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diciembre/"/>
    </mc:Choice>
  </mc:AlternateContent>
  <xr:revisionPtr revIDLastSave="35" documentId="8_{3E85A327-FF0F-4D29-9BA0-222FBC41F5E0}" xr6:coauthVersionLast="47" xr6:coauthVersionMax="47" xr10:uidLastSave="{644B7FBE-07F7-42D2-88A8-DC8EFD65CAE3}"/>
  <bookViews>
    <workbookView xWindow="-120" yWindow="-120" windowWidth="29040" windowHeight="15720" xr2:uid="{6BFE341C-0374-4BEB-9D6F-BB3191CDFD23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46" l="1"/>
  <c r="D15" i="46"/>
  <c r="D13" i="46"/>
  <c r="D12" i="46"/>
  <c r="D11" i="46"/>
  <c r="D10" i="46"/>
  <c r="D9" i="46"/>
  <c r="D8" i="46"/>
  <c r="D16" i="45"/>
  <c r="D15" i="45"/>
  <c r="D14" i="45"/>
  <c r="D13" i="45"/>
  <c r="D11" i="45"/>
  <c r="D10" i="45"/>
  <c r="D9" i="45"/>
  <c r="D8" i="45"/>
  <c r="D12" i="44" l="1"/>
  <c r="D11" i="44"/>
  <c r="D10" i="44"/>
  <c r="D9" i="44"/>
  <c r="D8" i="44"/>
  <c r="L109" i="33"/>
  <c r="K109" i="33"/>
  <c r="I109" i="33"/>
  <c r="J109" i="33" s="1"/>
  <c r="G109" i="33"/>
  <c r="H109" i="33" s="1"/>
  <c r="E109" i="33"/>
  <c r="C109" i="33"/>
  <c r="F109" i="33" s="1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135" i="43" l="1"/>
  <c r="P5" i="43"/>
  <c r="R5" i="43"/>
  <c r="N5" i="43"/>
  <c r="M5" i="43"/>
  <c r="H5" i="43"/>
  <c r="J5" i="43"/>
  <c r="F5" i="43"/>
  <c r="G135" i="42"/>
  <c r="R5" i="42"/>
  <c r="Q5" i="42"/>
  <c r="N5" i="42"/>
  <c r="I5" i="42"/>
  <c r="F5" i="42"/>
  <c r="N135" i="41"/>
  <c r="M135" i="41"/>
  <c r="K135" i="41"/>
  <c r="T5" i="41"/>
  <c r="R5" i="41"/>
  <c r="N5" i="41"/>
  <c r="I5" i="41"/>
  <c r="J5" i="41"/>
  <c r="F5" i="41"/>
  <c r="M133" i="40"/>
  <c r="L133" i="40"/>
  <c r="K133" i="40"/>
  <c r="I133" i="40"/>
  <c r="G133" i="40"/>
  <c r="S5" i="40"/>
  <c r="N5" i="40"/>
  <c r="M5" i="40"/>
  <c r="I5" i="40"/>
  <c r="F5" i="40"/>
  <c r="L133" i="39"/>
  <c r="I133" i="39"/>
  <c r="H133" i="39"/>
  <c r="N133" i="39"/>
  <c r="T5" i="39"/>
  <c r="R5" i="39"/>
  <c r="F5" i="39"/>
  <c r="M133" i="38"/>
  <c r="L133" i="38"/>
  <c r="K133" i="38"/>
  <c r="I133" i="38"/>
  <c r="Q5" i="38"/>
  <c r="I5" i="38"/>
  <c r="O123" i="37"/>
  <c r="M123" i="37"/>
  <c r="K123" i="37"/>
  <c r="I123" i="37"/>
  <c r="H5" i="37"/>
  <c r="AN29" i="35"/>
  <c r="BA7" i="35"/>
  <c r="BB7" i="35"/>
  <c r="AR7" i="35"/>
  <c r="AN7" i="35"/>
  <c r="P7" i="35"/>
  <c r="I7" i="35"/>
  <c r="H7" i="35"/>
  <c r="O96" i="33"/>
  <c r="O74" i="33"/>
  <c r="O52" i="33"/>
  <c r="N52" i="33"/>
  <c r="N30" i="33"/>
  <c r="N8" i="33"/>
  <c r="J96" i="31"/>
  <c r="H96" i="31"/>
  <c r="L96" i="31"/>
  <c r="F96" i="31"/>
  <c r="N74" i="31"/>
  <c r="H74" i="31"/>
  <c r="J74" i="31"/>
  <c r="D74" i="31"/>
  <c r="O52" i="31"/>
  <c r="L52" i="31"/>
  <c r="J52" i="31"/>
  <c r="N52" i="31"/>
  <c r="D52" i="31"/>
  <c r="O30" i="31"/>
  <c r="H30" i="31"/>
  <c r="F30" i="31"/>
  <c r="N8" i="31"/>
  <c r="L8" i="31"/>
  <c r="H8" i="31"/>
  <c r="J8" i="31"/>
  <c r="N272" i="30"/>
  <c r="H272" i="30"/>
  <c r="F272" i="30"/>
  <c r="D272" i="30"/>
  <c r="J272" i="30"/>
  <c r="C271" i="30"/>
  <c r="O272" i="30" s="1"/>
  <c r="B270" i="30"/>
  <c r="N250" i="30"/>
  <c r="H250" i="30"/>
  <c r="D250" i="30"/>
  <c r="L250" i="30"/>
  <c r="J250" i="30"/>
  <c r="F250" i="30"/>
  <c r="C249" i="30"/>
  <c r="O250" i="30" s="1"/>
  <c r="B248" i="30"/>
  <c r="J228" i="30"/>
  <c r="D228" i="30"/>
  <c r="N228" i="30"/>
  <c r="H228" i="30"/>
  <c r="C227" i="30"/>
  <c r="O228" i="30" s="1"/>
  <c r="B226" i="30"/>
  <c r="N206" i="30"/>
  <c r="H206" i="30"/>
  <c r="F206" i="30"/>
  <c r="D206" i="30"/>
  <c r="J206" i="30"/>
  <c r="C205" i="30"/>
  <c r="O206" i="30" s="1"/>
  <c r="B204" i="30"/>
  <c r="O184" i="30"/>
  <c r="J184" i="30"/>
  <c r="D184" i="30"/>
  <c r="F184" i="30"/>
  <c r="C183" i="30"/>
  <c r="B182" i="30"/>
  <c r="N162" i="30"/>
  <c r="H162" i="30"/>
  <c r="D162" i="30"/>
  <c r="J162" i="30"/>
  <c r="C161" i="30"/>
  <c r="O162" i="30" s="1"/>
  <c r="B160" i="30"/>
  <c r="N140" i="30"/>
  <c r="H140" i="30"/>
  <c r="D140" i="30"/>
  <c r="L140" i="30"/>
  <c r="J140" i="30"/>
  <c r="C139" i="30"/>
  <c r="B138" i="30"/>
  <c r="H118" i="30"/>
  <c r="D118" i="30"/>
  <c r="L118" i="30"/>
  <c r="J118" i="30"/>
  <c r="C117" i="30"/>
  <c r="B116" i="30"/>
  <c r="H96" i="30"/>
  <c r="D96" i="30"/>
  <c r="O96" i="30"/>
  <c r="L96" i="30"/>
  <c r="J96" i="30"/>
  <c r="C95" i="30"/>
  <c r="O74" i="30"/>
  <c r="N74" i="30"/>
  <c r="L74" i="30"/>
  <c r="F74" i="30"/>
  <c r="D74" i="30"/>
  <c r="H74" i="30"/>
  <c r="C73" i="30"/>
  <c r="O52" i="30"/>
  <c r="L52" i="30"/>
  <c r="J52" i="30"/>
  <c r="F52" i="30"/>
  <c r="D52" i="30"/>
  <c r="C51" i="30"/>
  <c r="N30" i="30"/>
  <c r="D30" i="30"/>
  <c r="O30" i="30"/>
  <c r="H30" i="30"/>
  <c r="F30" i="30"/>
  <c r="C29" i="30"/>
  <c r="J8" i="30"/>
  <c r="H8" i="30"/>
  <c r="F8" i="30"/>
  <c r="D8" i="30"/>
  <c r="L8" i="30"/>
  <c r="C7" i="30"/>
  <c r="M6" i="28"/>
  <c r="L6" i="28"/>
  <c r="K6" i="28"/>
  <c r="J6" i="28"/>
  <c r="I6" i="28"/>
  <c r="B4" i="28"/>
  <c r="M6" i="27"/>
  <c r="K6" i="27"/>
  <c r="I6" i="27"/>
  <c r="L6" i="27"/>
  <c r="B3" i="27"/>
  <c r="L6" i="26"/>
  <c r="B4" i="26"/>
  <c r="J96" i="25"/>
  <c r="H96" i="25"/>
  <c r="O96" i="25"/>
  <c r="L96" i="25"/>
  <c r="F96" i="25"/>
  <c r="H74" i="25"/>
  <c r="F74" i="25"/>
  <c r="D74" i="25"/>
  <c r="L74" i="25"/>
  <c r="J74" i="25"/>
  <c r="O52" i="25"/>
  <c r="F52" i="25"/>
  <c r="D52" i="25"/>
  <c r="L52" i="25"/>
  <c r="J52" i="25"/>
  <c r="H52" i="25"/>
  <c r="O30" i="25"/>
  <c r="D30" i="25"/>
  <c r="J30" i="25"/>
  <c r="H30" i="25"/>
  <c r="O8" i="25"/>
  <c r="D8" i="25"/>
  <c r="H8" i="25"/>
  <c r="F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B182" i="24"/>
  <c r="D162" i="24"/>
  <c r="H162" i="24"/>
  <c r="C161" i="24"/>
  <c r="B160" i="24"/>
  <c r="H140" i="24"/>
  <c r="C139" i="24"/>
  <c r="D140" i="24" s="1"/>
  <c r="B138" i="24"/>
  <c r="H118" i="24"/>
  <c r="C117" i="24"/>
  <c r="D118" i="24" s="1"/>
  <c r="B116" i="24"/>
  <c r="H96" i="24"/>
  <c r="D96" i="24"/>
  <c r="C95" i="24"/>
  <c r="H74" i="24"/>
  <c r="C73" i="24"/>
  <c r="D74" i="24" s="1"/>
  <c r="D52" i="24"/>
  <c r="F52" i="24"/>
  <c r="C51" i="24"/>
  <c r="H30" i="24"/>
  <c r="D30" i="24"/>
  <c r="C29" i="24"/>
  <c r="H8" i="24"/>
  <c r="F8" i="24"/>
  <c r="D8" i="24"/>
  <c r="L8" i="24"/>
  <c r="N7" i="22"/>
  <c r="L7" i="22"/>
  <c r="K7" i="22"/>
  <c r="J7" i="22"/>
  <c r="M7" i="22"/>
  <c r="B4" i="22"/>
  <c r="T8" i="21"/>
  <c r="I8" i="21"/>
  <c r="J8" i="21"/>
  <c r="B5" i="21"/>
  <c r="B4" i="19"/>
  <c r="AB6" i="18"/>
  <c r="AA6" i="18"/>
  <c r="T6" i="18"/>
  <c r="R6" i="18"/>
  <c r="S6" i="18"/>
  <c r="B3" i="18"/>
  <c r="Y7" i="17"/>
  <c r="X7" i="17"/>
  <c r="W7" i="17"/>
  <c r="M7" i="17"/>
  <c r="J7" i="17"/>
  <c r="I7" i="17"/>
  <c r="B4" i="17"/>
  <c r="Y7" i="16"/>
  <c r="K7" i="16"/>
  <c r="J7" i="16"/>
  <c r="I7" i="16"/>
  <c r="M7" i="16"/>
  <c r="B4" i="16"/>
  <c r="W7" i="15"/>
  <c r="L7" i="15"/>
  <c r="K7" i="15"/>
  <c r="J7" i="15"/>
  <c r="I7" i="15"/>
  <c r="B4" i="15"/>
  <c r="U9" i="14"/>
  <c r="V9" i="14"/>
  <c r="J9" i="14"/>
  <c r="K9" i="14"/>
  <c r="B6" i="14"/>
  <c r="X6" i="13"/>
  <c r="M6" i="13"/>
  <c r="K6" i="13"/>
  <c r="I6" i="13"/>
  <c r="B3" i="13"/>
  <c r="X5" i="12"/>
  <c r="W5" i="12"/>
  <c r="V5" i="12"/>
  <c r="N5" i="12"/>
  <c r="O96" i="10"/>
  <c r="H96" i="10"/>
  <c r="F96" i="10"/>
  <c r="D96" i="10"/>
  <c r="L96" i="10"/>
  <c r="C95" i="10"/>
  <c r="O74" i="10"/>
  <c r="N74" i="10"/>
  <c r="F74" i="10"/>
  <c r="D74" i="10"/>
  <c r="L74" i="10"/>
  <c r="C73" i="10"/>
  <c r="N52" i="10"/>
  <c r="L52" i="10"/>
  <c r="D52" i="10"/>
  <c r="C51" i="10"/>
  <c r="L30" i="10"/>
  <c r="J30" i="10"/>
  <c r="D30" i="10"/>
  <c r="C29" i="10"/>
  <c r="O8" i="10"/>
  <c r="N8" i="10"/>
  <c r="J8" i="10"/>
  <c r="H8" i="10"/>
  <c r="D8" i="10"/>
  <c r="C7" i="10"/>
  <c r="S8" i="9"/>
  <c r="P8" i="9"/>
  <c r="N272" i="8"/>
  <c r="L272" i="8"/>
  <c r="F272" i="8"/>
  <c r="D272" i="8"/>
  <c r="O272" i="8"/>
  <c r="J272" i="8"/>
  <c r="H272" i="8"/>
  <c r="C271" i="8"/>
  <c r="B270" i="8"/>
  <c r="N250" i="8"/>
  <c r="L250" i="8"/>
  <c r="F250" i="8"/>
  <c r="D250" i="8"/>
  <c r="O250" i="8"/>
  <c r="J250" i="8"/>
  <c r="H250" i="8"/>
  <c r="C249" i="8"/>
  <c r="B248" i="8"/>
  <c r="N228" i="8"/>
  <c r="L228" i="8"/>
  <c r="F228" i="8"/>
  <c r="D228" i="8"/>
  <c r="O228" i="8"/>
  <c r="J228" i="8"/>
  <c r="H228" i="8"/>
  <c r="C227" i="8"/>
  <c r="B226" i="8"/>
  <c r="N206" i="8"/>
  <c r="L206" i="8"/>
  <c r="F206" i="8"/>
  <c r="D206" i="8"/>
  <c r="O206" i="8"/>
  <c r="J206" i="8"/>
  <c r="H206" i="8"/>
  <c r="C205" i="8"/>
  <c r="B204" i="8"/>
  <c r="N184" i="8"/>
  <c r="L184" i="8"/>
  <c r="F184" i="8"/>
  <c r="D184" i="8"/>
  <c r="O184" i="8"/>
  <c r="J184" i="8"/>
  <c r="H184" i="8"/>
  <c r="C183" i="8"/>
  <c r="B182" i="8"/>
  <c r="N162" i="8"/>
  <c r="L162" i="8"/>
  <c r="F162" i="8"/>
  <c r="D162" i="8"/>
  <c r="O162" i="8"/>
  <c r="J162" i="8"/>
  <c r="H162" i="8"/>
  <c r="C161" i="8"/>
  <c r="B160" i="8"/>
  <c r="N140" i="8"/>
  <c r="L140" i="8"/>
  <c r="F140" i="8"/>
  <c r="D140" i="8"/>
  <c r="O140" i="8"/>
  <c r="J140" i="8"/>
  <c r="H140" i="8"/>
  <c r="C139" i="8"/>
  <c r="B138" i="8"/>
  <c r="N118" i="8"/>
  <c r="L118" i="8"/>
  <c r="F118" i="8"/>
  <c r="D118" i="8"/>
  <c r="O118" i="8"/>
  <c r="J118" i="8"/>
  <c r="H118" i="8"/>
  <c r="C117" i="8"/>
  <c r="B116" i="8"/>
  <c r="N96" i="8"/>
  <c r="L96" i="8"/>
  <c r="D96" i="8"/>
  <c r="O96" i="8"/>
  <c r="J96" i="8"/>
  <c r="H96" i="8"/>
  <c r="F96" i="8"/>
  <c r="C95" i="8"/>
  <c r="L74" i="8"/>
  <c r="J74" i="8"/>
  <c r="D74" i="8"/>
  <c r="C73" i="8"/>
  <c r="O52" i="8"/>
  <c r="N52" i="8"/>
  <c r="H52" i="8"/>
  <c r="D52" i="8"/>
  <c r="C51" i="8"/>
  <c r="N30" i="8"/>
  <c r="L30" i="8"/>
  <c r="F30" i="8"/>
  <c r="D30" i="8"/>
  <c r="O30" i="8"/>
  <c r="J30" i="8"/>
  <c r="H30" i="8"/>
  <c r="C29" i="8"/>
  <c r="L8" i="8"/>
  <c r="J8" i="8"/>
  <c r="D8" i="8"/>
  <c r="O8" i="8"/>
  <c r="H8" i="8"/>
  <c r="C7" i="8"/>
  <c r="J6" i="6"/>
  <c r="B3" i="6"/>
  <c r="W6" i="5"/>
  <c r="V6" i="5"/>
  <c r="T6" i="5"/>
  <c r="S6" i="5"/>
  <c r="K6" i="5"/>
  <c r="B3" i="5"/>
  <c r="N152" i="3"/>
  <c r="J152" i="3"/>
  <c r="N79" i="3"/>
  <c r="J6" i="3"/>
  <c r="M56" i="2"/>
  <c r="L56" i="2"/>
  <c r="J56" i="2"/>
  <c r="N31" i="2"/>
  <c r="L31" i="2"/>
  <c r="K31" i="2"/>
  <c r="L6" i="2"/>
  <c r="K6" i="2"/>
  <c r="B39" i="1"/>
  <c r="B38" i="1"/>
  <c r="B37" i="1"/>
  <c r="M2" i="1"/>
  <c r="J107" i="30"/>
  <c r="J106" i="30"/>
  <c r="J104" i="30"/>
  <c r="L103" i="30"/>
  <c r="L100" i="30"/>
  <c r="L97" i="30"/>
  <c r="L43" i="30"/>
  <c r="F41" i="30"/>
  <c r="H40" i="30"/>
  <c r="J39" i="30"/>
  <c r="H31" i="30"/>
  <c r="H20" i="30"/>
  <c r="J19" i="30"/>
  <c r="L18" i="30"/>
  <c r="F16" i="30"/>
  <c r="J10" i="30"/>
  <c r="L9" i="30"/>
  <c r="L63" i="31"/>
  <c r="H20" i="31"/>
  <c r="L14" i="31"/>
  <c r="L280" i="30"/>
  <c r="F175" i="30"/>
  <c r="F172" i="30"/>
  <c r="F169" i="30"/>
  <c r="F168" i="30"/>
  <c r="F166" i="30"/>
  <c r="H165" i="30"/>
  <c r="L130" i="30"/>
  <c r="L127" i="30"/>
  <c r="L126" i="30"/>
  <c r="L124" i="30"/>
  <c r="H109" i="30"/>
  <c r="H108" i="30"/>
  <c r="H106" i="30"/>
  <c r="J105" i="30"/>
  <c r="J102" i="30"/>
  <c r="J99" i="30"/>
  <c r="J98" i="30"/>
  <c r="L38" i="30"/>
  <c r="F36" i="30"/>
  <c r="H35" i="30"/>
  <c r="J34" i="30"/>
  <c r="H15" i="30"/>
  <c r="J14" i="30"/>
  <c r="L13" i="30"/>
  <c r="F11" i="30"/>
  <c r="L108" i="31"/>
  <c r="H38" i="31"/>
  <c r="J75" i="31"/>
  <c r="L18" i="31"/>
  <c r="F273" i="30"/>
  <c r="F239" i="30"/>
  <c r="L236" i="30"/>
  <c r="H232" i="30"/>
  <c r="F197" i="30"/>
  <c r="L195" i="30"/>
  <c r="J192" i="30"/>
  <c r="H191" i="30"/>
  <c r="L186" i="30"/>
  <c r="F167" i="30"/>
  <c r="F164" i="30"/>
  <c r="J129" i="30"/>
  <c r="J128" i="30"/>
  <c r="J126" i="30"/>
  <c r="L125" i="30"/>
  <c r="L122" i="30"/>
  <c r="L119" i="30"/>
  <c r="F108" i="30"/>
  <c r="H107" i="30"/>
  <c r="H104" i="30"/>
  <c r="H101" i="30"/>
  <c r="H100" i="30"/>
  <c r="H98" i="30"/>
  <c r="J97" i="30"/>
  <c r="L65" i="30"/>
  <c r="L62" i="30"/>
  <c r="L59" i="30"/>
  <c r="L58" i="30"/>
  <c r="H39" i="30"/>
  <c r="J38" i="30"/>
  <c r="L37" i="30"/>
  <c r="F35" i="30"/>
  <c r="J18" i="30"/>
  <c r="L17" i="30"/>
  <c r="H42" i="31"/>
  <c r="F31" i="31"/>
  <c r="F106" i="31"/>
  <c r="F284" i="30"/>
  <c r="L275" i="30"/>
  <c r="H261" i="30"/>
  <c r="J252" i="30"/>
  <c r="J233" i="30"/>
  <c r="H195" i="30"/>
  <c r="L188" i="30"/>
  <c r="J149" i="30"/>
  <c r="F130" i="30"/>
  <c r="J127" i="30"/>
  <c r="F125" i="30"/>
  <c r="H122" i="30"/>
  <c r="F106" i="30"/>
  <c r="F101" i="30"/>
  <c r="H61" i="30"/>
  <c r="L32" i="30"/>
  <c r="F9" i="30"/>
  <c r="D90" i="28"/>
  <c r="D48" i="28"/>
  <c r="F20" i="28"/>
  <c r="J106" i="31"/>
  <c r="J12" i="31"/>
  <c r="J251" i="30"/>
  <c r="F195" i="30"/>
  <c r="J151" i="30"/>
  <c r="L148" i="30"/>
  <c r="J146" i="30"/>
  <c r="J124" i="30"/>
  <c r="F122" i="30"/>
  <c r="J119" i="30"/>
  <c r="F103" i="30"/>
  <c r="F98" i="30"/>
  <c r="J87" i="30"/>
  <c r="H63" i="30"/>
  <c r="J60" i="30"/>
  <c r="H58" i="30"/>
  <c r="J53" i="30"/>
  <c r="H43" i="30"/>
  <c r="J41" i="30"/>
  <c r="L21" i="30"/>
  <c r="F15" i="30"/>
  <c r="G160" i="27"/>
  <c r="F146" i="27"/>
  <c r="E132" i="27"/>
  <c r="D118" i="27"/>
  <c r="C104" i="27"/>
  <c r="G48" i="27"/>
  <c r="F34" i="27"/>
  <c r="E20" i="27"/>
  <c r="H105" i="31"/>
  <c r="F62" i="31"/>
  <c r="L231" i="30"/>
  <c r="F185" i="30"/>
  <c r="J148" i="30"/>
  <c r="J143" i="30"/>
  <c r="J121" i="30"/>
  <c r="F100" i="30"/>
  <c r="L84" i="30"/>
  <c r="H60" i="30"/>
  <c r="L57" i="30"/>
  <c r="L54" i="30"/>
  <c r="F43" i="30"/>
  <c r="L36" i="30"/>
  <c r="H34" i="30"/>
  <c r="J32" i="30"/>
  <c r="F19" i="30"/>
  <c r="H17" i="30"/>
  <c r="J13" i="30"/>
  <c r="F10" i="30"/>
  <c r="F160" i="27"/>
  <c r="E146" i="27"/>
  <c r="D132" i="27"/>
  <c r="C118" i="27"/>
  <c r="G62" i="27"/>
  <c r="L56" i="31"/>
  <c r="J32" i="31"/>
  <c r="L258" i="30"/>
  <c r="L174" i="30"/>
  <c r="H129" i="30"/>
  <c r="F124" i="30"/>
  <c r="L86" i="30"/>
  <c r="L81" i="30"/>
  <c r="J57" i="30"/>
  <c r="F55" i="30"/>
  <c r="H53" i="30"/>
  <c r="F34" i="30"/>
  <c r="J21" i="30"/>
  <c r="H13" i="30"/>
  <c r="F34" i="28"/>
  <c r="E160" i="27"/>
  <c r="D146" i="27"/>
  <c r="C132" i="27"/>
  <c r="G76" i="27"/>
  <c r="F62" i="27"/>
  <c r="E48" i="27"/>
  <c r="F81" i="31"/>
  <c r="J18" i="31"/>
  <c r="J280" i="30"/>
  <c r="L241" i="30"/>
  <c r="L233" i="30"/>
  <c r="J229" i="30"/>
  <c r="J208" i="30"/>
  <c r="H192" i="30"/>
  <c r="L189" i="30"/>
  <c r="J186" i="30"/>
  <c r="L149" i="30"/>
  <c r="L144" i="30"/>
  <c r="F131" i="30"/>
  <c r="H120" i="30"/>
  <c r="L85" i="30"/>
  <c r="J61" i="30"/>
  <c r="L56" i="30"/>
  <c r="H54" i="30"/>
  <c r="H42" i="30"/>
  <c r="H33" i="30"/>
  <c r="L20" i="30"/>
  <c r="L12" i="30"/>
  <c r="H9" i="30"/>
  <c r="F48" i="28"/>
  <c r="F255" i="30"/>
  <c r="J235" i="30"/>
  <c r="J142" i="30"/>
  <c r="F54" i="30"/>
  <c r="L40" i="30"/>
  <c r="F132" i="27"/>
  <c r="G118" i="27"/>
  <c r="C62" i="27"/>
  <c r="F48" i="27"/>
  <c r="D34" i="27"/>
  <c r="F146" i="26"/>
  <c r="E132" i="26"/>
  <c r="D118" i="26"/>
  <c r="C104" i="26"/>
  <c r="G48" i="26"/>
  <c r="F34" i="26"/>
  <c r="E20" i="26"/>
  <c r="H108" i="25"/>
  <c r="H214" i="30"/>
  <c r="L168" i="30"/>
  <c r="L141" i="30"/>
  <c r="H128" i="30"/>
  <c r="H121" i="30"/>
  <c r="L78" i="30"/>
  <c r="J59" i="30"/>
  <c r="H14" i="30"/>
  <c r="F118" i="27"/>
  <c r="G104" i="27"/>
  <c r="D48" i="27"/>
  <c r="C34" i="27"/>
  <c r="E146" i="26"/>
  <c r="D132" i="26"/>
  <c r="C118" i="26"/>
  <c r="H213" i="30"/>
  <c r="L147" i="30"/>
  <c r="F128" i="30"/>
  <c r="J120" i="30"/>
  <c r="H99" i="30"/>
  <c r="J85" i="30"/>
  <c r="F65" i="30"/>
  <c r="J58" i="30"/>
  <c r="J33" i="30"/>
  <c r="F14" i="30"/>
  <c r="E34" i="28"/>
  <c r="E118" i="27"/>
  <c r="F104" i="27"/>
  <c r="G90" i="27"/>
  <c r="C48" i="27"/>
  <c r="D146" i="26"/>
  <c r="C132" i="26"/>
  <c r="G76" i="26"/>
  <c r="F62" i="26"/>
  <c r="E48" i="26"/>
  <c r="D34" i="26"/>
  <c r="L87" i="31"/>
  <c r="H187" i="30"/>
  <c r="H153" i="30"/>
  <c r="L146" i="30"/>
  <c r="H126" i="30"/>
  <c r="L83" i="30"/>
  <c r="L77" i="30"/>
  <c r="J64" i="30"/>
  <c r="G48" i="28"/>
  <c r="D34" i="28"/>
  <c r="E104" i="27"/>
  <c r="F90" i="27"/>
  <c r="G20" i="27"/>
  <c r="G160" i="26"/>
  <c r="C146" i="26"/>
  <c r="L16" i="31"/>
  <c r="J284" i="30"/>
  <c r="L152" i="30"/>
  <c r="F64" i="30"/>
  <c r="F38" i="30"/>
  <c r="F18" i="30"/>
  <c r="F118" i="28"/>
  <c r="E48" i="28"/>
  <c r="D104" i="27"/>
  <c r="E90" i="27"/>
  <c r="F76" i="27"/>
  <c r="F20" i="27"/>
  <c r="L209" i="30"/>
  <c r="L171" i="30"/>
  <c r="H152" i="30"/>
  <c r="H131" i="30"/>
  <c r="L75" i="30"/>
  <c r="H62" i="30"/>
  <c r="J42" i="30"/>
  <c r="J37" i="30"/>
  <c r="L31" i="30"/>
  <c r="H262" i="30"/>
  <c r="H193" i="30"/>
  <c r="J150" i="30"/>
  <c r="F102" i="30"/>
  <c r="F62" i="30"/>
  <c r="L11" i="30"/>
  <c r="E132" i="28"/>
  <c r="D76" i="28"/>
  <c r="C160" i="27"/>
  <c r="G146" i="27"/>
  <c r="C90" i="27"/>
  <c r="D76" i="27"/>
  <c r="E62" i="27"/>
  <c r="G34" i="27"/>
  <c r="C20" i="27"/>
  <c r="D160" i="26"/>
  <c r="L235" i="30"/>
  <c r="E90" i="28"/>
  <c r="E76" i="27"/>
  <c r="D20" i="27"/>
  <c r="F160" i="26"/>
  <c r="E104" i="26"/>
  <c r="C90" i="26"/>
  <c r="F76" i="26"/>
  <c r="D48" i="26"/>
  <c r="C20" i="26"/>
  <c r="J109" i="25"/>
  <c r="J107" i="25"/>
  <c r="F103" i="25"/>
  <c r="H101" i="25"/>
  <c r="J99" i="25"/>
  <c r="F84" i="25"/>
  <c r="H82" i="25"/>
  <c r="J80" i="25"/>
  <c r="F76" i="25"/>
  <c r="F65" i="25"/>
  <c r="H63" i="25"/>
  <c r="J61" i="25"/>
  <c r="F57" i="25"/>
  <c r="H55" i="25"/>
  <c r="J53" i="25"/>
  <c r="J42" i="25"/>
  <c r="F38" i="25"/>
  <c r="H36" i="25"/>
  <c r="J34" i="25"/>
  <c r="L21" i="25"/>
  <c r="F19" i="25"/>
  <c r="H17" i="25"/>
  <c r="J15" i="25"/>
  <c r="L13" i="25"/>
  <c r="F11" i="25"/>
  <c r="H9" i="25"/>
  <c r="J264" i="24"/>
  <c r="L262" i="24"/>
  <c r="H258" i="24"/>
  <c r="J256" i="24"/>
  <c r="H240" i="24"/>
  <c r="J238" i="24"/>
  <c r="L236" i="24"/>
  <c r="H232" i="24"/>
  <c r="J230" i="24"/>
  <c r="H218" i="24"/>
  <c r="J216" i="24"/>
  <c r="L214" i="24"/>
  <c r="H210" i="24"/>
  <c r="J208" i="24"/>
  <c r="H196" i="24"/>
  <c r="J194" i="24"/>
  <c r="L192" i="24"/>
  <c r="H188" i="24"/>
  <c r="H150" i="30"/>
  <c r="C146" i="27"/>
  <c r="C76" i="27"/>
  <c r="E34" i="27"/>
  <c r="E160" i="26"/>
  <c r="D104" i="26"/>
  <c r="E76" i="26"/>
  <c r="C48" i="26"/>
  <c r="F106" i="25"/>
  <c r="H104" i="25"/>
  <c r="J102" i="25"/>
  <c r="F98" i="25"/>
  <c r="F87" i="25"/>
  <c r="H85" i="25"/>
  <c r="J83" i="25"/>
  <c r="F79" i="25"/>
  <c r="H77" i="25"/>
  <c r="J75" i="25"/>
  <c r="J64" i="25"/>
  <c r="F60" i="25"/>
  <c r="H58" i="25"/>
  <c r="J56" i="25"/>
  <c r="F41" i="25"/>
  <c r="H39" i="25"/>
  <c r="J37" i="25"/>
  <c r="F33" i="25"/>
  <c r="H31" i="25"/>
  <c r="H20" i="25"/>
  <c r="J18" i="25"/>
  <c r="L16" i="25"/>
  <c r="F14" i="25"/>
  <c r="H12" i="25"/>
  <c r="J10" i="25"/>
  <c r="J109" i="24"/>
  <c r="L107" i="24"/>
  <c r="H103" i="24"/>
  <c r="J101" i="24"/>
  <c r="L99" i="24"/>
  <c r="F109" i="30"/>
  <c r="D160" i="27"/>
  <c r="D90" i="27"/>
  <c r="C160" i="26"/>
  <c r="D76" i="26"/>
  <c r="G34" i="26"/>
  <c r="H109" i="25"/>
  <c r="H107" i="25"/>
  <c r="J105" i="25"/>
  <c r="F101" i="25"/>
  <c r="H99" i="25"/>
  <c r="J97" i="25"/>
  <c r="J86" i="25"/>
  <c r="F82" i="25"/>
  <c r="H80" i="25"/>
  <c r="J78" i="25"/>
  <c r="F63" i="25"/>
  <c r="H61" i="25"/>
  <c r="J59" i="25"/>
  <c r="F55" i="25"/>
  <c r="H53" i="25"/>
  <c r="H42" i="25"/>
  <c r="J40" i="25"/>
  <c r="F36" i="25"/>
  <c r="H34" i="25"/>
  <c r="J32" i="25"/>
  <c r="J21" i="25"/>
  <c r="L19" i="25"/>
  <c r="F17" i="25"/>
  <c r="H15" i="25"/>
  <c r="J13" i="25"/>
  <c r="L11" i="25"/>
  <c r="F9" i="25"/>
  <c r="H230" i="24"/>
  <c r="H216" i="24"/>
  <c r="J214" i="24"/>
  <c r="L212" i="24"/>
  <c r="H208" i="24"/>
  <c r="H194" i="24"/>
  <c r="J192" i="24"/>
  <c r="L190" i="24"/>
  <c r="H186" i="24"/>
  <c r="H172" i="24"/>
  <c r="J170" i="24"/>
  <c r="L168" i="24"/>
  <c r="C118" i="28"/>
  <c r="F76" i="28"/>
  <c r="G20" i="28"/>
  <c r="C76" i="26"/>
  <c r="G62" i="26"/>
  <c r="E34" i="26"/>
  <c r="F104" i="25"/>
  <c r="H102" i="25"/>
  <c r="J100" i="25"/>
  <c r="F85" i="25"/>
  <c r="H83" i="25"/>
  <c r="J81" i="25"/>
  <c r="F77" i="25"/>
  <c r="H75" i="25"/>
  <c r="H64" i="25"/>
  <c r="J62" i="25"/>
  <c r="F58" i="25"/>
  <c r="H56" i="25"/>
  <c r="J54" i="25"/>
  <c r="J43" i="25"/>
  <c r="F39" i="25"/>
  <c r="H37" i="25"/>
  <c r="J35" i="25"/>
  <c r="F31" i="25"/>
  <c r="F20" i="25"/>
  <c r="H18" i="25"/>
  <c r="J16" i="25"/>
  <c r="L14" i="25"/>
  <c r="F12" i="25"/>
  <c r="H10" i="25"/>
  <c r="H259" i="24"/>
  <c r="J257" i="24"/>
  <c r="L255" i="24"/>
  <c r="H241" i="24"/>
  <c r="J239" i="24"/>
  <c r="L237" i="24"/>
  <c r="H233" i="24"/>
  <c r="J231" i="24"/>
  <c r="L229" i="24"/>
  <c r="H219" i="24"/>
  <c r="J217" i="24"/>
  <c r="L215" i="24"/>
  <c r="H211" i="24"/>
  <c r="J209" i="24"/>
  <c r="L207" i="24"/>
  <c r="H197" i="24"/>
  <c r="J195" i="24"/>
  <c r="L193" i="24"/>
  <c r="H189" i="24"/>
  <c r="F256" i="30"/>
  <c r="L170" i="30"/>
  <c r="D132" i="28"/>
  <c r="G132" i="26"/>
  <c r="G90" i="26"/>
  <c r="E62" i="26"/>
  <c r="C34" i="26"/>
  <c r="F109" i="25"/>
  <c r="J108" i="25"/>
  <c r="F107" i="25"/>
  <c r="H105" i="25"/>
  <c r="J103" i="25"/>
  <c r="F99" i="25"/>
  <c r="H97" i="25"/>
  <c r="H86" i="25"/>
  <c r="J84" i="25"/>
  <c r="F80" i="25"/>
  <c r="H78" i="25"/>
  <c r="J76" i="25"/>
  <c r="J65" i="25"/>
  <c r="F61" i="25"/>
  <c r="H59" i="25"/>
  <c r="J57" i="25"/>
  <c r="F53" i="25"/>
  <c r="F42" i="25"/>
  <c r="H40" i="25"/>
  <c r="J38" i="25"/>
  <c r="F34" i="25"/>
  <c r="H32" i="25"/>
  <c r="H21" i="25"/>
  <c r="J19" i="25"/>
  <c r="L17" i="25"/>
  <c r="F15" i="25"/>
  <c r="H13" i="25"/>
  <c r="J11" i="25"/>
  <c r="L9" i="25"/>
  <c r="L266" i="24"/>
  <c r="H262" i="24"/>
  <c r="J260" i="24"/>
  <c r="L258" i="24"/>
  <c r="L240" i="24"/>
  <c r="H236" i="24"/>
  <c r="J234" i="24"/>
  <c r="L232" i="24"/>
  <c r="L218" i="24"/>
  <c r="H214" i="24"/>
  <c r="J212" i="24"/>
  <c r="L210" i="24"/>
  <c r="L16" i="30"/>
  <c r="H130" i="30"/>
  <c r="F118" i="26"/>
  <c r="G104" i="26"/>
  <c r="E90" i="26"/>
  <c r="C62" i="26"/>
  <c r="F20" i="26"/>
  <c r="F105" i="25"/>
  <c r="H103" i="25"/>
  <c r="J101" i="25"/>
  <c r="F97" i="25"/>
  <c r="F86" i="25"/>
  <c r="H84" i="25"/>
  <c r="J82" i="25"/>
  <c r="F78" i="25"/>
  <c r="H76" i="25"/>
  <c r="F104" i="26"/>
  <c r="D90" i="26"/>
  <c r="F48" i="26"/>
  <c r="D20" i="26"/>
  <c r="H100" i="25"/>
  <c r="H87" i="25"/>
  <c r="J77" i="25"/>
  <c r="F75" i="25"/>
  <c r="H65" i="25"/>
  <c r="F62" i="25"/>
  <c r="J55" i="25"/>
  <c r="F37" i="25"/>
  <c r="L15" i="25"/>
  <c r="J12" i="25"/>
  <c r="J263" i="24"/>
  <c r="H260" i="24"/>
  <c r="L241" i="24"/>
  <c r="J218" i="24"/>
  <c r="H215" i="24"/>
  <c r="L208" i="24"/>
  <c r="H192" i="24"/>
  <c r="L188" i="24"/>
  <c r="J187" i="24"/>
  <c r="L186" i="24"/>
  <c r="J172" i="24"/>
  <c r="H168" i="24"/>
  <c r="L166" i="24"/>
  <c r="H152" i="24"/>
  <c r="J149" i="24"/>
  <c r="L146" i="24"/>
  <c r="J142" i="24"/>
  <c r="J130" i="24"/>
  <c r="H128" i="24"/>
  <c r="L127" i="24"/>
  <c r="H121" i="24"/>
  <c r="L120" i="24"/>
  <c r="H109" i="24"/>
  <c r="L108" i="24"/>
  <c r="H102" i="24"/>
  <c r="L101" i="24"/>
  <c r="J99" i="24"/>
  <c r="H43" i="24"/>
  <c r="J41" i="24"/>
  <c r="L39" i="24"/>
  <c r="H35" i="24"/>
  <c r="J33" i="24"/>
  <c r="L31" i="24"/>
  <c r="L20" i="24"/>
  <c r="H16" i="24"/>
  <c r="J14" i="24"/>
  <c r="L12" i="24"/>
  <c r="C161" i="22"/>
  <c r="G147" i="22"/>
  <c r="C133" i="22"/>
  <c r="G119" i="22"/>
  <c r="C105" i="22"/>
  <c r="G91" i="22"/>
  <c r="G118" i="26"/>
  <c r="F100" i="25"/>
  <c r="J79" i="25"/>
  <c r="J63" i="25"/>
  <c r="H60" i="25"/>
  <c r="L53" i="25"/>
  <c r="H35" i="25"/>
  <c r="F32" i="25"/>
  <c r="J20" i="25"/>
  <c r="L10" i="25"/>
  <c r="L261" i="24"/>
  <c r="J258" i="24"/>
  <c r="H255" i="24"/>
  <c r="H231" i="24"/>
  <c r="L216" i="24"/>
  <c r="J213" i="24"/>
  <c r="J193" i="24"/>
  <c r="L185" i="24"/>
  <c r="L175" i="24"/>
  <c r="J171" i="24"/>
  <c r="H167" i="24"/>
  <c r="J163" i="24"/>
  <c r="L153" i="24"/>
  <c r="J151" i="24"/>
  <c r="J144" i="24"/>
  <c r="H142" i="24"/>
  <c r="L141" i="24"/>
  <c r="J125" i="24"/>
  <c r="H123" i="24"/>
  <c r="L122" i="24"/>
  <c r="J106" i="24"/>
  <c r="H104" i="24"/>
  <c r="L103" i="24"/>
  <c r="H97" i="24"/>
  <c r="L80" i="24"/>
  <c r="F78" i="24"/>
  <c r="J63" i="24"/>
  <c r="L61" i="24"/>
  <c r="J55" i="24"/>
  <c r="L53" i="24"/>
  <c r="L42" i="24"/>
  <c r="H38" i="24"/>
  <c r="J36" i="24"/>
  <c r="L34" i="24"/>
  <c r="H19" i="24"/>
  <c r="J17" i="24"/>
  <c r="L15" i="24"/>
  <c r="F13" i="24"/>
  <c r="H11" i="24"/>
  <c r="J9" i="24"/>
  <c r="F147" i="22"/>
  <c r="F119" i="22"/>
  <c r="F91" i="22"/>
  <c r="J12" i="30"/>
  <c r="E118" i="26"/>
  <c r="F102" i="25"/>
  <c r="H79" i="25"/>
  <c r="J58" i="25"/>
  <c r="H43" i="25"/>
  <c r="F40" i="25"/>
  <c r="J33" i="25"/>
  <c r="L18" i="25"/>
  <c r="F10" i="25"/>
  <c r="J266" i="24"/>
  <c r="H263" i="24"/>
  <c r="L256" i="24"/>
  <c r="H239" i="24"/>
  <c r="J229" i="24"/>
  <c r="L211" i="24"/>
  <c r="J219" i="24"/>
  <c r="L194" i="24"/>
  <c r="J188" i="24"/>
  <c r="H187" i="24"/>
  <c r="J186" i="24"/>
  <c r="L174" i="24"/>
  <c r="L170" i="24"/>
  <c r="J166" i="24"/>
  <c r="H149" i="24"/>
  <c r="L148" i="24"/>
  <c r="J146" i="24"/>
  <c r="H130" i="24"/>
  <c r="J127" i="24"/>
  <c r="L124" i="24"/>
  <c r="J120" i="24"/>
  <c r="J108" i="24"/>
  <c r="H106" i="24"/>
  <c r="L105" i="24"/>
  <c r="H99" i="24"/>
  <c r="L98" i="24"/>
  <c r="H41" i="24"/>
  <c r="J39" i="24"/>
  <c r="L37" i="24"/>
  <c r="H33" i="24"/>
  <c r="J31" i="24"/>
  <c r="J20" i="24"/>
  <c r="L18" i="24"/>
  <c r="H14" i="24"/>
  <c r="J12" i="24"/>
  <c r="L10" i="24"/>
  <c r="E147" i="22"/>
  <c r="E119" i="22"/>
  <c r="E91" i="22"/>
  <c r="F132" i="26"/>
  <c r="J104" i="25"/>
  <c r="H81" i="25"/>
  <c r="J41" i="25"/>
  <c r="H38" i="25"/>
  <c r="F35" i="25"/>
  <c r="F18" i="25"/>
  <c r="L264" i="24"/>
  <c r="J261" i="24"/>
  <c r="J237" i="24"/>
  <c r="H234" i="24"/>
  <c r="L219" i="24"/>
  <c r="H193" i="24"/>
  <c r="L189" i="24"/>
  <c r="J185" i="24"/>
  <c r="J197" i="24"/>
  <c r="H175" i="24"/>
  <c r="H171" i="24"/>
  <c r="L169" i="24"/>
  <c r="J165" i="24"/>
  <c r="H163" i="24"/>
  <c r="J175" i="24"/>
  <c r="H151" i="24"/>
  <c r="L150" i="24"/>
  <c r="J148" i="24"/>
  <c r="H144" i="24"/>
  <c r="J141" i="24"/>
  <c r="L131" i="24"/>
  <c r="J129" i="24"/>
  <c r="J122" i="24"/>
  <c r="H120" i="24"/>
  <c r="L119" i="24"/>
  <c r="J103" i="24"/>
  <c r="H101" i="24"/>
  <c r="L100" i="24"/>
  <c r="J42" i="24"/>
  <c r="L40" i="24"/>
  <c r="H36" i="24"/>
  <c r="J34" i="24"/>
  <c r="L32" i="24"/>
  <c r="L21" i="24"/>
  <c r="H17" i="24"/>
  <c r="J15" i="24"/>
  <c r="L13" i="24"/>
  <c r="H9" i="24"/>
  <c r="H161" i="22"/>
  <c r="D147" i="22"/>
  <c r="H133" i="22"/>
  <c r="D119" i="22"/>
  <c r="H105" i="22"/>
  <c r="D91" i="22"/>
  <c r="H77" i="22"/>
  <c r="J106" i="25"/>
  <c r="F81" i="25"/>
  <c r="L64" i="25"/>
  <c r="F56" i="25"/>
  <c r="F43" i="25"/>
  <c r="L39" i="25"/>
  <c r="J36" i="25"/>
  <c r="H33" i="25"/>
  <c r="H16" i="25"/>
  <c r="F13" i="25"/>
  <c r="L259" i="24"/>
  <c r="H266" i="24"/>
  <c r="L235" i="24"/>
  <c r="J232" i="24"/>
  <c r="H229" i="24"/>
  <c r="F219" i="24"/>
  <c r="H209" i="24"/>
  <c r="L196" i="24"/>
  <c r="F194" i="24"/>
  <c r="J190" i="24"/>
  <c r="F187" i="24"/>
  <c r="F186" i="24"/>
  <c r="J174" i="24"/>
  <c r="H170" i="24"/>
  <c r="H166" i="24"/>
  <c r="L164" i="24"/>
  <c r="H153" i="24"/>
  <c r="L152" i="24"/>
  <c r="H146" i="24"/>
  <c r="L145" i="24"/>
  <c r="F144" i="24"/>
  <c r="J143" i="24"/>
  <c r="H127" i="24"/>
  <c r="L126" i="24"/>
  <c r="J124" i="24"/>
  <c r="H108" i="24"/>
  <c r="J105" i="24"/>
  <c r="L102" i="24"/>
  <c r="J98" i="24"/>
  <c r="L81" i="24"/>
  <c r="F79" i="24"/>
  <c r="J64" i="24"/>
  <c r="L62" i="24"/>
  <c r="J56" i="24"/>
  <c r="L54" i="24"/>
  <c r="L43" i="24"/>
  <c r="H39" i="24"/>
  <c r="J37" i="24"/>
  <c r="L35" i="24"/>
  <c r="H31" i="24"/>
  <c r="H20" i="24"/>
  <c r="J18" i="24"/>
  <c r="L16" i="24"/>
  <c r="F14" i="24"/>
  <c r="H12" i="24"/>
  <c r="J10" i="24"/>
  <c r="G161" i="22"/>
  <c r="C147" i="22"/>
  <c r="G133" i="22"/>
  <c r="C119" i="22"/>
  <c r="D62" i="27"/>
  <c r="J98" i="25"/>
  <c r="J85" i="25"/>
  <c r="H62" i="25"/>
  <c r="F59" i="25"/>
  <c r="L42" i="25"/>
  <c r="J39" i="25"/>
  <c r="H19" i="25"/>
  <c r="F16" i="25"/>
  <c r="L12" i="25"/>
  <c r="J9" i="25"/>
  <c r="H257" i="24"/>
  <c r="L238" i="24"/>
  <c r="J235" i="24"/>
  <c r="J215" i="24"/>
  <c r="H212" i="24"/>
  <c r="F209" i="24"/>
  <c r="J196" i="24"/>
  <c r="H190" i="24"/>
  <c r="H174" i="24"/>
  <c r="L172" i="24"/>
  <c r="J168" i="24"/>
  <c r="J164" i="24"/>
  <c r="J152" i="24"/>
  <c r="H150" i="24"/>
  <c r="L149" i="24"/>
  <c r="H143" i="24"/>
  <c r="L142" i="24"/>
  <c r="H131" i="24"/>
  <c r="L130" i="24"/>
  <c r="H124" i="24"/>
  <c r="L123" i="24"/>
  <c r="J121" i="24"/>
  <c r="H105" i="24"/>
  <c r="L104" i="24"/>
  <c r="J102" i="24"/>
  <c r="J43" i="24"/>
  <c r="L41" i="24"/>
  <c r="H37" i="24"/>
  <c r="J35" i="24"/>
  <c r="L33" i="24"/>
  <c r="H18" i="24"/>
  <c r="J16" i="24"/>
  <c r="L14" i="24"/>
  <c r="H10" i="24"/>
  <c r="E161" i="22"/>
  <c r="E133" i="22"/>
  <c r="E105" i="22"/>
  <c r="D62" i="26"/>
  <c r="F108" i="25"/>
  <c r="H98" i="25"/>
  <c r="J31" i="25"/>
  <c r="J240" i="24"/>
  <c r="J241" i="24"/>
  <c r="F214" i="24"/>
  <c r="J207" i="24"/>
  <c r="L191" i="24"/>
  <c r="L167" i="24"/>
  <c r="H164" i="24"/>
  <c r="F153" i="24"/>
  <c r="H119" i="24"/>
  <c r="J100" i="24"/>
  <c r="L97" i="24"/>
  <c r="L82" i="24"/>
  <c r="F80" i="24"/>
  <c r="J79" i="24"/>
  <c r="J57" i="24"/>
  <c r="H62" i="24"/>
  <c r="H42" i="24"/>
  <c r="J32" i="24"/>
  <c r="F37" i="24"/>
  <c r="H15" i="24"/>
  <c r="H147" i="22"/>
  <c r="D133" i="22"/>
  <c r="F105" i="22"/>
  <c r="F77" i="22"/>
  <c r="G63" i="22"/>
  <c r="C49" i="22"/>
  <c r="G35" i="22"/>
  <c r="F21" i="22"/>
  <c r="D162" i="21"/>
  <c r="D148" i="21"/>
  <c r="D134" i="21"/>
  <c r="H106" i="25"/>
  <c r="F64" i="25"/>
  <c r="L37" i="25"/>
  <c r="L233" i="24"/>
  <c r="L213" i="24"/>
  <c r="H207" i="24"/>
  <c r="J191" i="24"/>
  <c r="J173" i="24"/>
  <c r="F151" i="24"/>
  <c r="H148" i="24"/>
  <c r="H100" i="24"/>
  <c r="J97" i="24"/>
  <c r="L84" i="24"/>
  <c r="F82" i="24"/>
  <c r="J59" i="24"/>
  <c r="F42" i="24"/>
  <c r="H32" i="24"/>
  <c r="L17" i="24"/>
  <c r="F15" i="24"/>
  <c r="F161" i="22"/>
  <c r="D105" i="22"/>
  <c r="E77" i="22"/>
  <c r="F63" i="22"/>
  <c r="F35" i="22"/>
  <c r="E21" i="22"/>
  <c r="C162" i="21"/>
  <c r="C148" i="21"/>
  <c r="C134" i="21"/>
  <c r="C120" i="21"/>
  <c r="J87" i="25"/>
  <c r="L77" i="25"/>
  <c r="H57" i="25"/>
  <c r="F21" i="25"/>
  <c r="J14" i="25"/>
  <c r="F262" i="24"/>
  <c r="J255" i="24"/>
  <c r="F211" i="24"/>
  <c r="H195" i="24"/>
  <c r="H173" i="24"/>
  <c r="L163" i="24"/>
  <c r="F148" i="24"/>
  <c r="H145" i="24"/>
  <c r="J153" i="24"/>
  <c r="J84" i="24"/>
  <c r="F83" i="24"/>
  <c r="H59" i="24"/>
  <c r="H34" i="24"/>
  <c r="L19" i="24"/>
  <c r="F17" i="24"/>
  <c r="D161" i="22"/>
  <c r="H91" i="22"/>
  <c r="D77" i="22"/>
  <c r="E63" i="22"/>
  <c r="E35" i="22"/>
  <c r="D21" i="22"/>
  <c r="F90" i="26"/>
  <c r="L85" i="25"/>
  <c r="L20" i="25"/>
  <c r="H14" i="25"/>
  <c r="L267" i="24"/>
  <c r="F267" i="24"/>
  <c r="F195" i="24"/>
  <c r="J169" i="24"/>
  <c r="J150" i="24"/>
  <c r="L147" i="24"/>
  <c r="H129" i="24"/>
  <c r="J126" i="24"/>
  <c r="J86" i="24"/>
  <c r="L76" i="24"/>
  <c r="H61" i="24"/>
  <c r="L36" i="24"/>
  <c r="F34" i="24"/>
  <c r="J19" i="24"/>
  <c r="L9" i="24"/>
  <c r="C91" i="22"/>
  <c r="C77" i="22"/>
  <c r="D63" i="22"/>
  <c r="H49" i="22"/>
  <c r="D35" i="22"/>
  <c r="C21" i="22"/>
  <c r="H123" i="30"/>
  <c r="G132" i="27"/>
  <c r="L75" i="25"/>
  <c r="H41" i="25"/>
  <c r="L34" i="25"/>
  <c r="L83" i="25"/>
  <c r="H237" i="24"/>
  <c r="L230" i="24"/>
  <c r="H217" i="24"/>
  <c r="F189" i="24"/>
  <c r="H185" i="24"/>
  <c r="F169" i="24"/>
  <c r="J147" i="24"/>
  <c r="L144" i="24"/>
  <c r="F129" i="24"/>
  <c r="H126" i="24"/>
  <c r="J131" i="24"/>
  <c r="J107" i="24"/>
  <c r="H86" i="24"/>
  <c r="J76" i="24"/>
  <c r="L63" i="24"/>
  <c r="F61" i="24"/>
  <c r="L38" i="24"/>
  <c r="F36" i="24"/>
  <c r="J21" i="24"/>
  <c r="L11" i="24"/>
  <c r="F9" i="24"/>
  <c r="C63" i="22"/>
  <c r="G49" i="22"/>
  <c r="C35" i="22"/>
  <c r="U21" i="22"/>
  <c r="G146" i="26"/>
  <c r="J60" i="25"/>
  <c r="F54" i="25"/>
  <c r="H11" i="25"/>
  <c r="H265" i="24"/>
  <c r="L171" i="24"/>
  <c r="F165" i="24"/>
  <c r="J128" i="24"/>
  <c r="L125" i="24"/>
  <c r="L109" i="24"/>
  <c r="H98" i="24"/>
  <c r="J65" i="24"/>
  <c r="L55" i="24"/>
  <c r="L58" i="24"/>
  <c r="J40" i="24"/>
  <c r="J13" i="24"/>
  <c r="H119" i="22"/>
  <c r="E49" i="22"/>
  <c r="F83" i="25"/>
  <c r="J17" i="25"/>
  <c r="F172" i="24"/>
  <c r="L85" i="24"/>
  <c r="F63" i="24"/>
  <c r="H53" i="24"/>
  <c r="J87" i="24"/>
  <c r="H40" i="24"/>
  <c r="T21" i="22"/>
  <c r="F162" i="21"/>
  <c r="E148" i="21"/>
  <c r="C78" i="21"/>
  <c r="D64" i="21"/>
  <c r="E50" i="21"/>
  <c r="F36" i="21"/>
  <c r="N22" i="21"/>
  <c r="H122" i="24"/>
  <c r="F98" i="24"/>
  <c r="J38" i="24"/>
  <c r="S21" i="22"/>
  <c r="E162" i="21"/>
  <c r="C64" i="21"/>
  <c r="D50" i="21"/>
  <c r="E36" i="21"/>
  <c r="M22" i="21"/>
  <c r="F120" i="24"/>
  <c r="H107" i="24"/>
  <c r="H78" i="24"/>
  <c r="R21" i="22"/>
  <c r="C50" i="21"/>
  <c r="D36" i="21"/>
  <c r="G20" i="26"/>
  <c r="F192" i="24"/>
  <c r="J119" i="24"/>
  <c r="L106" i="24"/>
  <c r="F133" i="22"/>
  <c r="F106" i="21"/>
  <c r="C36" i="21"/>
  <c r="F217" i="24"/>
  <c r="L197" i="24"/>
  <c r="H141" i="24"/>
  <c r="L128" i="24"/>
  <c r="J104" i="24"/>
  <c r="F101" i="24"/>
  <c r="H13" i="24"/>
  <c r="H21" i="22"/>
  <c r="E106" i="21"/>
  <c r="F92" i="21"/>
  <c r="F22" i="21"/>
  <c r="H165" i="24"/>
  <c r="H80" i="24"/>
  <c r="L57" i="24"/>
  <c r="H21" i="24"/>
  <c r="J11" i="24"/>
  <c r="G77" i="22"/>
  <c r="H35" i="22"/>
  <c r="G21" i="22"/>
  <c r="F120" i="21"/>
  <c r="D106" i="21"/>
  <c r="E92" i="21"/>
  <c r="F78" i="21"/>
  <c r="E22" i="21"/>
  <c r="H54" i="25"/>
  <c r="P22" i="21"/>
  <c r="O22" i="21"/>
  <c r="J210" i="24"/>
  <c r="L65" i="24"/>
  <c r="E120" i="21"/>
  <c r="C106" i="21"/>
  <c r="D92" i="21"/>
  <c r="E78" i="21"/>
  <c r="F64" i="21"/>
  <c r="D22" i="21"/>
  <c r="J78" i="24"/>
  <c r="F49" i="22"/>
  <c r="F55" i="24"/>
  <c r="D49" i="22"/>
  <c r="F148" i="21"/>
  <c r="F18" i="24"/>
  <c r="D78" i="21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F134" i="21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E134" i="21"/>
  <c r="C92" i="21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F50" i="21"/>
  <c r="W148" i="18"/>
  <c r="O148" i="18"/>
  <c r="G148" i="18"/>
  <c r="C146" i="18"/>
  <c r="U132" i="18"/>
  <c r="M132" i="18"/>
  <c r="E132" i="18"/>
  <c r="C120" i="18"/>
  <c r="W118" i="18"/>
  <c r="O118" i="18"/>
  <c r="G118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U20" i="18"/>
  <c r="M20" i="18"/>
  <c r="E20" i="18"/>
  <c r="C8" i="18"/>
  <c r="G105" i="22"/>
  <c r="X160" i="18"/>
  <c r="P160" i="18"/>
  <c r="V148" i="18"/>
  <c r="N148" i="18"/>
  <c r="F148" i="18"/>
  <c r="X134" i="18"/>
  <c r="P134" i="18"/>
  <c r="L132" i="18"/>
  <c r="D132" i="18"/>
  <c r="V118" i="18"/>
  <c r="N118" i="18"/>
  <c r="F118" i="18"/>
  <c r="L106" i="18"/>
  <c r="D106" i="18"/>
  <c r="X104" i="18"/>
  <c r="P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F160" i="18"/>
  <c r="X146" i="18"/>
  <c r="O134" i="18"/>
  <c r="L120" i="18"/>
  <c r="P118" i="18"/>
  <c r="N104" i="18"/>
  <c r="E92" i="18"/>
  <c r="W78" i="18"/>
  <c r="F76" i="18"/>
  <c r="X62" i="18"/>
  <c r="D62" i="18"/>
  <c r="V48" i="18"/>
  <c r="M36" i="18"/>
  <c r="N20" i="18"/>
  <c r="D49" i="17"/>
  <c r="E37" i="17"/>
  <c r="C35" i="17"/>
  <c r="D23" i="17"/>
  <c r="E21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F259" i="24"/>
  <c r="W160" i="18"/>
  <c r="P148" i="18"/>
  <c r="N134" i="18"/>
  <c r="M118" i="18"/>
  <c r="F106" i="18"/>
  <c r="X92" i="18"/>
  <c r="D92" i="18"/>
  <c r="V78" i="18"/>
  <c r="C76" i="18"/>
  <c r="U62" i="18"/>
  <c r="N50" i="18"/>
  <c r="L36" i="18"/>
  <c r="P34" i="18"/>
  <c r="G22" i="18"/>
  <c r="D8" i="18"/>
  <c r="C49" i="17"/>
  <c r="D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C9" i="16"/>
  <c r="E161" i="15"/>
  <c r="D147" i="15"/>
  <c r="C133" i="15"/>
  <c r="D120" i="21"/>
  <c r="V160" i="18"/>
  <c r="M148" i="18"/>
  <c r="N132" i="18"/>
  <c r="L118" i="18"/>
  <c r="C106" i="18"/>
  <c r="G104" i="18"/>
  <c r="U92" i="18"/>
  <c r="D90" i="18"/>
  <c r="V76" i="18"/>
  <c r="P64" i="18"/>
  <c r="O48" i="18"/>
  <c r="L34" i="18"/>
  <c r="F22" i="18"/>
  <c r="X8" i="18"/>
  <c r="C37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D161" i="15"/>
  <c r="C147" i="15"/>
  <c r="G91" i="15"/>
  <c r="H63" i="22"/>
  <c r="C22" i="21"/>
  <c r="O160" i="18"/>
  <c r="L146" i="18"/>
  <c r="F134" i="18"/>
  <c r="X120" i="18"/>
  <c r="E118" i="18"/>
  <c r="W104" i="18"/>
  <c r="P92" i="18"/>
  <c r="N78" i="18"/>
  <c r="M62" i="18"/>
  <c r="F50" i="18"/>
  <c r="X36" i="18"/>
  <c r="D36" i="18"/>
  <c r="V22" i="18"/>
  <c r="C20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N160" i="18"/>
  <c r="E148" i="18"/>
  <c r="W134" i="18"/>
  <c r="F132" i="18"/>
  <c r="X118" i="18"/>
  <c r="D118" i="18"/>
  <c r="V104" i="18"/>
  <c r="M92" i="18"/>
  <c r="N76" i="18"/>
  <c r="L62" i="18"/>
  <c r="C50" i="18"/>
  <c r="G48" i="18"/>
  <c r="U36" i="18"/>
  <c r="D34" i="18"/>
  <c r="V20" i="18"/>
  <c r="P8" i="18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G133" i="15"/>
  <c r="F119" i="15"/>
  <c r="E105" i="15"/>
  <c r="E64" i="21"/>
  <c r="L148" i="18"/>
  <c r="G134" i="18"/>
  <c r="D120" i="18"/>
  <c r="W48" i="18"/>
  <c r="C149" i="17"/>
  <c r="G107" i="17"/>
  <c r="D91" i="17"/>
  <c r="C51" i="17"/>
  <c r="F49" i="17"/>
  <c r="G21" i="17"/>
  <c r="C149" i="16"/>
  <c r="E147" i="16"/>
  <c r="D107" i="16"/>
  <c r="G105" i="16"/>
  <c r="F65" i="16"/>
  <c r="C49" i="16"/>
  <c r="D21" i="16"/>
  <c r="F9" i="16"/>
  <c r="D105" i="15"/>
  <c r="E91" i="15"/>
  <c r="D77" i="15"/>
  <c r="C63" i="15"/>
  <c r="C21" i="15"/>
  <c r="E163" i="14"/>
  <c r="G135" i="14"/>
  <c r="D121" i="14"/>
  <c r="F93" i="14"/>
  <c r="C79" i="14"/>
  <c r="E51" i="14"/>
  <c r="G23" i="14"/>
  <c r="F175" i="24"/>
  <c r="D148" i="18"/>
  <c r="X90" i="18"/>
  <c r="P62" i="18"/>
  <c r="N48" i="18"/>
  <c r="F20" i="18"/>
  <c r="D107" i="17"/>
  <c r="E49" i="17"/>
  <c r="F21" i="17"/>
  <c r="F105" i="16"/>
  <c r="E65" i="16"/>
  <c r="G63" i="16"/>
  <c r="F23" i="16"/>
  <c r="C21" i="16"/>
  <c r="E9" i="16"/>
  <c r="G161" i="15"/>
  <c r="C105" i="15"/>
  <c r="D91" i="15"/>
  <c r="C77" i="15"/>
  <c r="D163" i="14"/>
  <c r="F135" i="14"/>
  <c r="C121" i="14"/>
  <c r="E93" i="14"/>
  <c r="G65" i="14"/>
  <c r="D51" i="14"/>
  <c r="F23" i="14"/>
  <c r="U118" i="18"/>
  <c r="P90" i="18"/>
  <c r="F48" i="18"/>
  <c r="W22" i="18"/>
  <c r="C107" i="17"/>
  <c r="D65" i="17"/>
  <c r="G63" i="17"/>
  <c r="F23" i="17"/>
  <c r="D9" i="17"/>
  <c r="F161" i="16"/>
  <c r="E121" i="16"/>
  <c r="G79" i="16"/>
  <c r="D63" i="16"/>
  <c r="C23" i="16"/>
  <c r="C161" i="15"/>
  <c r="E119" i="15"/>
  <c r="C91" i="15"/>
  <c r="G35" i="15"/>
  <c r="C163" i="14"/>
  <c r="E135" i="14"/>
  <c r="G107" i="14"/>
  <c r="D93" i="14"/>
  <c r="F65" i="14"/>
  <c r="C51" i="14"/>
  <c r="E23" i="14"/>
  <c r="V132" i="18"/>
  <c r="O104" i="18"/>
  <c r="L90" i="18"/>
  <c r="E62" i="18"/>
  <c r="V50" i="18"/>
  <c r="O22" i="18"/>
  <c r="L8" i="18"/>
  <c r="E23" i="17"/>
  <c r="C161" i="16"/>
  <c r="G119" i="16"/>
  <c r="F79" i="16"/>
  <c r="C63" i="16"/>
  <c r="G37" i="16"/>
  <c r="D119" i="15"/>
  <c r="G49" i="15"/>
  <c r="F35" i="15"/>
  <c r="G149" i="14"/>
  <c r="D135" i="14"/>
  <c r="F107" i="14"/>
  <c r="C93" i="14"/>
  <c r="P146" i="18"/>
  <c r="F104" i="18"/>
  <c r="X64" i="18"/>
  <c r="P36" i="18"/>
  <c r="N22" i="18"/>
  <c r="G37" i="17"/>
  <c r="F135" i="16"/>
  <c r="C119" i="16"/>
  <c r="E77" i="16"/>
  <c r="D37" i="16"/>
  <c r="R21" i="16"/>
  <c r="T9" i="16"/>
  <c r="F133" i="15"/>
  <c r="G63" i="15"/>
  <c r="F49" i="15"/>
  <c r="E35" i="15"/>
  <c r="G21" i="15"/>
  <c r="F149" i="14"/>
  <c r="C135" i="14"/>
  <c r="E107" i="14"/>
  <c r="G79" i="14"/>
  <c r="D65" i="14"/>
  <c r="F37" i="14"/>
  <c r="C23" i="14"/>
  <c r="C132" i="18"/>
  <c r="V106" i="18"/>
  <c r="O78" i="18"/>
  <c r="L64" i="18"/>
  <c r="E36" i="18"/>
  <c r="C119" i="17"/>
  <c r="G77" i="17"/>
  <c r="F37" i="17"/>
  <c r="C135" i="16"/>
  <c r="G93" i="16"/>
  <c r="D77" i="16"/>
  <c r="C37" i="16"/>
  <c r="E35" i="16"/>
  <c r="Q9" i="16"/>
  <c r="E133" i="15"/>
  <c r="G77" i="15"/>
  <c r="F63" i="15"/>
  <c r="E49" i="15"/>
  <c r="D35" i="15"/>
  <c r="F21" i="15"/>
  <c r="E149" i="14"/>
  <c r="G121" i="14"/>
  <c r="D107" i="14"/>
  <c r="F79" i="14"/>
  <c r="C65" i="14"/>
  <c r="E37" i="14"/>
  <c r="D146" i="18"/>
  <c r="F93" i="17"/>
  <c r="C77" i="17"/>
  <c r="E35" i="17"/>
  <c r="D149" i="16"/>
  <c r="E91" i="16"/>
  <c r="F49" i="16"/>
  <c r="F91" i="15"/>
  <c r="D63" i="15"/>
  <c r="F163" i="14"/>
  <c r="E121" i="14"/>
  <c r="D79" i="14"/>
  <c r="D62" i="11"/>
  <c r="D58" i="11"/>
  <c r="D54" i="11"/>
  <c r="D42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L109" i="8"/>
  <c r="H105" i="8"/>
  <c r="J103" i="8"/>
  <c r="L101" i="8"/>
  <c r="H97" i="8"/>
  <c r="H40" i="8"/>
  <c r="J38" i="8"/>
  <c r="L36" i="8"/>
  <c r="H32" i="8"/>
  <c r="H21" i="8"/>
  <c r="J19" i="8"/>
  <c r="L17" i="8"/>
  <c r="H13" i="8"/>
  <c r="J11" i="8"/>
  <c r="L9" i="8"/>
  <c r="C93" i="17"/>
  <c r="G51" i="17"/>
  <c r="D35" i="17"/>
  <c r="G37" i="14"/>
  <c r="D23" i="14"/>
  <c r="D106" i="11"/>
  <c r="D102" i="11"/>
  <c r="D98" i="11"/>
  <c r="D86" i="11"/>
  <c r="D82" i="11"/>
  <c r="D78" i="11"/>
  <c r="D74" i="11"/>
  <c r="M20" i="9"/>
  <c r="E20" i="9"/>
  <c r="G18" i="9"/>
  <c r="I16" i="9"/>
  <c r="M12" i="9"/>
  <c r="E12" i="9"/>
  <c r="G10" i="9"/>
  <c r="H108" i="8"/>
  <c r="J106" i="8"/>
  <c r="L104" i="8"/>
  <c r="H100" i="8"/>
  <c r="J98" i="8"/>
  <c r="H43" i="8"/>
  <c r="J41" i="8"/>
  <c r="L39" i="8"/>
  <c r="H35" i="8"/>
  <c r="J33" i="8"/>
  <c r="L31" i="8"/>
  <c r="L20" i="8"/>
  <c r="H16" i="8"/>
  <c r="J14" i="8"/>
  <c r="L12" i="8"/>
  <c r="V134" i="18"/>
  <c r="N106" i="18"/>
  <c r="G78" i="18"/>
  <c r="G93" i="14"/>
  <c r="E65" i="14"/>
  <c r="D37" i="14"/>
  <c r="D61" i="11"/>
  <c r="D57" i="11"/>
  <c r="D53" i="11"/>
  <c r="D41" i="11"/>
  <c r="D37" i="11"/>
  <c r="D33" i="11"/>
  <c r="D17" i="11"/>
  <c r="D13" i="11"/>
  <c r="D9" i="11"/>
  <c r="H13" i="10"/>
  <c r="M19" i="9"/>
  <c r="E19" i="9"/>
  <c r="G17" i="9"/>
  <c r="I15" i="9"/>
  <c r="M11" i="9"/>
  <c r="E11" i="9"/>
  <c r="G9" i="9"/>
  <c r="J109" i="8"/>
  <c r="L107" i="8"/>
  <c r="H103" i="8"/>
  <c r="J101" i="8"/>
  <c r="L99" i="8"/>
  <c r="L42" i="8"/>
  <c r="H38" i="8"/>
  <c r="J36" i="8"/>
  <c r="L34" i="8"/>
  <c r="H19" i="8"/>
  <c r="J17" i="8"/>
  <c r="L15" i="8"/>
  <c r="H11" i="8"/>
  <c r="J9" i="8"/>
  <c r="G160" i="18"/>
  <c r="S9" i="17"/>
  <c r="G21" i="16"/>
  <c r="E77" i="15"/>
  <c r="C49" i="15"/>
  <c r="D21" i="15"/>
  <c r="G104" i="13"/>
  <c r="F90" i="13"/>
  <c r="C48" i="13"/>
  <c r="E54" i="12"/>
  <c r="C53" i="12"/>
  <c r="D64" i="11"/>
  <c r="D60" i="11"/>
  <c r="D56" i="11"/>
  <c r="D52" i="11"/>
  <c r="D40" i="11"/>
  <c r="D36" i="11"/>
  <c r="D32" i="11"/>
  <c r="D20" i="11"/>
  <c r="D16" i="11"/>
  <c r="D12" i="11"/>
  <c r="D8" i="11"/>
  <c r="J109" i="10"/>
  <c r="F105" i="10"/>
  <c r="H103" i="10"/>
  <c r="J101" i="10"/>
  <c r="F97" i="10"/>
  <c r="F86" i="10"/>
  <c r="H84" i="10"/>
  <c r="F78" i="10"/>
  <c r="H76" i="10"/>
  <c r="F59" i="10"/>
  <c r="J36" i="10"/>
  <c r="H19" i="10"/>
  <c r="H11" i="10"/>
  <c r="I21" i="9"/>
  <c r="M17" i="9"/>
  <c r="E17" i="9"/>
  <c r="G15" i="9"/>
  <c r="I13" i="9"/>
  <c r="M9" i="9"/>
  <c r="E9" i="9"/>
  <c r="H285" i="8"/>
  <c r="J283" i="8"/>
  <c r="L281" i="8"/>
  <c r="H277" i="8"/>
  <c r="J275" i="8"/>
  <c r="L273" i="8"/>
  <c r="H263" i="8"/>
  <c r="J261" i="8"/>
  <c r="L259" i="8"/>
  <c r="H255" i="8"/>
  <c r="J253" i="8"/>
  <c r="L251" i="8"/>
  <c r="H241" i="8"/>
  <c r="J239" i="8"/>
  <c r="L237" i="8"/>
  <c r="H233" i="8"/>
  <c r="J231" i="8"/>
  <c r="L229" i="8"/>
  <c r="H219" i="8"/>
  <c r="J217" i="8"/>
  <c r="L215" i="8"/>
  <c r="H211" i="8"/>
  <c r="J209" i="8"/>
  <c r="L207" i="8"/>
  <c r="H197" i="8"/>
  <c r="J195" i="8"/>
  <c r="L193" i="8"/>
  <c r="H189" i="8"/>
  <c r="J187" i="8"/>
  <c r="L185" i="8"/>
  <c r="H175" i="8"/>
  <c r="J173" i="8"/>
  <c r="L171" i="8"/>
  <c r="H167" i="8"/>
  <c r="J165" i="8"/>
  <c r="L163" i="8"/>
  <c r="H153" i="8"/>
  <c r="J151" i="8"/>
  <c r="L149" i="8"/>
  <c r="H145" i="8"/>
  <c r="J143" i="8"/>
  <c r="L141" i="8"/>
  <c r="H131" i="8"/>
  <c r="J129" i="8"/>
  <c r="L127" i="8"/>
  <c r="H123" i="8"/>
  <c r="J121" i="8"/>
  <c r="L119" i="8"/>
  <c r="H109" i="8"/>
  <c r="J107" i="8"/>
  <c r="L105" i="8"/>
  <c r="H101" i="8"/>
  <c r="J99" i="8"/>
  <c r="L97" i="8"/>
  <c r="J80" i="8"/>
  <c r="C93" i="16"/>
  <c r="E51" i="16"/>
  <c r="G147" i="15"/>
  <c r="D149" i="14"/>
  <c r="C107" i="14"/>
  <c r="G51" i="14"/>
  <c r="D108" i="11"/>
  <c r="D104" i="11"/>
  <c r="D100" i="11"/>
  <c r="D96" i="11"/>
  <c r="D84" i="11"/>
  <c r="D80" i="11"/>
  <c r="D76" i="11"/>
  <c r="I20" i="9"/>
  <c r="M16" i="9"/>
  <c r="E16" i="9"/>
  <c r="G14" i="9"/>
  <c r="I12" i="9"/>
  <c r="L108" i="8"/>
  <c r="H104" i="8"/>
  <c r="J102" i="8"/>
  <c r="L100" i="8"/>
  <c r="L43" i="8"/>
  <c r="H39" i="8"/>
  <c r="J37" i="8"/>
  <c r="L35" i="8"/>
  <c r="H31" i="8"/>
  <c r="H20" i="8"/>
  <c r="J18" i="8"/>
  <c r="L16" i="8"/>
  <c r="H12" i="8"/>
  <c r="J10" i="8"/>
  <c r="E21" i="15"/>
  <c r="C34" i="13"/>
  <c r="D97" i="11"/>
  <c r="D79" i="11"/>
  <c r="D59" i="11"/>
  <c r="D31" i="11"/>
  <c r="L104" i="10"/>
  <c r="H101" i="10"/>
  <c r="F98" i="10"/>
  <c r="F83" i="10"/>
  <c r="L81" i="10"/>
  <c r="F82" i="10"/>
  <c r="J41" i="10"/>
  <c r="L31" i="10"/>
  <c r="L103" i="10"/>
  <c r="I18" i="9"/>
  <c r="M14" i="9"/>
  <c r="G13" i="9"/>
  <c r="J284" i="8"/>
  <c r="L274" i="8"/>
  <c r="H261" i="8"/>
  <c r="J251" i="8"/>
  <c r="H238" i="8"/>
  <c r="L241" i="8"/>
  <c r="L213" i="8"/>
  <c r="J210" i="8"/>
  <c r="L190" i="8"/>
  <c r="H187" i="8"/>
  <c r="L172" i="8"/>
  <c r="H164" i="8"/>
  <c r="J149" i="8"/>
  <c r="H146" i="8"/>
  <c r="J126" i="8"/>
  <c r="J108" i="8"/>
  <c r="L98" i="8"/>
  <c r="H55" i="8"/>
  <c r="L40" i="8"/>
  <c r="J34" i="8"/>
  <c r="H17" i="8"/>
  <c r="L13" i="8"/>
  <c r="F77" i="15"/>
  <c r="F51" i="14"/>
  <c r="F20" i="13"/>
  <c r="D107" i="11"/>
  <c r="D77" i="11"/>
  <c r="H109" i="10"/>
  <c r="F106" i="10"/>
  <c r="J99" i="10"/>
  <c r="H81" i="10"/>
  <c r="L59" i="10"/>
  <c r="F63" i="10"/>
  <c r="L39" i="10"/>
  <c r="J40" i="10"/>
  <c r="H16" i="10"/>
  <c r="I19" i="9"/>
  <c r="E18" i="9"/>
  <c r="M15" i="9"/>
  <c r="I14" i="9"/>
  <c r="M10" i="9"/>
  <c r="L282" i="8"/>
  <c r="H274" i="8"/>
  <c r="J259" i="8"/>
  <c r="H256" i="8"/>
  <c r="J236" i="8"/>
  <c r="J218" i="8"/>
  <c r="L208" i="8"/>
  <c r="H195" i="8"/>
  <c r="J185" i="8"/>
  <c r="H172" i="8"/>
  <c r="L175" i="8"/>
  <c r="L147" i="8"/>
  <c r="J144" i="8"/>
  <c r="L124" i="8"/>
  <c r="H121" i="8"/>
  <c r="L106" i="8"/>
  <c r="H98" i="8"/>
  <c r="J86" i="8"/>
  <c r="J78" i="8"/>
  <c r="H61" i="8"/>
  <c r="L57" i="8"/>
  <c r="F55" i="8"/>
  <c r="J40" i="8"/>
  <c r="H34" i="8"/>
  <c r="L19" i="8"/>
  <c r="J13" i="8"/>
  <c r="F78" i="18"/>
  <c r="O23" i="14"/>
  <c r="G56" i="12"/>
  <c r="D85" i="11"/>
  <c r="D55" i="11"/>
  <c r="J87" i="10"/>
  <c r="L77" i="10"/>
  <c r="L62" i="10"/>
  <c r="H54" i="10"/>
  <c r="H39" i="10"/>
  <c r="H9" i="10"/>
  <c r="E14" i="9"/>
  <c r="I10" i="9"/>
  <c r="L252" i="8"/>
  <c r="H216" i="8"/>
  <c r="L219" i="8"/>
  <c r="L168" i="8"/>
  <c r="H165" i="8"/>
  <c r="H142" i="8"/>
  <c r="H124" i="8"/>
  <c r="F81" i="8"/>
  <c r="L75" i="8"/>
  <c r="F62" i="8"/>
  <c r="J58" i="8"/>
  <c r="H41" i="8"/>
  <c r="L37" i="8"/>
  <c r="J31" i="8"/>
  <c r="H14" i="8"/>
  <c r="L10" i="8"/>
  <c r="E18" i="2"/>
  <c r="J106" i="10"/>
  <c r="H63" i="10"/>
  <c r="H43" i="10"/>
  <c r="J18" i="10"/>
  <c r="H253" i="8"/>
  <c r="L238" i="8"/>
  <c r="H128" i="8"/>
  <c r="L56" i="8"/>
  <c r="H59" i="8"/>
  <c r="C35" i="15"/>
  <c r="G163" i="14"/>
  <c r="C37" i="14"/>
  <c r="C146" i="13"/>
  <c r="C20" i="13"/>
  <c r="D105" i="11"/>
  <c r="D39" i="11"/>
  <c r="D11" i="11"/>
  <c r="J107" i="10"/>
  <c r="H104" i="10"/>
  <c r="L97" i="10"/>
  <c r="F76" i="10"/>
  <c r="F56" i="10"/>
  <c r="L54" i="10"/>
  <c r="J34" i="10"/>
  <c r="J14" i="10"/>
  <c r="H282" i="8"/>
  <c r="L285" i="8"/>
  <c r="L257" i="8"/>
  <c r="J254" i="8"/>
  <c r="L234" i="8"/>
  <c r="H231" i="8"/>
  <c r="L216" i="8"/>
  <c r="H208" i="8"/>
  <c r="J193" i="8"/>
  <c r="H190" i="8"/>
  <c r="J170" i="8"/>
  <c r="J152" i="8"/>
  <c r="L142" i="8"/>
  <c r="H129" i="8"/>
  <c r="J119" i="8"/>
  <c r="H106" i="8"/>
  <c r="L84" i="8"/>
  <c r="J81" i="8"/>
  <c r="F77" i="8"/>
  <c r="H56" i="8"/>
  <c r="L41" i="8"/>
  <c r="J35" i="8"/>
  <c r="H18" i="8"/>
  <c r="L14" i="8"/>
  <c r="F18" i="2"/>
  <c r="F121" i="14"/>
  <c r="D75" i="11"/>
  <c r="L105" i="10"/>
  <c r="J102" i="10"/>
  <c r="F84" i="10"/>
  <c r="F64" i="10"/>
  <c r="J42" i="10"/>
  <c r="L32" i="10"/>
  <c r="F19" i="10"/>
  <c r="J280" i="8"/>
  <c r="J262" i="8"/>
  <c r="H239" i="8"/>
  <c r="J229" i="8"/>
  <c r="L191" i="8"/>
  <c r="J188" i="8"/>
  <c r="L150" i="8"/>
  <c r="J127" i="8"/>
  <c r="J104" i="8"/>
  <c r="L79" i="8"/>
  <c r="L64" i="8"/>
  <c r="J20" i="8"/>
  <c r="G17" i="2"/>
  <c r="W9" i="12"/>
  <c r="J83" i="10"/>
  <c r="H80" i="10"/>
  <c r="F60" i="10"/>
  <c r="J33" i="10"/>
  <c r="L21" i="10"/>
  <c r="L279" i="8"/>
  <c r="L256" i="8"/>
  <c r="H212" i="8"/>
  <c r="L131" i="8"/>
  <c r="X148" i="18"/>
  <c r="X34" i="18"/>
  <c r="G149" i="16"/>
  <c r="F91" i="16"/>
  <c r="D49" i="15"/>
  <c r="E79" i="14"/>
  <c r="D132" i="13"/>
  <c r="G90" i="13"/>
  <c r="E55" i="12"/>
  <c r="E56" i="12"/>
  <c r="D103" i="11"/>
  <c r="D19" i="11"/>
  <c r="F102" i="10"/>
  <c r="L100" i="10"/>
  <c r="J105" i="10"/>
  <c r="L85" i="10"/>
  <c r="H82" i="10"/>
  <c r="F79" i="10"/>
  <c r="L40" i="10"/>
  <c r="J37" i="10"/>
  <c r="H17" i="10"/>
  <c r="J21" i="10"/>
  <c r="G20" i="9"/>
  <c r="E15" i="9"/>
  <c r="I11" i="9"/>
  <c r="E10" i="9"/>
  <c r="L278" i="8"/>
  <c r="H275" i="8"/>
  <c r="L260" i="8"/>
  <c r="H252" i="8"/>
  <c r="J237" i="8"/>
  <c r="H234" i="8"/>
  <c r="J214" i="8"/>
  <c r="J196" i="8"/>
  <c r="L186" i="8"/>
  <c r="H173" i="8"/>
  <c r="J163" i="8"/>
  <c r="H150" i="8"/>
  <c r="L153" i="8"/>
  <c r="L125" i="8"/>
  <c r="J122" i="8"/>
  <c r="L102" i="8"/>
  <c r="H99" i="8"/>
  <c r="L87" i="8"/>
  <c r="H63" i="8"/>
  <c r="L59" i="8"/>
  <c r="F57" i="8"/>
  <c r="J42" i="8"/>
  <c r="H36" i="8"/>
  <c r="L32" i="8"/>
  <c r="L21" i="8"/>
  <c r="J15" i="8"/>
  <c r="H9" i="8"/>
  <c r="F147" i="15"/>
  <c r="Q20" i="13"/>
  <c r="H108" i="10"/>
  <c r="L78" i="10"/>
  <c r="F65" i="10"/>
  <c r="L43" i="10"/>
  <c r="H20" i="10"/>
  <c r="M18" i="9"/>
  <c r="J281" i="8"/>
  <c r="J258" i="8"/>
  <c r="J240" i="8"/>
  <c r="L230" i="8"/>
  <c r="J207" i="8"/>
  <c r="L169" i="8"/>
  <c r="L128" i="8"/>
  <c r="J105" i="8"/>
  <c r="J85" i="8"/>
  <c r="J84" i="8"/>
  <c r="H37" i="8"/>
  <c r="L33" i="8"/>
  <c r="H10" i="8"/>
  <c r="D64" i="18"/>
  <c r="Q21" i="17"/>
  <c r="D51" i="16"/>
  <c r="E63" i="15"/>
  <c r="D160" i="13"/>
  <c r="C118" i="13"/>
  <c r="F76" i="13"/>
  <c r="W33" i="12"/>
  <c r="D99" i="11"/>
  <c r="D15" i="11"/>
  <c r="F103" i="10"/>
  <c r="L86" i="10"/>
  <c r="F75" i="10"/>
  <c r="G12" i="9"/>
  <c r="H230" i="8"/>
  <c r="J192" i="8"/>
  <c r="H151" i="8"/>
  <c r="L103" i="8"/>
  <c r="J39" i="8"/>
  <c r="L18" i="8"/>
  <c r="H18" i="2"/>
  <c r="U148" i="18"/>
  <c r="D133" i="16"/>
  <c r="G105" i="15"/>
  <c r="C149" i="14"/>
  <c r="D48" i="13"/>
  <c r="D55" i="12"/>
  <c r="C54" i="12"/>
  <c r="D53" i="12"/>
  <c r="D101" i="11"/>
  <c r="D83" i="11"/>
  <c r="D63" i="11"/>
  <c r="D35" i="11"/>
  <c r="L108" i="10"/>
  <c r="H100" i="10"/>
  <c r="H107" i="10"/>
  <c r="F87" i="10"/>
  <c r="H77" i="10"/>
  <c r="F57" i="10"/>
  <c r="L35" i="10"/>
  <c r="J15" i="10"/>
  <c r="H12" i="10"/>
  <c r="H15" i="10"/>
  <c r="G21" i="9"/>
  <c r="G16" i="9"/>
  <c r="H283" i="8"/>
  <c r="J273" i="8"/>
  <c r="H260" i="8"/>
  <c r="L263" i="8"/>
  <c r="L235" i="8"/>
  <c r="J232" i="8"/>
  <c r="L212" i="8"/>
  <c r="H209" i="8"/>
  <c r="L194" i="8"/>
  <c r="H186" i="8"/>
  <c r="J171" i="8"/>
  <c r="H168" i="8"/>
  <c r="J148" i="8"/>
  <c r="J130" i="8"/>
  <c r="L120" i="8"/>
  <c r="H107" i="8"/>
  <c r="J97" i="8"/>
  <c r="H87" i="8"/>
  <c r="H53" i="8"/>
  <c r="H42" i="8"/>
  <c r="L38" i="8"/>
  <c r="J32" i="8"/>
  <c r="J21" i="8"/>
  <c r="H15" i="8"/>
  <c r="L11" i="8"/>
  <c r="P120" i="18"/>
  <c r="L92" i="18"/>
  <c r="F160" i="13"/>
  <c r="D81" i="11"/>
  <c r="J98" i="10"/>
  <c r="F109" i="10"/>
  <c r="H85" i="10"/>
  <c r="L58" i="10"/>
  <c r="H55" i="10"/>
  <c r="H35" i="10"/>
  <c r="J10" i="10"/>
  <c r="H278" i="8"/>
  <c r="H217" i="8"/>
  <c r="H194" i="8"/>
  <c r="L197" i="8"/>
  <c r="J166" i="8"/>
  <c r="L146" i="8"/>
  <c r="H143" i="8"/>
  <c r="H120" i="8"/>
  <c r="H102" i="8"/>
  <c r="F82" i="8"/>
  <c r="H64" i="8"/>
  <c r="L60" i="8"/>
  <c r="F58" i="8"/>
  <c r="J43" i="8"/>
  <c r="J16" i="8"/>
  <c r="F10" i="10"/>
  <c r="J276" i="8"/>
  <c r="J215" i="8"/>
  <c r="J174" i="8"/>
  <c r="L164" i="8"/>
  <c r="J141" i="8"/>
  <c r="J100" i="8"/>
  <c r="L83" i="8"/>
  <c r="J77" i="8"/>
  <c r="H60" i="8"/>
  <c r="F54" i="8"/>
  <c r="H33" i="8"/>
  <c r="J12" i="8"/>
  <c r="J59" i="8"/>
  <c r="W53" i="12"/>
  <c r="F37" i="10"/>
  <c r="L20" i="10"/>
  <c r="F63" i="8"/>
  <c r="H79" i="8"/>
  <c r="F280" i="8"/>
  <c r="H62" i="10"/>
  <c r="C57" i="12" l="1"/>
  <c r="F142" i="30"/>
  <c r="F145" i="30"/>
  <c r="J163" i="30"/>
  <c r="H164" i="30"/>
  <c r="H166" i="30"/>
  <c r="H167" i="30"/>
  <c r="H170" i="30"/>
  <c r="H173" i="30"/>
  <c r="F174" i="30"/>
  <c r="H190" i="30"/>
  <c r="J191" i="30"/>
  <c r="J234" i="30"/>
  <c r="L239" i="30"/>
  <c r="L263" i="30"/>
  <c r="H273" i="30"/>
  <c r="H277" i="30"/>
  <c r="N218" i="3"/>
  <c r="M218" i="3"/>
  <c r="J218" i="3"/>
  <c r="L218" i="3"/>
  <c r="K218" i="3"/>
  <c r="O85" i="8"/>
  <c r="N85" i="8"/>
  <c r="M16" i="2"/>
  <c r="K16" i="2"/>
  <c r="L16" i="2"/>
  <c r="J16" i="2"/>
  <c r="H113" i="3"/>
  <c r="M164" i="3"/>
  <c r="L164" i="3"/>
  <c r="K164" i="3"/>
  <c r="N164" i="3"/>
  <c r="J164" i="3"/>
  <c r="G188" i="3"/>
  <c r="W11" i="5"/>
  <c r="T11" i="5"/>
  <c r="V11" i="5"/>
  <c r="U11" i="5"/>
  <c r="S11" i="5"/>
  <c r="U26" i="5"/>
  <c r="T26" i="5"/>
  <c r="S26" i="5"/>
  <c r="V26" i="5"/>
  <c r="W26" i="5"/>
  <c r="U42" i="5"/>
  <c r="T42" i="5"/>
  <c r="S42" i="5"/>
  <c r="V42" i="5"/>
  <c r="W42" i="5"/>
  <c r="L11" i="6"/>
  <c r="K11" i="6"/>
  <c r="J11" i="6"/>
  <c r="M11" i="6"/>
  <c r="I11" i="6"/>
  <c r="I113" i="3"/>
  <c r="N102" i="3"/>
  <c r="M102" i="3"/>
  <c r="J102" i="3"/>
  <c r="L102" i="3"/>
  <c r="K102" i="3"/>
  <c r="E123" i="3"/>
  <c r="H188" i="3"/>
  <c r="M10" i="5"/>
  <c r="L10" i="5"/>
  <c r="I10" i="5"/>
  <c r="K10" i="5"/>
  <c r="J10" i="5"/>
  <c r="M48" i="5"/>
  <c r="J48" i="5"/>
  <c r="L48" i="5"/>
  <c r="I48" i="5"/>
  <c r="K48" i="5"/>
  <c r="K43" i="6"/>
  <c r="J43" i="6"/>
  <c r="I43" i="6"/>
  <c r="L43" i="6"/>
  <c r="M43" i="6"/>
  <c r="S10" i="9"/>
  <c r="R10" i="9"/>
  <c r="O76" i="10"/>
  <c r="N76" i="10"/>
  <c r="V8" i="12"/>
  <c r="X8" i="12"/>
  <c r="U8" i="12"/>
  <c r="N16" i="12"/>
  <c r="M16" i="12"/>
  <c r="L16" i="12"/>
  <c r="J16" i="12"/>
  <c r="I16" i="12"/>
  <c r="K16" i="12"/>
  <c r="L59" i="13"/>
  <c r="K59" i="13"/>
  <c r="J59" i="13"/>
  <c r="M59" i="13"/>
  <c r="I59" i="13"/>
  <c r="K58" i="14"/>
  <c r="J58" i="14"/>
  <c r="I58" i="14"/>
  <c r="M62" i="15"/>
  <c r="L62" i="15"/>
  <c r="K62" i="15"/>
  <c r="J62" i="15"/>
  <c r="I62" i="15"/>
  <c r="M80" i="15"/>
  <c r="L80" i="15"/>
  <c r="K80" i="15"/>
  <c r="J80" i="15"/>
  <c r="I80" i="15"/>
  <c r="K137" i="15"/>
  <c r="J137" i="15"/>
  <c r="I137" i="15"/>
  <c r="M137" i="15"/>
  <c r="L137" i="15"/>
  <c r="J93" i="18"/>
  <c r="I93" i="18"/>
  <c r="H92" i="18"/>
  <c r="N23" i="2"/>
  <c r="M23" i="2"/>
  <c r="J23" i="2"/>
  <c r="L23" i="2"/>
  <c r="K23" i="2"/>
  <c r="M33" i="2"/>
  <c r="L33" i="2"/>
  <c r="K33" i="2"/>
  <c r="N33" i="2"/>
  <c r="J33" i="2"/>
  <c r="M41" i="2"/>
  <c r="L41" i="2"/>
  <c r="K41" i="2"/>
  <c r="J41" i="2"/>
  <c r="M107" i="3"/>
  <c r="L107" i="3"/>
  <c r="K107" i="3"/>
  <c r="I118" i="3"/>
  <c r="N107" i="3"/>
  <c r="J107" i="3"/>
  <c r="G123" i="3"/>
  <c r="M138" i="3"/>
  <c r="L138" i="3"/>
  <c r="K138" i="3"/>
  <c r="N138" i="3"/>
  <c r="J138" i="3"/>
  <c r="M29" i="5"/>
  <c r="L29" i="5"/>
  <c r="I29" i="5"/>
  <c r="K29" i="5"/>
  <c r="J29" i="5"/>
  <c r="M45" i="5"/>
  <c r="L45" i="5"/>
  <c r="I45" i="5"/>
  <c r="K45" i="5"/>
  <c r="J45" i="5"/>
  <c r="M12" i="6"/>
  <c r="J12" i="6"/>
  <c r="L12" i="6"/>
  <c r="K12" i="6"/>
  <c r="I12" i="6"/>
  <c r="O12" i="8"/>
  <c r="N12" i="8"/>
  <c r="O39" i="8"/>
  <c r="N39" i="8"/>
  <c r="O108" i="8"/>
  <c r="N108" i="8"/>
  <c r="O210" i="8"/>
  <c r="N210" i="8"/>
  <c r="O233" i="8"/>
  <c r="N233" i="8"/>
  <c r="O284" i="8"/>
  <c r="N284" i="8"/>
  <c r="N52" i="12"/>
  <c r="M52" i="12"/>
  <c r="L52" i="12"/>
  <c r="J52" i="12"/>
  <c r="I52" i="12"/>
  <c r="K52" i="12"/>
  <c r="AA15" i="13"/>
  <c r="Z15" i="13"/>
  <c r="W15" i="13"/>
  <c r="Y15" i="13"/>
  <c r="X15" i="13"/>
  <c r="J25" i="14"/>
  <c r="I25" i="14"/>
  <c r="K25" i="14"/>
  <c r="I124" i="19"/>
  <c r="H124" i="19"/>
  <c r="N13" i="3"/>
  <c r="M13" i="3"/>
  <c r="J13" i="3"/>
  <c r="L13" i="3"/>
  <c r="K13" i="3"/>
  <c r="N21" i="3"/>
  <c r="M21" i="3"/>
  <c r="J21" i="3"/>
  <c r="L21" i="3"/>
  <c r="K21" i="3"/>
  <c r="N29" i="3"/>
  <c r="M29" i="3"/>
  <c r="J29" i="3"/>
  <c r="L29" i="3"/>
  <c r="K29" i="3"/>
  <c r="N37" i="3"/>
  <c r="M37" i="3"/>
  <c r="J37" i="3"/>
  <c r="L37" i="3"/>
  <c r="K37" i="3"/>
  <c r="M42" i="3"/>
  <c r="J42" i="3"/>
  <c r="L42" i="3"/>
  <c r="K42" i="3"/>
  <c r="M58" i="3"/>
  <c r="J58" i="3"/>
  <c r="L58" i="3"/>
  <c r="K58" i="3"/>
  <c r="N68" i="3"/>
  <c r="M68" i="3"/>
  <c r="J68" i="3"/>
  <c r="L68" i="3"/>
  <c r="K68" i="3"/>
  <c r="H115" i="3"/>
  <c r="F120" i="3"/>
  <c r="H123" i="3"/>
  <c r="E192" i="3"/>
  <c r="U49" i="5"/>
  <c r="S49" i="5"/>
  <c r="W49" i="5"/>
  <c r="T49" i="5"/>
  <c r="V49" i="5"/>
  <c r="U15" i="5"/>
  <c r="T15" i="5"/>
  <c r="S15" i="5"/>
  <c r="W15" i="5"/>
  <c r="V15" i="5"/>
  <c r="V21" i="5"/>
  <c r="U21" i="5"/>
  <c r="T21" i="5"/>
  <c r="W21" i="5"/>
  <c r="S21" i="5"/>
  <c r="L23" i="5"/>
  <c r="K23" i="5"/>
  <c r="J23" i="5"/>
  <c r="M23" i="5"/>
  <c r="I23" i="5"/>
  <c r="V37" i="5"/>
  <c r="U37" i="5"/>
  <c r="T37" i="5"/>
  <c r="W37" i="5"/>
  <c r="S37" i="5"/>
  <c r="L39" i="5"/>
  <c r="K39" i="5"/>
  <c r="J39" i="5"/>
  <c r="M39" i="5"/>
  <c r="I39" i="5"/>
  <c r="M9" i="6"/>
  <c r="L9" i="6"/>
  <c r="I9" i="6"/>
  <c r="K9" i="6"/>
  <c r="J9" i="6"/>
  <c r="M28" i="6"/>
  <c r="L28" i="6"/>
  <c r="I28" i="6"/>
  <c r="K28" i="6"/>
  <c r="J28" i="6"/>
  <c r="M44" i="6"/>
  <c r="L44" i="6"/>
  <c r="I44" i="6"/>
  <c r="K44" i="6"/>
  <c r="J44" i="6"/>
  <c r="N17" i="8"/>
  <c r="O17" i="8"/>
  <c r="N55" i="8"/>
  <c r="O55" i="8"/>
  <c r="O100" i="8"/>
  <c r="N100" i="8"/>
  <c r="O123" i="8"/>
  <c r="N123" i="8"/>
  <c r="O174" i="8"/>
  <c r="N174" i="8"/>
  <c r="O258" i="8"/>
  <c r="N258" i="8"/>
  <c r="O276" i="8"/>
  <c r="N276" i="8"/>
  <c r="P13" i="9"/>
  <c r="O13" i="9"/>
  <c r="O18" i="10"/>
  <c r="N18" i="10"/>
  <c r="O63" i="10"/>
  <c r="N63" i="10"/>
  <c r="O83" i="10"/>
  <c r="N83" i="10"/>
  <c r="N24" i="12"/>
  <c r="M24" i="12"/>
  <c r="L24" i="12"/>
  <c r="J24" i="12"/>
  <c r="I24" i="12"/>
  <c r="K24" i="12"/>
  <c r="X38" i="12"/>
  <c r="V38" i="12"/>
  <c r="U38" i="12"/>
  <c r="M27" i="13"/>
  <c r="L27" i="13"/>
  <c r="I27" i="13"/>
  <c r="K27" i="13"/>
  <c r="J27" i="13"/>
  <c r="M36" i="13"/>
  <c r="L36" i="13"/>
  <c r="I36" i="13"/>
  <c r="K36" i="13"/>
  <c r="J36" i="13"/>
  <c r="L94" i="13"/>
  <c r="K94" i="13"/>
  <c r="J94" i="13"/>
  <c r="M94" i="13"/>
  <c r="I94" i="13"/>
  <c r="K110" i="14"/>
  <c r="J110" i="14"/>
  <c r="I110" i="14"/>
  <c r="M141" i="15"/>
  <c r="K141" i="15"/>
  <c r="J141" i="15"/>
  <c r="L141" i="15"/>
  <c r="I141" i="15"/>
  <c r="K34" i="16"/>
  <c r="J34" i="16"/>
  <c r="I34" i="16"/>
  <c r="L34" i="16"/>
  <c r="L145" i="16"/>
  <c r="J145" i="16"/>
  <c r="I145" i="16"/>
  <c r="K145" i="16"/>
  <c r="S73" i="18"/>
  <c r="R73" i="18"/>
  <c r="Q120" i="18"/>
  <c r="S121" i="18"/>
  <c r="R121" i="18"/>
  <c r="Q29" i="19"/>
  <c r="P29" i="19"/>
  <c r="M14" i="3"/>
  <c r="L14" i="3"/>
  <c r="K14" i="3"/>
  <c r="J14" i="3"/>
  <c r="N14" i="3"/>
  <c r="M30" i="3"/>
  <c r="L30" i="3"/>
  <c r="K30" i="3"/>
  <c r="N30" i="3"/>
  <c r="J30" i="3"/>
  <c r="H121" i="3"/>
  <c r="M156" i="3"/>
  <c r="L156" i="3"/>
  <c r="K156" i="3"/>
  <c r="J156" i="3"/>
  <c r="N156" i="3"/>
  <c r="G196" i="3"/>
  <c r="N11" i="2"/>
  <c r="M11" i="2"/>
  <c r="L11" i="2"/>
  <c r="K11" i="2"/>
  <c r="J11" i="2"/>
  <c r="N15" i="2"/>
  <c r="I18" i="2"/>
  <c r="M15" i="2"/>
  <c r="L15" i="2"/>
  <c r="J15" i="2"/>
  <c r="K15" i="2"/>
  <c r="L61" i="3"/>
  <c r="K61" i="3"/>
  <c r="J61" i="3"/>
  <c r="M61" i="3"/>
  <c r="G118" i="3"/>
  <c r="H196" i="3"/>
  <c r="W8" i="5"/>
  <c r="V8" i="5"/>
  <c r="S8" i="5"/>
  <c r="U8" i="5"/>
  <c r="T8" i="5"/>
  <c r="W46" i="5"/>
  <c r="T46" i="5"/>
  <c r="V46" i="5"/>
  <c r="S46" i="5"/>
  <c r="U46" i="5"/>
  <c r="K8" i="6"/>
  <c r="J8" i="6"/>
  <c r="I8" i="6"/>
  <c r="M8" i="6"/>
  <c r="L8" i="6"/>
  <c r="O167" i="8"/>
  <c r="N167" i="8"/>
  <c r="O56" i="10"/>
  <c r="N56" i="10"/>
  <c r="M130" i="13"/>
  <c r="L130" i="13"/>
  <c r="I130" i="13"/>
  <c r="K130" i="13"/>
  <c r="J130" i="13"/>
  <c r="M139" i="13"/>
  <c r="L139" i="13"/>
  <c r="I139" i="13"/>
  <c r="K139" i="13"/>
  <c r="J139" i="13"/>
  <c r="K128" i="14"/>
  <c r="J128" i="14"/>
  <c r="I128" i="14"/>
  <c r="L15" i="16"/>
  <c r="J15" i="16"/>
  <c r="I15" i="16"/>
  <c r="K15" i="16"/>
  <c r="L116" i="17"/>
  <c r="K116" i="17"/>
  <c r="J116" i="17"/>
  <c r="I116" i="17"/>
  <c r="M48" i="2"/>
  <c r="L48" i="2"/>
  <c r="K48" i="2"/>
  <c r="N48" i="2"/>
  <c r="J48" i="2"/>
  <c r="M61" i="2"/>
  <c r="L61" i="2"/>
  <c r="K61" i="2"/>
  <c r="N61" i="2"/>
  <c r="J61" i="2"/>
  <c r="K49" i="3"/>
  <c r="M49" i="3"/>
  <c r="L49" i="3"/>
  <c r="J49" i="3"/>
  <c r="M83" i="3"/>
  <c r="L83" i="3"/>
  <c r="K83" i="3"/>
  <c r="N83" i="3"/>
  <c r="J83" i="3"/>
  <c r="M91" i="3"/>
  <c r="L91" i="3"/>
  <c r="K91" i="3"/>
  <c r="N91" i="3"/>
  <c r="J91" i="3"/>
  <c r="M99" i="3"/>
  <c r="L99" i="3"/>
  <c r="K99" i="3"/>
  <c r="N99" i="3"/>
  <c r="J99" i="3"/>
  <c r="G115" i="3"/>
  <c r="E120" i="3"/>
  <c r="H190" i="3"/>
  <c r="W27" i="5"/>
  <c r="V27" i="5"/>
  <c r="S27" i="5"/>
  <c r="U27" i="5"/>
  <c r="T27" i="5"/>
  <c r="W43" i="5"/>
  <c r="V43" i="5"/>
  <c r="S43" i="5"/>
  <c r="U43" i="5"/>
  <c r="T43" i="5"/>
  <c r="K50" i="6"/>
  <c r="M50" i="6"/>
  <c r="L50" i="6"/>
  <c r="J50" i="6"/>
  <c r="I50" i="6"/>
  <c r="M31" i="6"/>
  <c r="J31" i="6"/>
  <c r="L31" i="6"/>
  <c r="K31" i="6"/>
  <c r="I31" i="6"/>
  <c r="M47" i="6"/>
  <c r="J47" i="6"/>
  <c r="L47" i="6"/>
  <c r="K47" i="6"/>
  <c r="I47" i="6"/>
  <c r="O77" i="8"/>
  <c r="N77" i="8"/>
  <c r="O192" i="8"/>
  <c r="N192" i="8"/>
  <c r="S9" i="9"/>
  <c r="R9" i="9"/>
  <c r="V10" i="12"/>
  <c r="U10" i="12"/>
  <c r="X10" i="12"/>
  <c r="N20" i="12"/>
  <c r="M20" i="12"/>
  <c r="L20" i="12"/>
  <c r="J20" i="12"/>
  <c r="I20" i="12"/>
  <c r="K20" i="12"/>
  <c r="X34" i="12"/>
  <c r="V34" i="12"/>
  <c r="U34" i="12"/>
  <c r="AA19" i="13"/>
  <c r="Z19" i="13"/>
  <c r="W19" i="13"/>
  <c r="Y19" i="13"/>
  <c r="X19" i="13"/>
  <c r="M148" i="13"/>
  <c r="L148" i="13"/>
  <c r="I148" i="13"/>
  <c r="K148" i="13"/>
  <c r="J148" i="13"/>
  <c r="M156" i="13"/>
  <c r="L156" i="13"/>
  <c r="I156" i="13"/>
  <c r="K156" i="13"/>
  <c r="J156" i="13"/>
  <c r="K32" i="14"/>
  <c r="J32" i="14"/>
  <c r="I32" i="14"/>
  <c r="K45" i="14"/>
  <c r="J45" i="14"/>
  <c r="I45" i="14"/>
  <c r="J69" i="18"/>
  <c r="I69" i="18"/>
  <c r="J144" i="18"/>
  <c r="I144" i="18"/>
  <c r="Y57" i="19"/>
  <c r="X57" i="19"/>
  <c r="H43" i="2"/>
  <c r="F68" i="2"/>
  <c r="M10" i="3"/>
  <c r="L10" i="3"/>
  <c r="K10" i="3"/>
  <c r="J10" i="3"/>
  <c r="N10" i="3"/>
  <c r="M18" i="3"/>
  <c r="L18" i="3"/>
  <c r="K18" i="3"/>
  <c r="J18" i="3"/>
  <c r="N18" i="3"/>
  <c r="M26" i="3"/>
  <c r="L26" i="3"/>
  <c r="K26" i="3"/>
  <c r="N26" i="3"/>
  <c r="J26" i="3"/>
  <c r="M34" i="3"/>
  <c r="L34" i="3"/>
  <c r="K34" i="3"/>
  <c r="J34" i="3"/>
  <c r="N34" i="3"/>
  <c r="M44" i="3"/>
  <c r="L44" i="3"/>
  <c r="K44" i="3"/>
  <c r="J44" i="3"/>
  <c r="M60" i="3"/>
  <c r="L60" i="3"/>
  <c r="K60" i="3"/>
  <c r="J60" i="3"/>
  <c r="M65" i="3"/>
  <c r="L65" i="3"/>
  <c r="K65" i="3"/>
  <c r="N65" i="3"/>
  <c r="J65" i="3"/>
  <c r="F114" i="3"/>
  <c r="H117" i="3"/>
  <c r="F122" i="3"/>
  <c r="E189" i="3"/>
  <c r="K51" i="5"/>
  <c r="M51" i="5"/>
  <c r="J51" i="5"/>
  <c r="I51" i="5"/>
  <c r="L51" i="5"/>
  <c r="U18" i="5"/>
  <c r="T18" i="5"/>
  <c r="S18" i="5"/>
  <c r="V18" i="5"/>
  <c r="W18" i="5"/>
  <c r="K20" i="5"/>
  <c r="J20" i="5"/>
  <c r="I20" i="5"/>
  <c r="M20" i="5"/>
  <c r="L20" i="5"/>
  <c r="U34" i="5"/>
  <c r="T34" i="5"/>
  <c r="S34" i="5"/>
  <c r="V34" i="5"/>
  <c r="W34" i="5"/>
  <c r="K36" i="5"/>
  <c r="J36" i="5"/>
  <c r="I36" i="5"/>
  <c r="M36" i="5"/>
  <c r="L36" i="5"/>
  <c r="U50" i="5"/>
  <c r="T50" i="5"/>
  <c r="S50" i="5"/>
  <c r="W50" i="5"/>
  <c r="V50" i="5"/>
  <c r="K52" i="5"/>
  <c r="J52" i="5"/>
  <c r="I52" i="5"/>
  <c r="M52" i="5"/>
  <c r="L52" i="5"/>
  <c r="L22" i="6"/>
  <c r="K22" i="6"/>
  <c r="J22" i="6"/>
  <c r="M22" i="6"/>
  <c r="I22" i="6"/>
  <c r="L38" i="6"/>
  <c r="K38" i="6"/>
  <c r="J38" i="6"/>
  <c r="M38" i="6"/>
  <c r="I38" i="6"/>
  <c r="O11" i="8"/>
  <c r="N11" i="8"/>
  <c r="O38" i="8"/>
  <c r="N38" i="8"/>
  <c r="O61" i="8"/>
  <c r="N61" i="8"/>
  <c r="O148" i="8"/>
  <c r="N148" i="8"/>
  <c r="O166" i="8"/>
  <c r="N166" i="8"/>
  <c r="O189" i="8"/>
  <c r="N189" i="8"/>
  <c r="O240" i="8"/>
  <c r="N240" i="8"/>
  <c r="P12" i="9"/>
  <c r="O12" i="9"/>
  <c r="S13" i="9"/>
  <c r="R13" i="9"/>
  <c r="S18" i="9"/>
  <c r="R18" i="9"/>
  <c r="O10" i="10"/>
  <c r="N10" i="10"/>
  <c r="O60" i="10"/>
  <c r="N60" i="10"/>
  <c r="O82" i="10"/>
  <c r="N82" i="10"/>
  <c r="H53" i="12"/>
  <c r="N6" i="12"/>
  <c r="M6" i="12"/>
  <c r="K6" i="12"/>
  <c r="J6" i="12"/>
  <c r="I6" i="12"/>
  <c r="L6" i="12"/>
  <c r="X13" i="12"/>
  <c r="V13" i="12"/>
  <c r="U13" i="12"/>
  <c r="V14" i="12"/>
  <c r="U14" i="12"/>
  <c r="X14" i="12"/>
  <c r="N28" i="12"/>
  <c r="M28" i="12"/>
  <c r="L28" i="12"/>
  <c r="J28" i="12"/>
  <c r="I28" i="12"/>
  <c r="K28" i="12"/>
  <c r="X42" i="12"/>
  <c r="V42" i="12"/>
  <c r="U42" i="12"/>
  <c r="M44" i="13"/>
  <c r="L44" i="13"/>
  <c r="I44" i="13"/>
  <c r="K44" i="13"/>
  <c r="J44" i="13"/>
  <c r="M53" i="13"/>
  <c r="L53" i="13"/>
  <c r="I53" i="13"/>
  <c r="K53" i="13"/>
  <c r="J53" i="13"/>
  <c r="L111" i="13"/>
  <c r="K111" i="13"/>
  <c r="J111" i="13"/>
  <c r="M111" i="13"/>
  <c r="I111" i="13"/>
  <c r="V11" i="14"/>
  <c r="U11" i="14"/>
  <c r="T11" i="14"/>
  <c r="J33" i="14"/>
  <c r="I33" i="14"/>
  <c r="K33" i="14"/>
  <c r="K54" i="14"/>
  <c r="J54" i="14"/>
  <c r="I54" i="14"/>
  <c r="K111" i="14"/>
  <c r="J111" i="14"/>
  <c r="I111" i="14"/>
  <c r="K162" i="14"/>
  <c r="J162" i="14"/>
  <c r="I162" i="14"/>
  <c r="M11" i="15"/>
  <c r="L11" i="15"/>
  <c r="K11" i="15"/>
  <c r="J11" i="15"/>
  <c r="I11" i="15"/>
  <c r="M22" i="3"/>
  <c r="L22" i="3"/>
  <c r="K22" i="3"/>
  <c r="J22" i="3"/>
  <c r="N22" i="3"/>
  <c r="M38" i="3"/>
  <c r="L38" i="3"/>
  <c r="K38" i="3"/>
  <c r="J38" i="3"/>
  <c r="N38" i="3"/>
  <c r="M52" i="3"/>
  <c r="L52" i="3"/>
  <c r="K52" i="3"/>
  <c r="J52" i="3"/>
  <c r="M69" i="3"/>
  <c r="L69" i="3"/>
  <c r="K69" i="3"/>
  <c r="J69" i="3"/>
  <c r="N69" i="3"/>
  <c r="F118" i="3"/>
  <c r="M172" i="3"/>
  <c r="L172" i="3"/>
  <c r="K172" i="3"/>
  <c r="J172" i="3"/>
  <c r="N172" i="3"/>
  <c r="E193" i="3"/>
  <c r="M211" i="3"/>
  <c r="L211" i="3"/>
  <c r="K211" i="3"/>
  <c r="J211" i="3"/>
  <c r="N211" i="3"/>
  <c r="M13" i="5"/>
  <c r="J13" i="5"/>
  <c r="K13" i="5"/>
  <c r="L13" i="5"/>
  <c r="I13" i="5"/>
  <c r="V9" i="6"/>
  <c r="U9" i="6"/>
  <c r="T9" i="6"/>
  <c r="S9" i="6"/>
  <c r="W9" i="6"/>
  <c r="N74" i="2"/>
  <c r="M74" i="2"/>
  <c r="J74" i="2"/>
  <c r="K74" i="2"/>
  <c r="L74" i="2"/>
  <c r="L45" i="3"/>
  <c r="K45" i="3"/>
  <c r="J45" i="3"/>
  <c r="M45" i="3"/>
  <c r="N86" i="3"/>
  <c r="M86" i="3"/>
  <c r="J86" i="3"/>
  <c r="K86" i="3"/>
  <c r="L86" i="3"/>
  <c r="E115" i="3"/>
  <c r="M32" i="5"/>
  <c r="J32" i="5"/>
  <c r="L32" i="5"/>
  <c r="K32" i="5"/>
  <c r="I32" i="5"/>
  <c r="O126" i="8"/>
  <c r="N126" i="8"/>
  <c r="O144" i="8"/>
  <c r="N144" i="8"/>
  <c r="O218" i="8"/>
  <c r="N218" i="8"/>
  <c r="O11" i="10"/>
  <c r="N11" i="10"/>
  <c r="N48" i="12"/>
  <c r="M48" i="12"/>
  <c r="L48" i="12"/>
  <c r="J48" i="12"/>
  <c r="I48" i="12"/>
  <c r="K48" i="12"/>
  <c r="K76" i="14"/>
  <c r="J76" i="14"/>
  <c r="I76" i="14"/>
  <c r="K9" i="2"/>
  <c r="J9" i="2"/>
  <c r="L9" i="2"/>
  <c r="N9" i="2"/>
  <c r="M9" i="2"/>
  <c r="N32" i="2"/>
  <c r="M32" i="2"/>
  <c r="J32" i="2"/>
  <c r="L32" i="2"/>
  <c r="K32" i="2"/>
  <c r="N40" i="2"/>
  <c r="I43" i="2"/>
  <c r="M40" i="2"/>
  <c r="J40" i="2"/>
  <c r="L40" i="2"/>
  <c r="K40" i="2"/>
  <c r="N47" i="2"/>
  <c r="M47" i="2"/>
  <c r="J47" i="2"/>
  <c r="L47" i="2"/>
  <c r="K47" i="2"/>
  <c r="N82" i="3"/>
  <c r="M82" i="3"/>
  <c r="J82" i="3"/>
  <c r="L82" i="3"/>
  <c r="K82" i="3"/>
  <c r="N98" i="3"/>
  <c r="M98" i="3"/>
  <c r="J98" i="3"/>
  <c r="L98" i="3"/>
  <c r="K98" i="3"/>
  <c r="G114" i="3"/>
  <c r="G122" i="3"/>
  <c r="H192" i="3"/>
  <c r="W22" i="5"/>
  <c r="T22" i="5"/>
  <c r="U22" i="5"/>
  <c r="S22" i="5"/>
  <c r="V22" i="5"/>
  <c r="W38" i="5"/>
  <c r="T38" i="5"/>
  <c r="U38" i="5"/>
  <c r="V38" i="5"/>
  <c r="S38" i="5"/>
  <c r="O16" i="8"/>
  <c r="N16" i="8"/>
  <c r="O82" i="8"/>
  <c r="N82" i="8"/>
  <c r="O214" i="8"/>
  <c r="N214" i="8"/>
  <c r="O255" i="8"/>
  <c r="N255" i="8"/>
  <c r="K8" i="12"/>
  <c r="J8" i="12"/>
  <c r="I8" i="12"/>
  <c r="H55" i="12"/>
  <c r="N8" i="12"/>
  <c r="M8" i="12"/>
  <c r="L8" i="12"/>
  <c r="N10" i="12"/>
  <c r="M10" i="12"/>
  <c r="K10" i="12"/>
  <c r="J10" i="12"/>
  <c r="L10" i="12"/>
  <c r="I10" i="12"/>
  <c r="M61" i="13"/>
  <c r="L61" i="13"/>
  <c r="I61" i="13"/>
  <c r="K61" i="13"/>
  <c r="J61" i="13"/>
  <c r="M70" i="13"/>
  <c r="L70" i="13"/>
  <c r="I70" i="13"/>
  <c r="K70" i="13"/>
  <c r="J70" i="13"/>
  <c r="M37" i="2"/>
  <c r="L37" i="2"/>
  <c r="K37" i="2"/>
  <c r="J37" i="2"/>
  <c r="N37" i="2"/>
  <c r="M57" i="2"/>
  <c r="L57" i="2"/>
  <c r="K57" i="2"/>
  <c r="J57" i="2"/>
  <c r="N57" i="2"/>
  <c r="K41" i="3"/>
  <c r="J41" i="3"/>
  <c r="M41" i="3"/>
  <c r="L41" i="3"/>
  <c r="M103" i="3"/>
  <c r="L103" i="3"/>
  <c r="K103" i="3"/>
  <c r="J103" i="3"/>
  <c r="N103" i="3"/>
  <c r="I114" i="3"/>
  <c r="G119" i="3"/>
  <c r="H186" i="3"/>
  <c r="V10" i="5"/>
  <c r="U10" i="5"/>
  <c r="T10" i="5"/>
  <c r="S10" i="5"/>
  <c r="W10" i="5"/>
  <c r="L12" i="5"/>
  <c r="K12" i="5"/>
  <c r="J12" i="5"/>
  <c r="I12" i="5"/>
  <c r="M12" i="5"/>
  <c r="W19" i="5"/>
  <c r="V19" i="5"/>
  <c r="S19" i="5"/>
  <c r="T19" i="5"/>
  <c r="U19" i="5"/>
  <c r="M21" i="5"/>
  <c r="L21" i="5"/>
  <c r="I21" i="5"/>
  <c r="J21" i="5"/>
  <c r="K21" i="5"/>
  <c r="W35" i="5"/>
  <c r="V35" i="5"/>
  <c r="S35" i="5"/>
  <c r="T35" i="5"/>
  <c r="U35" i="5"/>
  <c r="M37" i="5"/>
  <c r="L37" i="5"/>
  <c r="I37" i="5"/>
  <c r="J37" i="5"/>
  <c r="K37" i="5"/>
  <c r="W51" i="5"/>
  <c r="V51" i="5"/>
  <c r="S51" i="5"/>
  <c r="T51" i="5"/>
  <c r="U51" i="5"/>
  <c r="M23" i="6"/>
  <c r="J23" i="6"/>
  <c r="I23" i="6"/>
  <c r="L23" i="6"/>
  <c r="K23" i="6"/>
  <c r="M39" i="6"/>
  <c r="J39" i="6"/>
  <c r="K39" i="6"/>
  <c r="I39" i="6"/>
  <c r="L39" i="6"/>
  <c r="O20" i="8"/>
  <c r="N20" i="8"/>
  <c r="O31" i="8"/>
  <c r="N31" i="8"/>
  <c r="O58" i="8"/>
  <c r="N58" i="8"/>
  <c r="O104" i="8"/>
  <c r="N104" i="8"/>
  <c r="O122" i="8"/>
  <c r="N122" i="8"/>
  <c r="O145" i="8"/>
  <c r="N145" i="8"/>
  <c r="O196" i="8"/>
  <c r="N196" i="8"/>
  <c r="O280" i="8"/>
  <c r="N280" i="8"/>
  <c r="P16" i="9"/>
  <c r="O16" i="9"/>
  <c r="P21" i="9"/>
  <c r="O21" i="9"/>
  <c r="O17" i="10"/>
  <c r="N17" i="10"/>
  <c r="O57" i="10"/>
  <c r="N57" i="10"/>
  <c r="X18" i="12"/>
  <c r="V18" i="12"/>
  <c r="U18" i="12"/>
  <c r="N36" i="12"/>
  <c r="M36" i="12"/>
  <c r="L36" i="12"/>
  <c r="J36" i="12"/>
  <c r="I36" i="12"/>
  <c r="K36" i="12"/>
  <c r="X50" i="12"/>
  <c r="V50" i="12"/>
  <c r="U50" i="12"/>
  <c r="M79" i="13"/>
  <c r="L79" i="13"/>
  <c r="I79" i="13"/>
  <c r="K79" i="13"/>
  <c r="J79" i="13"/>
  <c r="M87" i="13"/>
  <c r="L87" i="13"/>
  <c r="I87" i="13"/>
  <c r="K87" i="13"/>
  <c r="J87" i="13"/>
  <c r="L145" i="13"/>
  <c r="K145" i="13"/>
  <c r="J145" i="13"/>
  <c r="M145" i="13"/>
  <c r="I145" i="13"/>
  <c r="K19" i="14"/>
  <c r="J19" i="14"/>
  <c r="I19" i="14"/>
  <c r="K144" i="14"/>
  <c r="J144" i="14"/>
  <c r="I144" i="14"/>
  <c r="M68" i="15"/>
  <c r="L68" i="15"/>
  <c r="K68" i="15"/>
  <c r="J68" i="15"/>
  <c r="I68" i="15"/>
  <c r="Y13" i="19"/>
  <c r="X13" i="19"/>
  <c r="W21" i="19"/>
  <c r="H67" i="2"/>
  <c r="M180" i="3"/>
  <c r="L180" i="3"/>
  <c r="K180" i="3"/>
  <c r="I191" i="3"/>
  <c r="N180" i="3"/>
  <c r="J180" i="3"/>
  <c r="K28" i="5"/>
  <c r="J28" i="5"/>
  <c r="I28" i="5"/>
  <c r="M28" i="5"/>
  <c r="L28" i="5"/>
  <c r="K44" i="5"/>
  <c r="J44" i="5"/>
  <c r="I44" i="5"/>
  <c r="L44" i="5"/>
  <c r="M44" i="5"/>
  <c r="M7" i="2"/>
  <c r="N7" i="2"/>
  <c r="L7" i="2"/>
  <c r="J7" i="2"/>
  <c r="K7" i="2"/>
  <c r="N36" i="2"/>
  <c r="M36" i="2"/>
  <c r="J36" i="2"/>
  <c r="L36" i="2"/>
  <c r="K36" i="2"/>
  <c r="I67" i="2"/>
  <c r="N64" i="2"/>
  <c r="M64" i="2"/>
  <c r="J64" i="2"/>
  <c r="L64" i="2"/>
  <c r="K64" i="2"/>
  <c r="N94" i="3"/>
  <c r="M94" i="3"/>
  <c r="J94" i="3"/>
  <c r="K94" i="3"/>
  <c r="L94" i="3"/>
  <c r="I121" i="3"/>
  <c r="N110" i="3"/>
  <c r="M110" i="3"/>
  <c r="J110" i="3"/>
  <c r="K110" i="3"/>
  <c r="L110" i="3"/>
  <c r="N141" i="3"/>
  <c r="M141" i="3"/>
  <c r="J141" i="3"/>
  <c r="K141" i="3"/>
  <c r="L141" i="3"/>
  <c r="W30" i="5"/>
  <c r="T30" i="5"/>
  <c r="V30" i="5"/>
  <c r="S30" i="5"/>
  <c r="U30" i="5"/>
  <c r="K27" i="6"/>
  <c r="J27" i="6"/>
  <c r="I27" i="6"/>
  <c r="M27" i="6"/>
  <c r="L27" i="6"/>
  <c r="O35" i="8"/>
  <c r="N35" i="8"/>
  <c r="O62" i="8"/>
  <c r="N62" i="8"/>
  <c r="V6" i="12"/>
  <c r="U6" i="12"/>
  <c r="X6" i="12"/>
  <c r="X30" i="12"/>
  <c r="V30" i="12"/>
  <c r="U30" i="12"/>
  <c r="K13" i="2"/>
  <c r="J13" i="2"/>
  <c r="M13" i="2"/>
  <c r="L13" i="2"/>
  <c r="N13" i="2"/>
  <c r="N60" i="2"/>
  <c r="M60" i="2"/>
  <c r="J60" i="2"/>
  <c r="L60" i="2"/>
  <c r="K60" i="2"/>
  <c r="G68" i="2"/>
  <c r="L53" i="3"/>
  <c r="K53" i="3"/>
  <c r="J53" i="3"/>
  <c r="M53" i="3"/>
  <c r="N90" i="3"/>
  <c r="M90" i="3"/>
  <c r="J90" i="3"/>
  <c r="L90" i="3"/>
  <c r="K90" i="3"/>
  <c r="N106" i="3"/>
  <c r="M106" i="3"/>
  <c r="J106" i="3"/>
  <c r="L106" i="3"/>
  <c r="K106" i="3"/>
  <c r="I117" i="3"/>
  <c r="E119" i="3"/>
  <c r="N137" i="3"/>
  <c r="M137" i="3"/>
  <c r="J137" i="3"/>
  <c r="L137" i="3"/>
  <c r="K137" i="3"/>
  <c r="N145" i="3"/>
  <c r="M145" i="3"/>
  <c r="J145" i="3"/>
  <c r="L145" i="3"/>
  <c r="K145" i="3"/>
  <c r="W16" i="5"/>
  <c r="V16" i="5"/>
  <c r="S16" i="5"/>
  <c r="U16" i="5"/>
  <c r="T16" i="5"/>
  <c r="M24" i="5"/>
  <c r="J24" i="5"/>
  <c r="K24" i="5"/>
  <c r="I24" i="5"/>
  <c r="L24" i="5"/>
  <c r="M40" i="5"/>
  <c r="J40" i="5"/>
  <c r="K40" i="5"/>
  <c r="I40" i="5"/>
  <c r="L40" i="5"/>
  <c r="K16" i="6"/>
  <c r="J16" i="6"/>
  <c r="I16" i="6"/>
  <c r="M16" i="6"/>
  <c r="L16" i="6"/>
  <c r="K35" i="6"/>
  <c r="J35" i="6"/>
  <c r="I35" i="6"/>
  <c r="M35" i="6"/>
  <c r="L35" i="6"/>
  <c r="K51" i="6"/>
  <c r="J51" i="6"/>
  <c r="I51" i="6"/>
  <c r="M51" i="6"/>
  <c r="L51" i="6"/>
  <c r="O54" i="8"/>
  <c r="N54" i="8"/>
  <c r="O130" i="8"/>
  <c r="N130" i="8"/>
  <c r="O232" i="8"/>
  <c r="N232" i="8"/>
  <c r="S17" i="9"/>
  <c r="R17" i="9"/>
  <c r="N32" i="12"/>
  <c r="M32" i="12"/>
  <c r="L32" i="12"/>
  <c r="J32" i="12"/>
  <c r="I32" i="12"/>
  <c r="K32" i="12"/>
  <c r="X46" i="12"/>
  <c r="V46" i="12"/>
  <c r="U46" i="12"/>
  <c r="L128" i="13"/>
  <c r="K128" i="13"/>
  <c r="J128" i="13"/>
  <c r="M128" i="13"/>
  <c r="I128" i="13"/>
  <c r="M33" i="15"/>
  <c r="L33" i="15"/>
  <c r="K33" i="15"/>
  <c r="J33" i="15"/>
  <c r="I33" i="15"/>
  <c r="K83" i="17"/>
  <c r="J83" i="17"/>
  <c r="L83" i="17"/>
  <c r="H91" i="17"/>
  <c r="I83" i="17"/>
  <c r="H42" i="2"/>
  <c r="E42" i="2"/>
  <c r="I68" i="2"/>
  <c r="M65" i="2"/>
  <c r="L65" i="2"/>
  <c r="K65" i="2"/>
  <c r="J65" i="2"/>
  <c r="N65" i="2"/>
  <c r="K57" i="3"/>
  <c r="J57" i="3"/>
  <c r="M57" i="3"/>
  <c r="L57" i="3"/>
  <c r="M87" i="3"/>
  <c r="L87" i="3"/>
  <c r="K87" i="3"/>
  <c r="J87" i="3"/>
  <c r="N87" i="3"/>
  <c r="M95" i="3"/>
  <c r="L95" i="3"/>
  <c r="K95" i="3"/>
  <c r="J95" i="3"/>
  <c r="N95" i="3"/>
  <c r="E116" i="3"/>
  <c r="M111" i="3"/>
  <c r="L111" i="3"/>
  <c r="K111" i="3"/>
  <c r="J111" i="3"/>
  <c r="N111" i="3"/>
  <c r="I122" i="3"/>
  <c r="H194" i="3"/>
  <c r="L39" i="2"/>
  <c r="I42" i="2"/>
  <c r="J39" i="2"/>
  <c r="M39" i="2"/>
  <c r="N39" i="2"/>
  <c r="K39" i="2"/>
  <c r="N9" i="3"/>
  <c r="M9" i="3"/>
  <c r="J9" i="3"/>
  <c r="L9" i="3"/>
  <c r="K9" i="3"/>
  <c r="N17" i="3"/>
  <c r="M17" i="3"/>
  <c r="J17" i="3"/>
  <c r="K17" i="3"/>
  <c r="L17" i="3"/>
  <c r="N25" i="3"/>
  <c r="M25" i="3"/>
  <c r="J25" i="3"/>
  <c r="K25" i="3"/>
  <c r="L25" i="3"/>
  <c r="N33" i="3"/>
  <c r="M33" i="3"/>
  <c r="J33" i="3"/>
  <c r="L33" i="3"/>
  <c r="K33" i="3"/>
  <c r="M50" i="3"/>
  <c r="J50" i="3"/>
  <c r="K50" i="3"/>
  <c r="L50" i="3"/>
  <c r="N64" i="3"/>
  <c r="M64" i="3"/>
  <c r="J64" i="3"/>
  <c r="L64" i="3"/>
  <c r="K64" i="3"/>
  <c r="N72" i="3"/>
  <c r="M72" i="3"/>
  <c r="J72" i="3"/>
  <c r="K72" i="3"/>
  <c r="L72" i="3"/>
  <c r="F116" i="3"/>
  <c r="H119" i="3"/>
  <c r="E188" i="3"/>
  <c r="E196" i="3"/>
  <c r="U7" i="5"/>
  <c r="T7" i="5"/>
  <c r="S7" i="5"/>
  <c r="W7" i="5"/>
  <c r="V7" i="5"/>
  <c r="K9" i="5"/>
  <c r="J9" i="5"/>
  <c r="I9" i="5"/>
  <c r="M9" i="5"/>
  <c r="L9" i="5"/>
  <c r="V29" i="5"/>
  <c r="U29" i="5"/>
  <c r="T29" i="5"/>
  <c r="S29" i="5"/>
  <c r="W29" i="5"/>
  <c r="L31" i="5"/>
  <c r="K31" i="5"/>
  <c r="J31" i="5"/>
  <c r="M31" i="5"/>
  <c r="I31" i="5"/>
  <c r="V45" i="5"/>
  <c r="U45" i="5"/>
  <c r="T45" i="5"/>
  <c r="W45" i="5"/>
  <c r="S45" i="5"/>
  <c r="L47" i="5"/>
  <c r="K47" i="5"/>
  <c r="J47" i="5"/>
  <c r="M47" i="5"/>
  <c r="I47" i="5"/>
  <c r="M36" i="6"/>
  <c r="L36" i="6"/>
  <c r="I36" i="6"/>
  <c r="J36" i="6"/>
  <c r="K36" i="6"/>
  <c r="M52" i="6"/>
  <c r="L52" i="6"/>
  <c r="I52" i="6"/>
  <c r="J52" i="6"/>
  <c r="K52" i="6"/>
  <c r="N9" i="8"/>
  <c r="O9" i="8"/>
  <c r="N36" i="8"/>
  <c r="O36" i="8"/>
  <c r="N63" i="8"/>
  <c r="O63" i="8"/>
  <c r="O170" i="8"/>
  <c r="N170" i="8"/>
  <c r="O188" i="8"/>
  <c r="N188" i="8"/>
  <c r="O211" i="8"/>
  <c r="N211" i="8"/>
  <c r="O262" i="8"/>
  <c r="N262" i="8"/>
  <c r="P20" i="9"/>
  <c r="O20" i="9"/>
  <c r="O14" i="10"/>
  <c r="N14" i="10"/>
  <c r="O79" i="10"/>
  <c r="N79" i="10"/>
  <c r="N49" i="12"/>
  <c r="L49" i="12"/>
  <c r="K49" i="12"/>
  <c r="J49" i="12"/>
  <c r="M49" i="12"/>
  <c r="I49" i="12"/>
  <c r="X55" i="12"/>
  <c r="V55" i="12"/>
  <c r="U55" i="12"/>
  <c r="X22" i="12"/>
  <c r="V22" i="12"/>
  <c r="U22" i="12"/>
  <c r="N40" i="12"/>
  <c r="M40" i="12"/>
  <c r="L40" i="12"/>
  <c r="J40" i="12"/>
  <c r="I40" i="12"/>
  <c r="K40" i="12"/>
  <c r="X54" i="12"/>
  <c r="V54" i="12"/>
  <c r="U54" i="12"/>
  <c r="K9" i="13"/>
  <c r="J9" i="13"/>
  <c r="I9" i="13"/>
  <c r="L9" i="13"/>
  <c r="M9" i="13"/>
  <c r="M11" i="13"/>
  <c r="K11" i="13"/>
  <c r="J11" i="13"/>
  <c r="I11" i="13"/>
  <c r="L11" i="13"/>
  <c r="L25" i="13"/>
  <c r="K25" i="13"/>
  <c r="J25" i="13"/>
  <c r="M25" i="13"/>
  <c r="I25" i="13"/>
  <c r="M96" i="13"/>
  <c r="L96" i="13"/>
  <c r="I96" i="13"/>
  <c r="K96" i="13"/>
  <c r="J96" i="13"/>
  <c r="H104" i="13"/>
  <c r="V19" i="14"/>
  <c r="U19" i="14"/>
  <c r="T19" i="14"/>
  <c r="K145" i="14"/>
  <c r="J145" i="14"/>
  <c r="I145" i="14"/>
  <c r="AA16" i="15"/>
  <c r="Z16" i="15"/>
  <c r="Y16" i="15"/>
  <c r="X16" i="15"/>
  <c r="W16" i="15"/>
  <c r="L68" i="16"/>
  <c r="J68" i="16"/>
  <c r="I68" i="16"/>
  <c r="K68" i="16"/>
  <c r="K112" i="16"/>
  <c r="J112" i="16"/>
  <c r="I112" i="16"/>
  <c r="L112" i="16"/>
  <c r="K87" i="17"/>
  <c r="J87" i="17"/>
  <c r="I87" i="17"/>
  <c r="L87" i="17"/>
  <c r="L112" i="17"/>
  <c r="J112" i="17"/>
  <c r="I112" i="17"/>
  <c r="K112" i="17"/>
  <c r="I97" i="19"/>
  <c r="G105" i="19"/>
  <c r="H97" i="19"/>
  <c r="V28" i="6"/>
  <c r="U28" i="6"/>
  <c r="T28" i="6"/>
  <c r="S28" i="6"/>
  <c r="W28" i="6"/>
  <c r="L30" i="6"/>
  <c r="K30" i="6"/>
  <c r="J30" i="6"/>
  <c r="I30" i="6"/>
  <c r="M30" i="6"/>
  <c r="L46" i="6"/>
  <c r="K46" i="6"/>
  <c r="J46" i="6"/>
  <c r="I46" i="6"/>
  <c r="M46" i="6"/>
  <c r="O19" i="8"/>
  <c r="N19" i="8"/>
  <c r="O57" i="8"/>
  <c r="N57" i="8"/>
  <c r="O101" i="8"/>
  <c r="N101" i="8"/>
  <c r="O152" i="8"/>
  <c r="N152" i="8"/>
  <c r="O236" i="8"/>
  <c r="N236" i="8"/>
  <c r="O254" i="8"/>
  <c r="N254" i="8"/>
  <c r="O277" i="8"/>
  <c r="N277" i="8"/>
  <c r="O19" i="10"/>
  <c r="N19" i="10"/>
  <c r="O64" i="10"/>
  <c r="N64" i="10"/>
  <c r="O84" i="10"/>
  <c r="N84" i="10"/>
  <c r="K14" i="12"/>
  <c r="J14" i="12"/>
  <c r="I14" i="12"/>
  <c r="N14" i="12"/>
  <c r="L14" i="12"/>
  <c r="M14" i="12"/>
  <c r="X26" i="12"/>
  <c r="V26" i="12"/>
  <c r="U26" i="12"/>
  <c r="N44" i="12"/>
  <c r="M44" i="12"/>
  <c r="L44" i="12"/>
  <c r="J44" i="12"/>
  <c r="I44" i="12"/>
  <c r="K44" i="12"/>
  <c r="K140" i="13"/>
  <c r="J140" i="13"/>
  <c r="I140" i="13"/>
  <c r="L140" i="13"/>
  <c r="M140" i="13"/>
  <c r="K13" i="13"/>
  <c r="J13" i="13"/>
  <c r="I13" i="13"/>
  <c r="M13" i="13"/>
  <c r="L13" i="13"/>
  <c r="L42" i="13"/>
  <c r="K42" i="13"/>
  <c r="J42" i="13"/>
  <c r="M42" i="13"/>
  <c r="I42" i="13"/>
  <c r="M113" i="13"/>
  <c r="L113" i="13"/>
  <c r="I113" i="13"/>
  <c r="K113" i="13"/>
  <c r="J113" i="13"/>
  <c r="M122" i="13"/>
  <c r="L122" i="13"/>
  <c r="I122" i="13"/>
  <c r="K122" i="13"/>
  <c r="J122" i="13"/>
  <c r="U16" i="14"/>
  <c r="T16" i="14"/>
  <c r="V16" i="14"/>
  <c r="K75" i="14"/>
  <c r="J75" i="14"/>
  <c r="I75" i="14"/>
  <c r="M28" i="15"/>
  <c r="L28" i="15"/>
  <c r="K28" i="15"/>
  <c r="J28" i="15"/>
  <c r="I28" i="15"/>
  <c r="M45" i="15"/>
  <c r="L45" i="15"/>
  <c r="K45" i="15"/>
  <c r="J45" i="15"/>
  <c r="I45" i="15"/>
  <c r="L90" i="15"/>
  <c r="K90" i="15"/>
  <c r="J90" i="15"/>
  <c r="M90" i="15"/>
  <c r="I90" i="15"/>
  <c r="K116" i="16"/>
  <c r="J116" i="16"/>
  <c r="L116" i="16"/>
  <c r="I116" i="16"/>
  <c r="Y18" i="19"/>
  <c r="X18" i="19"/>
  <c r="Y109" i="19"/>
  <c r="X109" i="19"/>
  <c r="M43" i="3"/>
  <c r="L43" i="3"/>
  <c r="J43" i="3"/>
  <c r="K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N14" i="8"/>
  <c r="O14" i="8"/>
  <c r="O33" i="8"/>
  <c r="N33" i="8"/>
  <c r="N41" i="8"/>
  <c r="O41" i="8"/>
  <c r="N98" i="8"/>
  <c r="O98" i="8"/>
  <c r="N106" i="8"/>
  <c r="O106" i="8"/>
  <c r="R11" i="9"/>
  <c r="S11" i="9"/>
  <c r="O14" i="9"/>
  <c r="P14" i="9"/>
  <c r="R19" i="9"/>
  <c r="S19" i="9"/>
  <c r="V15" i="14"/>
  <c r="U15" i="14"/>
  <c r="S23" i="14"/>
  <c r="T15" i="14"/>
  <c r="J50" i="14"/>
  <c r="I50" i="14"/>
  <c r="K50" i="14"/>
  <c r="K68" i="14"/>
  <c r="J68" i="14"/>
  <c r="I68" i="14"/>
  <c r="K102" i="14"/>
  <c r="J102" i="14"/>
  <c r="I102" i="14"/>
  <c r="K137" i="14"/>
  <c r="J137" i="14"/>
  <c r="I137" i="14"/>
  <c r="AA12" i="15"/>
  <c r="Z12" i="15"/>
  <c r="Y12" i="15"/>
  <c r="X12" i="15"/>
  <c r="W12" i="15"/>
  <c r="M37" i="15"/>
  <c r="L37" i="15"/>
  <c r="K37" i="15"/>
  <c r="J37" i="15"/>
  <c r="I37" i="15"/>
  <c r="M71" i="15"/>
  <c r="L71" i="15"/>
  <c r="K71" i="15"/>
  <c r="J71" i="15"/>
  <c r="I71" i="15"/>
  <c r="K43" i="16"/>
  <c r="J43" i="16"/>
  <c r="I43" i="16"/>
  <c r="L43" i="16"/>
  <c r="L76" i="16"/>
  <c r="J76" i="16"/>
  <c r="I76" i="16"/>
  <c r="K76" i="16"/>
  <c r="K18" i="17"/>
  <c r="J18" i="17"/>
  <c r="L18" i="17"/>
  <c r="I18" i="17"/>
  <c r="J19" i="18"/>
  <c r="I19" i="18"/>
  <c r="J142" i="18"/>
  <c r="I142" i="18"/>
  <c r="I75" i="19"/>
  <c r="H75" i="19"/>
  <c r="Y129" i="19"/>
  <c r="X129" i="19"/>
  <c r="O103" i="8"/>
  <c r="N103" i="8"/>
  <c r="O125" i="8"/>
  <c r="N125" i="8"/>
  <c r="O147" i="8"/>
  <c r="N147" i="8"/>
  <c r="O169" i="8"/>
  <c r="N169" i="8"/>
  <c r="O191" i="8"/>
  <c r="N191" i="8"/>
  <c r="O213" i="8"/>
  <c r="N213" i="8"/>
  <c r="O235" i="8"/>
  <c r="N235" i="8"/>
  <c r="O257" i="8"/>
  <c r="N257" i="8"/>
  <c r="O279" i="8"/>
  <c r="N279" i="8"/>
  <c r="S12" i="9"/>
  <c r="R12" i="9"/>
  <c r="P15" i="9"/>
  <c r="O15" i="9"/>
  <c r="S20" i="9"/>
  <c r="R20" i="9"/>
  <c r="O13" i="10"/>
  <c r="N13" i="10"/>
  <c r="O78" i="10"/>
  <c r="N78" i="10"/>
  <c r="O86" i="10"/>
  <c r="N86" i="10"/>
  <c r="X11" i="12"/>
  <c r="V11" i="12"/>
  <c r="U11" i="12"/>
  <c r="L15" i="12"/>
  <c r="K15" i="12"/>
  <c r="J15" i="12"/>
  <c r="I15" i="12"/>
  <c r="N15" i="12"/>
  <c r="M15" i="12"/>
  <c r="X17" i="12"/>
  <c r="V17" i="12"/>
  <c r="U17" i="12"/>
  <c r="L19" i="12"/>
  <c r="K19" i="12"/>
  <c r="J19" i="12"/>
  <c r="N19" i="12"/>
  <c r="M19" i="12"/>
  <c r="I19" i="12"/>
  <c r="X21" i="12"/>
  <c r="V21" i="12"/>
  <c r="U21" i="12"/>
  <c r="L23" i="12"/>
  <c r="K23" i="12"/>
  <c r="J23" i="12"/>
  <c r="N23" i="12"/>
  <c r="M23" i="12"/>
  <c r="I23" i="12"/>
  <c r="X25" i="12"/>
  <c r="V25" i="12"/>
  <c r="U25" i="12"/>
  <c r="L27" i="12"/>
  <c r="K27" i="12"/>
  <c r="J27" i="12"/>
  <c r="M27" i="12"/>
  <c r="N27" i="12"/>
  <c r="I27" i="12"/>
  <c r="X29" i="12"/>
  <c r="V29" i="12"/>
  <c r="U29" i="12"/>
  <c r="L31" i="12"/>
  <c r="K31" i="12"/>
  <c r="J31" i="12"/>
  <c r="N31" i="12"/>
  <c r="M31" i="12"/>
  <c r="I31" i="12"/>
  <c r="X33" i="12"/>
  <c r="V33" i="12"/>
  <c r="U33" i="12"/>
  <c r="L35" i="12"/>
  <c r="K35" i="12"/>
  <c r="J35" i="12"/>
  <c r="N35" i="12"/>
  <c r="M35" i="12"/>
  <c r="I35" i="12"/>
  <c r="X37" i="12"/>
  <c r="V37" i="12"/>
  <c r="U37" i="12"/>
  <c r="L39" i="12"/>
  <c r="K39" i="12"/>
  <c r="J39" i="12"/>
  <c r="M39" i="12"/>
  <c r="I39" i="12"/>
  <c r="N39" i="12"/>
  <c r="X41" i="12"/>
  <c r="V41" i="12"/>
  <c r="U41" i="12"/>
  <c r="L43" i="12"/>
  <c r="K43" i="12"/>
  <c r="J43" i="12"/>
  <c r="I43" i="12"/>
  <c r="M43" i="12"/>
  <c r="N43" i="12"/>
  <c r="X45" i="12"/>
  <c r="V45" i="12"/>
  <c r="U45" i="12"/>
  <c r="L47" i="12"/>
  <c r="K47" i="12"/>
  <c r="J47" i="12"/>
  <c r="M47" i="12"/>
  <c r="N47" i="12"/>
  <c r="I47" i="12"/>
  <c r="X49" i="12"/>
  <c r="V49" i="12"/>
  <c r="U49" i="12"/>
  <c r="L51" i="12"/>
  <c r="K51" i="12"/>
  <c r="J51" i="12"/>
  <c r="N51" i="12"/>
  <c r="I51" i="12"/>
  <c r="M51" i="12"/>
  <c r="X53" i="12"/>
  <c r="V53" i="12"/>
  <c r="U53" i="12"/>
  <c r="X57" i="12"/>
  <c r="V57" i="12"/>
  <c r="U57" i="12"/>
  <c r="M24" i="13"/>
  <c r="J24" i="13"/>
  <c r="L24" i="13"/>
  <c r="K24" i="13"/>
  <c r="I24" i="13"/>
  <c r="M41" i="13"/>
  <c r="J41" i="13"/>
  <c r="L41" i="13"/>
  <c r="K41" i="13"/>
  <c r="I41" i="13"/>
  <c r="M58" i="13"/>
  <c r="J58" i="13"/>
  <c r="L58" i="13"/>
  <c r="K58" i="13"/>
  <c r="I58" i="13"/>
  <c r="M75" i="13"/>
  <c r="J75" i="13"/>
  <c r="L75" i="13"/>
  <c r="K75" i="13"/>
  <c r="I75" i="13"/>
  <c r="M93" i="13"/>
  <c r="J93" i="13"/>
  <c r="L93" i="13"/>
  <c r="K93" i="13"/>
  <c r="I93" i="13"/>
  <c r="V22" i="14"/>
  <c r="T22" i="14"/>
  <c r="U22" i="14"/>
  <c r="K28" i="14"/>
  <c r="J28" i="14"/>
  <c r="I28" i="14"/>
  <c r="K41" i="14"/>
  <c r="J41" i="14"/>
  <c r="I41" i="14"/>
  <c r="K84" i="14"/>
  <c r="J84" i="14"/>
  <c r="I84" i="14"/>
  <c r="K118" i="14"/>
  <c r="J118" i="14"/>
  <c r="I118" i="14"/>
  <c r="K153" i="14"/>
  <c r="J153" i="14"/>
  <c r="I153" i="14"/>
  <c r="M25" i="15"/>
  <c r="L25" i="15"/>
  <c r="K25" i="15"/>
  <c r="J25" i="15"/>
  <c r="I25" i="15"/>
  <c r="M59" i="15"/>
  <c r="L59" i="15"/>
  <c r="K59" i="15"/>
  <c r="J59" i="15"/>
  <c r="I59" i="15"/>
  <c r="M132" i="15"/>
  <c r="K132" i="15"/>
  <c r="J132" i="15"/>
  <c r="L132" i="15"/>
  <c r="I132" i="15"/>
  <c r="K103" i="16"/>
  <c r="J103" i="16"/>
  <c r="I103" i="16"/>
  <c r="L103" i="16"/>
  <c r="L137" i="16"/>
  <c r="J137" i="16"/>
  <c r="I137" i="16"/>
  <c r="K137" i="16"/>
  <c r="K140" i="17"/>
  <c r="J140" i="17"/>
  <c r="I140" i="17"/>
  <c r="L140" i="17"/>
  <c r="K39" i="18"/>
  <c r="J39" i="18"/>
  <c r="I39" i="18"/>
  <c r="I131" i="19"/>
  <c r="H131" i="19"/>
  <c r="K7" i="3"/>
  <c r="J7" i="3"/>
  <c r="N7" i="3"/>
  <c r="M7" i="3"/>
  <c r="L7" i="3"/>
  <c r="K11" i="3"/>
  <c r="J11" i="3"/>
  <c r="N11" i="3"/>
  <c r="L11" i="3"/>
  <c r="M11" i="3"/>
  <c r="K15" i="3"/>
  <c r="J15" i="3"/>
  <c r="N15" i="3"/>
  <c r="M15" i="3"/>
  <c r="L15" i="3"/>
  <c r="K19" i="3"/>
  <c r="J19" i="3"/>
  <c r="N19" i="3"/>
  <c r="M19" i="3"/>
  <c r="L19" i="3"/>
  <c r="K23" i="3"/>
  <c r="J23" i="3"/>
  <c r="N23" i="3"/>
  <c r="M23" i="3"/>
  <c r="L23" i="3"/>
  <c r="K27" i="3"/>
  <c r="J27" i="3"/>
  <c r="N27" i="3"/>
  <c r="L27" i="3"/>
  <c r="M27" i="3"/>
  <c r="K31" i="3"/>
  <c r="J31" i="3"/>
  <c r="N31" i="3"/>
  <c r="M31" i="3"/>
  <c r="L31" i="3"/>
  <c r="K35" i="3"/>
  <c r="J35" i="3"/>
  <c r="N35" i="3"/>
  <c r="L35" i="3"/>
  <c r="M35" i="3"/>
  <c r="K39" i="3"/>
  <c r="J39" i="3"/>
  <c r="N39" i="3"/>
  <c r="M39" i="3"/>
  <c r="L39" i="3"/>
  <c r="K46" i="3"/>
  <c r="J46" i="3"/>
  <c r="M46" i="3"/>
  <c r="L46" i="3"/>
  <c r="K54" i="3"/>
  <c r="J54" i="3"/>
  <c r="M54" i="3"/>
  <c r="L54" i="3"/>
  <c r="K62" i="3"/>
  <c r="J62" i="3"/>
  <c r="N62" i="3"/>
  <c r="M62" i="3"/>
  <c r="L62" i="3"/>
  <c r="K66" i="3"/>
  <c r="J66" i="3"/>
  <c r="N66" i="3"/>
  <c r="L66" i="3"/>
  <c r="M66" i="3"/>
  <c r="K70" i="3"/>
  <c r="J70" i="3"/>
  <c r="N70" i="3"/>
  <c r="M70" i="3"/>
  <c r="L70" i="3"/>
  <c r="K80" i="3"/>
  <c r="J80" i="3"/>
  <c r="N80" i="3"/>
  <c r="M80" i="3"/>
  <c r="L80" i="3"/>
  <c r="K84" i="3"/>
  <c r="J84" i="3"/>
  <c r="N84" i="3"/>
  <c r="L84" i="3"/>
  <c r="M84" i="3"/>
  <c r="K88" i="3"/>
  <c r="J88" i="3"/>
  <c r="N88" i="3"/>
  <c r="M88" i="3"/>
  <c r="L88" i="3"/>
  <c r="K92" i="3"/>
  <c r="J92" i="3"/>
  <c r="N92" i="3"/>
  <c r="L92" i="3"/>
  <c r="M92" i="3"/>
  <c r="K96" i="3"/>
  <c r="J96" i="3"/>
  <c r="N96" i="3"/>
  <c r="M96" i="3"/>
  <c r="L96" i="3"/>
  <c r="K100" i="3"/>
  <c r="J100" i="3"/>
  <c r="N100" i="3"/>
  <c r="L100" i="3"/>
  <c r="M100" i="3"/>
  <c r="E113" i="3"/>
  <c r="K104" i="3"/>
  <c r="J104" i="3"/>
  <c r="N104" i="3"/>
  <c r="I115" i="3"/>
  <c r="M104" i="3"/>
  <c r="L104" i="3"/>
  <c r="G116" i="3"/>
  <c r="E117" i="3"/>
  <c r="K108" i="3"/>
  <c r="J108" i="3"/>
  <c r="I119" i="3"/>
  <c r="N108" i="3"/>
  <c r="M108" i="3"/>
  <c r="L108" i="3"/>
  <c r="G120" i="3"/>
  <c r="E121" i="3"/>
  <c r="K112" i="3"/>
  <c r="J112" i="3"/>
  <c r="N112" i="3"/>
  <c r="M112" i="3"/>
  <c r="I123" i="3"/>
  <c r="L112" i="3"/>
  <c r="K135" i="3"/>
  <c r="J135" i="3"/>
  <c r="N135" i="3"/>
  <c r="M135" i="3"/>
  <c r="L135" i="3"/>
  <c r="O13" i="8"/>
  <c r="N13" i="8"/>
  <c r="O32" i="8"/>
  <c r="N32" i="8"/>
  <c r="O40" i="8"/>
  <c r="N40" i="8"/>
  <c r="O97" i="8"/>
  <c r="N97" i="8"/>
  <c r="O105" i="8"/>
  <c r="N105" i="8"/>
  <c r="P9" i="9"/>
  <c r="O9" i="9"/>
  <c r="S14" i="9"/>
  <c r="R14" i="9"/>
  <c r="P17" i="9"/>
  <c r="O17" i="9"/>
  <c r="J59" i="14"/>
  <c r="I59" i="14"/>
  <c r="K59" i="14"/>
  <c r="K92" i="14"/>
  <c r="J92" i="14"/>
  <c r="I92" i="14"/>
  <c r="K127" i="14"/>
  <c r="J127" i="14"/>
  <c r="H135" i="14"/>
  <c r="I127" i="14"/>
  <c r="K161" i="14"/>
  <c r="J161" i="14"/>
  <c r="I161" i="14"/>
  <c r="M19" i="15"/>
  <c r="L19" i="15"/>
  <c r="K19" i="15"/>
  <c r="J19" i="15"/>
  <c r="I19" i="15"/>
  <c r="M51" i="15"/>
  <c r="L51" i="15"/>
  <c r="K51" i="15"/>
  <c r="J51" i="15"/>
  <c r="I51" i="15"/>
  <c r="K39" i="16"/>
  <c r="J39" i="16"/>
  <c r="L39" i="16"/>
  <c r="I39" i="16"/>
  <c r="K41" i="18"/>
  <c r="J41" i="18"/>
  <c r="I41" i="18"/>
  <c r="I159" i="19"/>
  <c r="H159" i="19"/>
  <c r="J47" i="3"/>
  <c r="M47" i="3"/>
  <c r="L47" i="3"/>
  <c r="K47" i="3"/>
  <c r="J55" i="3"/>
  <c r="M55" i="3"/>
  <c r="L55" i="3"/>
  <c r="K55" i="3"/>
  <c r="F113" i="3"/>
  <c r="H116" i="3"/>
  <c r="F117" i="3"/>
  <c r="H120" i="3"/>
  <c r="F121" i="3"/>
  <c r="N10" i="8"/>
  <c r="O10" i="8"/>
  <c r="N18" i="8"/>
  <c r="O18" i="8"/>
  <c r="N37" i="8"/>
  <c r="O37" i="8"/>
  <c r="N102" i="8"/>
  <c r="O102" i="8"/>
  <c r="O10" i="9"/>
  <c r="P10" i="9"/>
  <c r="R15" i="9"/>
  <c r="S15" i="9"/>
  <c r="O18" i="9"/>
  <c r="P18" i="9"/>
  <c r="K11" i="14"/>
  <c r="J11" i="14"/>
  <c r="I11" i="14"/>
  <c r="J16" i="14"/>
  <c r="I16" i="14"/>
  <c r="K16" i="14"/>
  <c r="K36" i="14"/>
  <c r="J36" i="14"/>
  <c r="I36" i="14"/>
  <c r="K49" i="14"/>
  <c r="J49" i="14"/>
  <c r="I49" i="14"/>
  <c r="K85" i="14"/>
  <c r="J85" i="14"/>
  <c r="I85" i="14"/>
  <c r="H93" i="14"/>
  <c r="K119" i="14"/>
  <c r="J119" i="14"/>
  <c r="I119" i="14"/>
  <c r="K154" i="14"/>
  <c r="J154" i="14"/>
  <c r="I154" i="14"/>
  <c r="AA20" i="15"/>
  <c r="Z20" i="15"/>
  <c r="Y20" i="15"/>
  <c r="X20" i="15"/>
  <c r="W20" i="15"/>
  <c r="M54" i="15"/>
  <c r="L54" i="15"/>
  <c r="K54" i="15"/>
  <c r="J54" i="15"/>
  <c r="I54" i="15"/>
  <c r="K94" i="15"/>
  <c r="J94" i="15"/>
  <c r="I94" i="15"/>
  <c r="M94" i="15"/>
  <c r="L94" i="15"/>
  <c r="M101" i="15"/>
  <c r="L101" i="15"/>
  <c r="J101" i="15"/>
  <c r="I101" i="15"/>
  <c r="K101" i="15"/>
  <c r="K47" i="16"/>
  <c r="J47" i="16"/>
  <c r="L47" i="16"/>
  <c r="I47" i="16"/>
  <c r="K16" i="17"/>
  <c r="J16" i="17"/>
  <c r="I16" i="17"/>
  <c r="L16" i="17"/>
  <c r="L43" i="17"/>
  <c r="J43" i="17"/>
  <c r="I43" i="17"/>
  <c r="K43" i="17"/>
  <c r="AA52" i="18"/>
  <c r="Z52" i="18"/>
  <c r="Q72" i="19"/>
  <c r="P72" i="19"/>
  <c r="I16" i="19"/>
  <c r="H16" i="19"/>
  <c r="Y26" i="19"/>
  <c r="X26" i="19"/>
  <c r="I62" i="19"/>
  <c r="H62" i="19"/>
  <c r="L8" i="3"/>
  <c r="N8" i="3"/>
  <c r="M8" i="3"/>
  <c r="K8" i="3"/>
  <c r="J8" i="3"/>
  <c r="L12" i="3"/>
  <c r="K12" i="3"/>
  <c r="N12" i="3"/>
  <c r="J12" i="3"/>
  <c r="M12" i="3"/>
  <c r="L16" i="3"/>
  <c r="N16" i="3"/>
  <c r="M16" i="3"/>
  <c r="J16" i="3"/>
  <c r="K16" i="3"/>
  <c r="L20" i="3"/>
  <c r="K20" i="3"/>
  <c r="N20" i="3"/>
  <c r="J20" i="3"/>
  <c r="M20" i="3"/>
  <c r="L24" i="3"/>
  <c r="N24" i="3"/>
  <c r="M24" i="3"/>
  <c r="J24" i="3"/>
  <c r="K24" i="3"/>
  <c r="L28" i="3"/>
  <c r="K28" i="3"/>
  <c r="J28" i="3"/>
  <c r="N28" i="3"/>
  <c r="M28" i="3"/>
  <c r="L32" i="3"/>
  <c r="N32" i="3"/>
  <c r="M32" i="3"/>
  <c r="K32" i="3"/>
  <c r="J32" i="3"/>
  <c r="L36" i="3"/>
  <c r="K36" i="3"/>
  <c r="J36" i="3"/>
  <c r="N36" i="3"/>
  <c r="M36" i="3"/>
  <c r="L40" i="3"/>
  <c r="M40" i="3"/>
  <c r="K40" i="3"/>
  <c r="J40" i="3"/>
  <c r="L48" i="3"/>
  <c r="K48" i="3"/>
  <c r="J48" i="3"/>
  <c r="M48" i="3"/>
  <c r="L56" i="3"/>
  <c r="M56" i="3"/>
  <c r="J56" i="3"/>
  <c r="K56" i="3"/>
  <c r="L63" i="3"/>
  <c r="N63" i="3"/>
  <c r="M63" i="3"/>
  <c r="J63" i="3"/>
  <c r="K63" i="3"/>
  <c r="L67" i="3"/>
  <c r="K67" i="3"/>
  <c r="M67" i="3"/>
  <c r="J67" i="3"/>
  <c r="N67" i="3"/>
  <c r="L71" i="3"/>
  <c r="N71" i="3"/>
  <c r="M71" i="3"/>
  <c r="K71" i="3"/>
  <c r="J71" i="3"/>
  <c r="L81" i="3"/>
  <c r="K81" i="3"/>
  <c r="N81" i="3"/>
  <c r="M81" i="3"/>
  <c r="J81" i="3"/>
  <c r="L85" i="3"/>
  <c r="N85" i="3"/>
  <c r="M85" i="3"/>
  <c r="K85" i="3"/>
  <c r="J85" i="3"/>
  <c r="L89" i="3"/>
  <c r="J89" i="3"/>
  <c r="K89" i="3"/>
  <c r="N89" i="3"/>
  <c r="M89" i="3"/>
  <c r="L93" i="3"/>
  <c r="N93" i="3"/>
  <c r="M93" i="3"/>
  <c r="K93" i="3"/>
  <c r="J93" i="3"/>
  <c r="L97" i="3"/>
  <c r="K97" i="3"/>
  <c r="J97" i="3"/>
  <c r="N97" i="3"/>
  <c r="M97" i="3"/>
  <c r="L101" i="3"/>
  <c r="N101" i="3"/>
  <c r="M101" i="3"/>
  <c r="K101" i="3"/>
  <c r="J101" i="3"/>
  <c r="G113" i="3"/>
  <c r="E114" i="3"/>
  <c r="I116" i="3"/>
  <c r="L105" i="3"/>
  <c r="J105" i="3"/>
  <c r="K105" i="3"/>
  <c r="M105" i="3"/>
  <c r="N105" i="3"/>
  <c r="G117" i="3"/>
  <c r="E118" i="3"/>
  <c r="I120" i="3"/>
  <c r="L109" i="3"/>
  <c r="N109" i="3"/>
  <c r="K109" i="3"/>
  <c r="M109" i="3"/>
  <c r="J109" i="3"/>
  <c r="G121" i="3"/>
  <c r="E122" i="3"/>
  <c r="O15" i="8"/>
  <c r="N15" i="8"/>
  <c r="N34" i="8"/>
  <c r="O34" i="8"/>
  <c r="O42" i="8"/>
  <c r="N42" i="8"/>
  <c r="O99" i="8"/>
  <c r="N99" i="8"/>
  <c r="N107" i="8"/>
  <c r="O107" i="8"/>
  <c r="P11" i="9"/>
  <c r="O11" i="9"/>
  <c r="S16" i="9"/>
  <c r="R16" i="9"/>
  <c r="O19" i="9"/>
  <c r="P19" i="9"/>
  <c r="K15" i="14"/>
  <c r="J15" i="14"/>
  <c r="H23" i="14"/>
  <c r="I15" i="14"/>
  <c r="J42" i="14"/>
  <c r="I42" i="14"/>
  <c r="K42" i="14"/>
  <c r="K67" i="14"/>
  <c r="J67" i="14"/>
  <c r="I67" i="14"/>
  <c r="K101" i="14"/>
  <c r="J101" i="14"/>
  <c r="I101" i="14"/>
  <c r="M15" i="15"/>
  <c r="L15" i="15"/>
  <c r="K15" i="15"/>
  <c r="J15" i="15"/>
  <c r="I15" i="15"/>
  <c r="M42" i="15"/>
  <c r="L42" i="15"/>
  <c r="K42" i="15"/>
  <c r="J42" i="15"/>
  <c r="I42" i="15"/>
  <c r="M76" i="15"/>
  <c r="L76" i="15"/>
  <c r="K76" i="15"/>
  <c r="J76" i="15"/>
  <c r="I76" i="15"/>
  <c r="K128" i="15"/>
  <c r="J128" i="15"/>
  <c r="I128" i="15"/>
  <c r="M128" i="15"/>
  <c r="L128" i="15"/>
  <c r="L11" i="16"/>
  <c r="J11" i="16"/>
  <c r="I11" i="16"/>
  <c r="K11" i="16"/>
  <c r="H107" i="16"/>
  <c r="K108" i="16"/>
  <c r="J108" i="16"/>
  <c r="L108" i="16"/>
  <c r="I108" i="16"/>
  <c r="K20" i="17"/>
  <c r="J20" i="17"/>
  <c r="I20" i="17"/>
  <c r="L20" i="17"/>
  <c r="M52" i="17"/>
  <c r="H51" i="17"/>
  <c r="L52" i="17"/>
  <c r="J52" i="17"/>
  <c r="I52" i="17"/>
  <c r="K52" i="17"/>
  <c r="AA99" i="18"/>
  <c r="Z99" i="18"/>
  <c r="AB99" i="18"/>
  <c r="Q16" i="19"/>
  <c r="P16" i="19"/>
  <c r="K17" i="14"/>
  <c r="I17" i="14"/>
  <c r="J17" i="14"/>
  <c r="K26" i="14"/>
  <c r="I26" i="14"/>
  <c r="J26" i="14"/>
  <c r="K34" i="14"/>
  <c r="I34" i="14"/>
  <c r="J34" i="14"/>
  <c r="K43" i="14"/>
  <c r="I43" i="14"/>
  <c r="H51" i="14"/>
  <c r="J43" i="14"/>
  <c r="K60" i="14"/>
  <c r="I60" i="14"/>
  <c r="J60" i="14"/>
  <c r="K69" i="14"/>
  <c r="J69" i="14"/>
  <c r="I69" i="14"/>
  <c r="K77" i="14"/>
  <c r="J77" i="14"/>
  <c r="I77" i="14"/>
  <c r="K86" i="14"/>
  <c r="J86" i="14"/>
  <c r="I86" i="14"/>
  <c r="K95" i="14"/>
  <c r="J95" i="14"/>
  <c r="I95" i="14"/>
  <c r="K103" i="14"/>
  <c r="J103" i="14"/>
  <c r="I103" i="14"/>
  <c r="K112" i="14"/>
  <c r="J112" i="14"/>
  <c r="I112" i="14"/>
  <c r="K120" i="14"/>
  <c r="J120" i="14"/>
  <c r="I120" i="14"/>
  <c r="K129" i="14"/>
  <c r="J129" i="14"/>
  <c r="I129" i="14"/>
  <c r="K138" i="14"/>
  <c r="J138" i="14"/>
  <c r="I138" i="14"/>
  <c r="K146" i="14"/>
  <c r="J146" i="14"/>
  <c r="I146" i="14"/>
  <c r="K155" i="14"/>
  <c r="J155" i="14"/>
  <c r="I155" i="14"/>
  <c r="H163" i="14"/>
  <c r="M10" i="15"/>
  <c r="L10" i="15"/>
  <c r="K10" i="15"/>
  <c r="J10" i="15"/>
  <c r="I10" i="15"/>
  <c r="M14" i="15"/>
  <c r="L14" i="15"/>
  <c r="K14" i="15"/>
  <c r="J14" i="15"/>
  <c r="I14" i="15"/>
  <c r="M18" i="15"/>
  <c r="L18" i="15"/>
  <c r="K18" i="15"/>
  <c r="J18" i="15"/>
  <c r="I18" i="15"/>
  <c r="M23" i="15"/>
  <c r="L23" i="15"/>
  <c r="K23" i="15"/>
  <c r="J23" i="15"/>
  <c r="I23" i="15"/>
  <c r="M31" i="15"/>
  <c r="L31" i="15"/>
  <c r="K31" i="15"/>
  <c r="J31" i="15"/>
  <c r="I31" i="15"/>
  <c r="M40" i="15"/>
  <c r="L40" i="15"/>
  <c r="K40" i="15"/>
  <c r="J40" i="15"/>
  <c r="I40" i="15"/>
  <c r="M48" i="15"/>
  <c r="L48" i="15"/>
  <c r="K48" i="15"/>
  <c r="J48" i="15"/>
  <c r="I48" i="15"/>
  <c r="M57" i="15"/>
  <c r="L57" i="15"/>
  <c r="K57" i="15"/>
  <c r="J57" i="15"/>
  <c r="I57" i="15"/>
  <c r="M66" i="15"/>
  <c r="L66" i="15"/>
  <c r="K66" i="15"/>
  <c r="J66" i="15"/>
  <c r="I66" i="15"/>
  <c r="M74" i="15"/>
  <c r="L74" i="15"/>
  <c r="K74" i="15"/>
  <c r="J74" i="15"/>
  <c r="I74" i="15"/>
  <c r="M89" i="15"/>
  <c r="J89" i="15"/>
  <c r="L89" i="15"/>
  <c r="K89" i="15"/>
  <c r="I89" i="15"/>
  <c r="M110" i="15"/>
  <c r="L110" i="15"/>
  <c r="J110" i="15"/>
  <c r="I110" i="15"/>
  <c r="K110" i="15"/>
  <c r="K145" i="15"/>
  <c r="J145" i="15"/>
  <c r="I145" i="15"/>
  <c r="M145" i="15"/>
  <c r="L145" i="15"/>
  <c r="M150" i="15"/>
  <c r="K150" i="15"/>
  <c r="J150" i="15"/>
  <c r="L150" i="15"/>
  <c r="I150" i="15"/>
  <c r="L19" i="16"/>
  <c r="J19" i="16"/>
  <c r="I19" i="16"/>
  <c r="K19" i="16"/>
  <c r="K52" i="16"/>
  <c r="J52" i="16"/>
  <c r="I52" i="16"/>
  <c r="H51" i="16"/>
  <c r="L52" i="16"/>
  <c r="K56" i="16"/>
  <c r="J56" i="16"/>
  <c r="L56" i="16"/>
  <c r="I56" i="16"/>
  <c r="L85" i="16"/>
  <c r="J85" i="16"/>
  <c r="I85" i="16"/>
  <c r="K85" i="16"/>
  <c r="K125" i="16"/>
  <c r="J125" i="16"/>
  <c r="L125" i="16"/>
  <c r="H133" i="16"/>
  <c r="I125" i="16"/>
  <c r="L154" i="16"/>
  <c r="J154" i="16"/>
  <c r="I154" i="16"/>
  <c r="K154" i="16"/>
  <c r="K27" i="17"/>
  <c r="J27" i="17"/>
  <c r="I27" i="17"/>
  <c r="H35" i="17"/>
  <c r="L27" i="17"/>
  <c r="K31" i="17"/>
  <c r="J31" i="17"/>
  <c r="L31" i="17"/>
  <c r="I31" i="17"/>
  <c r="L60" i="17"/>
  <c r="J60" i="17"/>
  <c r="I60" i="17"/>
  <c r="K60" i="17"/>
  <c r="K96" i="17"/>
  <c r="J96" i="17"/>
  <c r="I96" i="17"/>
  <c r="L96" i="17"/>
  <c r="K100" i="17"/>
  <c r="J100" i="17"/>
  <c r="L100" i="17"/>
  <c r="I100" i="17"/>
  <c r="L127" i="17"/>
  <c r="J127" i="17"/>
  <c r="I127" i="17"/>
  <c r="K127" i="17"/>
  <c r="L151" i="17"/>
  <c r="K151" i="17"/>
  <c r="I151" i="17"/>
  <c r="J151" i="17"/>
  <c r="S17" i="18"/>
  <c r="R17" i="18"/>
  <c r="AA69" i="18"/>
  <c r="Z69" i="18"/>
  <c r="J88" i="18"/>
  <c r="I88" i="18"/>
  <c r="Y120" i="18"/>
  <c r="AA121" i="18"/>
  <c r="Z121" i="18"/>
  <c r="AB121" i="18"/>
  <c r="J138" i="18"/>
  <c r="H146" i="18"/>
  <c r="I138" i="18"/>
  <c r="S142" i="18"/>
  <c r="R142" i="18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61" i="14"/>
  <c r="J61" i="14"/>
  <c r="I61" i="14"/>
  <c r="K70" i="14"/>
  <c r="J70" i="14"/>
  <c r="I70" i="14"/>
  <c r="K78" i="14"/>
  <c r="J78" i="14"/>
  <c r="I78" i="14"/>
  <c r="K87" i="14"/>
  <c r="J87" i="14"/>
  <c r="I87" i="14"/>
  <c r="K96" i="14"/>
  <c r="J96" i="14"/>
  <c r="I96" i="14"/>
  <c r="K104" i="14"/>
  <c r="J104" i="14"/>
  <c r="I104" i="14"/>
  <c r="K113" i="14"/>
  <c r="J113" i="14"/>
  <c r="I113" i="14"/>
  <c r="H121" i="14"/>
  <c r="K130" i="14"/>
  <c r="J130" i="14"/>
  <c r="I130" i="14"/>
  <c r="K139" i="14"/>
  <c r="J139" i="14"/>
  <c r="I139" i="14"/>
  <c r="K147" i="14"/>
  <c r="J147" i="14"/>
  <c r="I147" i="14"/>
  <c r="K156" i="14"/>
  <c r="J156" i="14"/>
  <c r="I156" i="14"/>
  <c r="L26" i="15"/>
  <c r="K26" i="15"/>
  <c r="J26" i="15"/>
  <c r="I26" i="15"/>
  <c r="M26" i="15"/>
  <c r="L34" i="15"/>
  <c r="K34" i="15"/>
  <c r="J34" i="15"/>
  <c r="I34" i="15"/>
  <c r="M34" i="15"/>
  <c r="L43" i="15"/>
  <c r="K43" i="15"/>
  <c r="J43" i="15"/>
  <c r="I43" i="15"/>
  <c r="M43" i="15"/>
  <c r="L52" i="15"/>
  <c r="K52" i="15"/>
  <c r="J52" i="15"/>
  <c r="I52" i="15"/>
  <c r="M52" i="15"/>
  <c r="L60" i="15"/>
  <c r="K60" i="15"/>
  <c r="J60" i="15"/>
  <c r="I60" i="15"/>
  <c r="M60" i="15"/>
  <c r="L69" i="15"/>
  <c r="K69" i="15"/>
  <c r="J69" i="15"/>
  <c r="I69" i="15"/>
  <c r="H77" i="15"/>
  <c r="M69" i="15"/>
  <c r="M93" i="15"/>
  <c r="L93" i="15"/>
  <c r="I93" i="15"/>
  <c r="K93" i="15"/>
  <c r="J93" i="15"/>
  <c r="M118" i="15"/>
  <c r="L118" i="15"/>
  <c r="J118" i="15"/>
  <c r="I118" i="15"/>
  <c r="K118" i="15"/>
  <c r="K154" i="15"/>
  <c r="J154" i="15"/>
  <c r="I154" i="15"/>
  <c r="M154" i="15"/>
  <c r="L154" i="15"/>
  <c r="M158" i="15"/>
  <c r="K158" i="15"/>
  <c r="J158" i="15"/>
  <c r="L158" i="15"/>
  <c r="I158" i="15"/>
  <c r="L25" i="16"/>
  <c r="J25" i="16"/>
  <c r="I25" i="16"/>
  <c r="K25" i="16"/>
  <c r="K60" i="16"/>
  <c r="J60" i="16"/>
  <c r="I60" i="16"/>
  <c r="L60" i="16"/>
  <c r="H93" i="16"/>
  <c r="L94" i="16"/>
  <c r="J94" i="16"/>
  <c r="I94" i="16"/>
  <c r="K94" i="16"/>
  <c r="K129" i="16"/>
  <c r="J129" i="16"/>
  <c r="I129" i="16"/>
  <c r="L129" i="16"/>
  <c r="K40" i="17"/>
  <c r="J40" i="17"/>
  <c r="L40" i="17"/>
  <c r="I40" i="17"/>
  <c r="L69" i="17"/>
  <c r="J69" i="17"/>
  <c r="I69" i="17"/>
  <c r="H77" i="17"/>
  <c r="K69" i="17"/>
  <c r="K104" i="17"/>
  <c r="J104" i="17"/>
  <c r="I104" i="17"/>
  <c r="L104" i="17"/>
  <c r="K109" i="17"/>
  <c r="J109" i="17"/>
  <c r="L109" i="17"/>
  <c r="I109" i="17"/>
  <c r="L139" i="17"/>
  <c r="J139" i="17"/>
  <c r="K139" i="17"/>
  <c r="I139" i="17"/>
  <c r="H147" i="17"/>
  <c r="M156" i="17"/>
  <c r="L156" i="17"/>
  <c r="J156" i="17"/>
  <c r="I156" i="17"/>
  <c r="K156" i="17"/>
  <c r="AA17" i="18"/>
  <c r="Z17" i="18"/>
  <c r="S39" i="18"/>
  <c r="R39" i="18"/>
  <c r="J58" i="18"/>
  <c r="I58" i="18"/>
  <c r="J108" i="18"/>
  <c r="I108" i="18"/>
  <c r="J110" i="18"/>
  <c r="I110" i="18"/>
  <c r="H118" i="18"/>
  <c r="J159" i="18"/>
  <c r="I159" i="18"/>
  <c r="Y139" i="19"/>
  <c r="X139" i="19"/>
  <c r="W147" i="19"/>
  <c r="K62" i="14"/>
  <c r="J62" i="14"/>
  <c r="I62" i="14"/>
  <c r="K71" i="14"/>
  <c r="J71" i="14"/>
  <c r="I71" i="14"/>
  <c r="H79" i="14"/>
  <c r="K88" i="14"/>
  <c r="J88" i="14"/>
  <c r="I88" i="14"/>
  <c r="K97" i="14"/>
  <c r="J97" i="14"/>
  <c r="I97" i="14"/>
  <c r="K105" i="14"/>
  <c r="J105" i="14"/>
  <c r="I105" i="14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K9" i="15"/>
  <c r="J9" i="15"/>
  <c r="I9" i="15"/>
  <c r="L9" i="15"/>
  <c r="M9" i="15"/>
  <c r="K13" i="15"/>
  <c r="J13" i="15"/>
  <c r="I13" i="15"/>
  <c r="H21" i="15"/>
  <c r="M13" i="15"/>
  <c r="L13" i="15"/>
  <c r="K17" i="15"/>
  <c r="J17" i="15"/>
  <c r="I17" i="15"/>
  <c r="L17" i="15"/>
  <c r="M17" i="15"/>
  <c r="K29" i="15"/>
  <c r="J29" i="15"/>
  <c r="I29" i="15"/>
  <c r="L29" i="15"/>
  <c r="M29" i="15"/>
  <c r="K38" i="15"/>
  <c r="J38" i="15"/>
  <c r="I38" i="15"/>
  <c r="M38" i="15"/>
  <c r="L38" i="15"/>
  <c r="K46" i="15"/>
  <c r="J46" i="15"/>
  <c r="I46" i="15"/>
  <c r="L46" i="15"/>
  <c r="M46" i="15"/>
  <c r="K55" i="15"/>
  <c r="J55" i="15"/>
  <c r="I55" i="15"/>
  <c r="H63" i="15"/>
  <c r="M55" i="15"/>
  <c r="L55" i="15"/>
  <c r="K72" i="15"/>
  <c r="J72" i="15"/>
  <c r="I72" i="15"/>
  <c r="M72" i="15"/>
  <c r="L72" i="15"/>
  <c r="K81" i="15"/>
  <c r="J81" i="15"/>
  <c r="I81" i="15"/>
  <c r="L81" i="15"/>
  <c r="M81" i="15"/>
  <c r="M98" i="15"/>
  <c r="K98" i="15"/>
  <c r="J98" i="15"/>
  <c r="L98" i="15"/>
  <c r="I98" i="15"/>
  <c r="M127" i="15"/>
  <c r="L127" i="15"/>
  <c r="J127" i="15"/>
  <c r="I127" i="15"/>
  <c r="K127" i="15"/>
  <c r="Y11" i="16"/>
  <c r="X11" i="16"/>
  <c r="W11" i="16"/>
  <c r="Z11" i="16"/>
  <c r="Y13" i="16"/>
  <c r="X13" i="16"/>
  <c r="V21" i="16"/>
  <c r="Z13" i="16"/>
  <c r="W13" i="16"/>
  <c r="L33" i="16"/>
  <c r="J33" i="16"/>
  <c r="I33" i="16"/>
  <c r="K33" i="16"/>
  <c r="K69" i="16"/>
  <c r="J69" i="16"/>
  <c r="I69" i="16"/>
  <c r="H77" i="16"/>
  <c r="L69" i="16"/>
  <c r="K73" i="16"/>
  <c r="J73" i="16"/>
  <c r="L73" i="16"/>
  <c r="I73" i="16"/>
  <c r="L102" i="16"/>
  <c r="J102" i="16"/>
  <c r="I102" i="16"/>
  <c r="K102" i="16"/>
  <c r="K138" i="16"/>
  <c r="J138" i="16"/>
  <c r="I138" i="16"/>
  <c r="L138" i="16"/>
  <c r="K142" i="16"/>
  <c r="J142" i="16"/>
  <c r="L142" i="16"/>
  <c r="I142" i="16"/>
  <c r="K44" i="17"/>
  <c r="J44" i="17"/>
  <c r="I44" i="17"/>
  <c r="L44" i="17"/>
  <c r="K48" i="17"/>
  <c r="J48" i="17"/>
  <c r="L48" i="17"/>
  <c r="I48" i="17"/>
  <c r="K113" i="17"/>
  <c r="J113" i="17"/>
  <c r="I113" i="17"/>
  <c r="L113" i="17"/>
  <c r="J56" i="18"/>
  <c r="I56" i="18"/>
  <c r="Y64" i="18"/>
  <c r="AA65" i="18"/>
  <c r="Z65" i="18"/>
  <c r="S86" i="18"/>
  <c r="R86" i="18"/>
  <c r="T86" i="18"/>
  <c r="AA138" i="18"/>
  <c r="Z138" i="18"/>
  <c r="Y146" i="18"/>
  <c r="AB138" i="18"/>
  <c r="J157" i="18"/>
  <c r="I157" i="18"/>
  <c r="S159" i="18"/>
  <c r="R159" i="18"/>
  <c r="Y27" i="19"/>
  <c r="X27" i="19"/>
  <c r="W35" i="19"/>
  <c r="J12" i="14"/>
  <c r="I12" i="14"/>
  <c r="K12" i="14"/>
  <c r="J20" i="14"/>
  <c r="I20" i="14"/>
  <c r="K20" i="14"/>
  <c r="J29" i="14"/>
  <c r="I29" i="14"/>
  <c r="H37" i="14"/>
  <c r="K29" i="14"/>
  <c r="J46" i="14"/>
  <c r="I46" i="14"/>
  <c r="K46" i="14"/>
  <c r="J55" i="14"/>
  <c r="I55" i="14"/>
  <c r="K55" i="14"/>
  <c r="J63" i="14"/>
  <c r="I63" i="14"/>
  <c r="K63" i="14"/>
  <c r="J72" i="14"/>
  <c r="I72" i="14"/>
  <c r="K72" i="14"/>
  <c r="J81" i="14"/>
  <c r="I81" i="14"/>
  <c r="K81" i="14"/>
  <c r="J89" i="14"/>
  <c r="I89" i="14"/>
  <c r="K89" i="14"/>
  <c r="J98" i="14"/>
  <c r="I98" i="14"/>
  <c r="K98" i="14"/>
  <c r="J106" i="14"/>
  <c r="I106" i="14"/>
  <c r="K106" i="14"/>
  <c r="J115" i="14"/>
  <c r="I115" i="14"/>
  <c r="K115" i="14"/>
  <c r="J124" i="14"/>
  <c r="I124" i="14"/>
  <c r="K124" i="14"/>
  <c r="J132" i="14"/>
  <c r="I132" i="14"/>
  <c r="K132" i="14"/>
  <c r="J141" i="14"/>
  <c r="I141" i="14"/>
  <c r="H149" i="14"/>
  <c r="K141" i="14"/>
  <c r="J158" i="14"/>
  <c r="I158" i="14"/>
  <c r="K158" i="14"/>
  <c r="J24" i="15"/>
  <c r="I24" i="15"/>
  <c r="M24" i="15"/>
  <c r="L24" i="15"/>
  <c r="K24" i="15"/>
  <c r="J32" i="15"/>
  <c r="I32" i="15"/>
  <c r="M32" i="15"/>
  <c r="K32" i="15"/>
  <c r="L32" i="15"/>
  <c r="J41" i="15"/>
  <c r="I41" i="15"/>
  <c r="H49" i="15"/>
  <c r="M41" i="15"/>
  <c r="L41" i="15"/>
  <c r="K41" i="15"/>
  <c r="J58" i="15"/>
  <c r="I58" i="15"/>
  <c r="M58" i="15"/>
  <c r="L58" i="15"/>
  <c r="K58" i="15"/>
  <c r="J67" i="15"/>
  <c r="I67" i="15"/>
  <c r="M67" i="15"/>
  <c r="K67" i="15"/>
  <c r="L67" i="15"/>
  <c r="J75" i="15"/>
  <c r="I75" i="15"/>
  <c r="M75" i="15"/>
  <c r="L75" i="15"/>
  <c r="K75" i="15"/>
  <c r="K85" i="15"/>
  <c r="J85" i="15"/>
  <c r="I85" i="15"/>
  <c r="M85" i="15"/>
  <c r="L85" i="15"/>
  <c r="K102" i="15"/>
  <c r="J102" i="15"/>
  <c r="I102" i="15"/>
  <c r="M102" i="15"/>
  <c r="L102" i="15"/>
  <c r="M107" i="15"/>
  <c r="K107" i="15"/>
  <c r="J107" i="15"/>
  <c r="L107" i="15"/>
  <c r="I107" i="15"/>
  <c r="M136" i="15"/>
  <c r="L136" i="15"/>
  <c r="J136" i="15"/>
  <c r="I136" i="15"/>
  <c r="K136" i="15"/>
  <c r="Y15" i="16"/>
  <c r="X15" i="16"/>
  <c r="W15" i="16"/>
  <c r="Z15" i="16"/>
  <c r="Y17" i="16"/>
  <c r="X17" i="16"/>
  <c r="Z17" i="16"/>
  <c r="W17" i="16"/>
  <c r="L42" i="16"/>
  <c r="J42" i="16"/>
  <c r="I42" i="16"/>
  <c r="K42" i="16"/>
  <c r="K82" i="16"/>
  <c r="J82" i="16"/>
  <c r="L82" i="16"/>
  <c r="I82" i="16"/>
  <c r="L111" i="16"/>
  <c r="J111" i="16"/>
  <c r="I111" i="16"/>
  <c r="H119" i="16"/>
  <c r="K111" i="16"/>
  <c r="K146" i="16"/>
  <c r="J146" i="16"/>
  <c r="I146" i="16"/>
  <c r="L146" i="16"/>
  <c r="K151" i="16"/>
  <c r="J151" i="16"/>
  <c r="L151" i="16"/>
  <c r="I151" i="16"/>
  <c r="K53" i="17"/>
  <c r="J53" i="17"/>
  <c r="I53" i="17"/>
  <c r="M53" i="17"/>
  <c r="L53" i="17"/>
  <c r="M57" i="17"/>
  <c r="K57" i="17"/>
  <c r="J57" i="17"/>
  <c r="L57" i="17"/>
  <c r="I57" i="17"/>
  <c r="L86" i="17"/>
  <c r="J86" i="17"/>
  <c r="I86" i="17"/>
  <c r="K86" i="17"/>
  <c r="L125" i="17"/>
  <c r="K125" i="17"/>
  <c r="J125" i="17"/>
  <c r="I125" i="17"/>
  <c r="H133" i="17"/>
  <c r="L128" i="17"/>
  <c r="K128" i="17"/>
  <c r="J128" i="17"/>
  <c r="I128" i="17"/>
  <c r="J54" i="18"/>
  <c r="I54" i="18"/>
  <c r="H62" i="18"/>
  <c r="S56" i="18"/>
  <c r="R56" i="18"/>
  <c r="AA86" i="18"/>
  <c r="Z86" i="18"/>
  <c r="J103" i="18"/>
  <c r="I103" i="18"/>
  <c r="S108" i="18"/>
  <c r="R108" i="18"/>
  <c r="T108" i="18"/>
  <c r="J127" i="18"/>
  <c r="I127" i="18"/>
  <c r="Y17" i="19"/>
  <c r="X17" i="19"/>
  <c r="Y144" i="19"/>
  <c r="X144" i="19"/>
  <c r="I13" i="14"/>
  <c r="J13" i="14"/>
  <c r="K13" i="14"/>
  <c r="I21" i="14"/>
  <c r="K21" i="14"/>
  <c r="J21" i="14"/>
  <c r="I30" i="14"/>
  <c r="K30" i="14"/>
  <c r="J30" i="14"/>
  <c r="I39" i="14"/>
  <c r="K39" i="14"/>
  <c r="J39" i="14"/>
  <c r="I47" i="14"/>
  <c r="K47" i="14"/>
  <c r="J47" i="14"/>
  <c r="I56" i="14"/>
  <c r="J56" i="14"/>
  <c r="K56" i="14"/>
  <c r="I64" i="14"/>
  <c r="J64" i="14"/>
  <c r="K64" i="14"/>
  <c r="I73" i="14"/>
  <c r="K73" i="14"/>
  <c r="J73" i="14"/>
  <c r="I82" i="14"/>
  <c r="J82" i="14"/>
  <c r="K82" i="14"/>
  <c r="I90" i="14"/>
  <c r="K90" i="14"/>
  <c r="J90" i="14"/>
  <c r="I99" i="14"/>
  <c r="H107" i="14"/>
  <c r="J99" i="14"/>
  <c r="K99" i="14"/>
  <c r="I116" i="14"/>
  <c r="J116" i="14"/>
  <c r="K116" i="14"/>
  <c r="I125" i="14"/>
  <c r="K125" i="14"/>
  <c r="J125" i="14"/>
  <c r="I133" i="14"/>
  <c r="J133" i="14"/>
  <c r="K133" i="14"/>
  <c r="I142" i="14"/>
  <c r="K142" i="14"/>
  <c r="J142" i="14"/>
  <c r="I151" i="14"/>
  <c r="J151" i="14"/>
  <c r="K151" i="14"/>
  <c r="I159" i="14"/>
  <c r="K159" i="14"/>
  <c r="J159" i="14"/>
  <c r="I12" i="15"/>
  <c r="M12" i="15"/>
  <c r="L12" i="15"/>
  <c r="J12" i="15"/>
  <c r="K12" i="15"/>
  <c r="I16" i="15"/>
  <c r="M16" i="15"/>
  <c r="L16" i="15"/>
  <c r="K16" i="15"/>
  <c r="J16" i="15"/>
  <c r="I20" i="15"/>
  <c r="M20" i="15"/>
  <c r="L20" i="15"/>
  <c r="J20" i="15"/>
  <c r="K20" i="15"/>
  <c r="I27" i="15"/>
  <c r="H35" i="15"/>
  <c r="M27" i="15"/>
  <c r="L27" i="15"/>
  <c r="K27" i="15"/>
  <c r="J27" i="15"/>
  <c r="I44" i="15"/>
  <c r="M44" i="15"/>
  <c r="L44" i="15"/>
  <c r="K44" i="15"/>
  <c r="J44" i="15"/>
  <c r="I53" i="15"/>
  <c r="M53" i="15"/>
  <c r="L53" i="15"/>
  <c r="J53" i="15"/>
  <c r="K53" i="15"/>
  <c r="I61" i="15"/>
  <c r="M61" i="15"/>
  <c r="L61" i="15"/>
  <c r="K61" i="15"/>
  <c r="J61" i="15"/>
  <c r="I70" i="15"/>
  <c r="M70" i="15"/>
  <c r="L70" i="15"/>
  <c r="J70" i="15"/>
  <c r="K70" i="15"/>
  <c r="I79" i="15"/>
  <c r="M79" i="15"/>
  <c r="L79" i="15"/>
  <c r="K79" i="15"/>
  <c r="J79" i="15"/>
  <c r="K111" i="15"/>
  <c r="J111" i="15"/>
  <c r="I111" i="15"/>
  <c r="H119" i="15"/>
  <c r="L111" i="15"/>
  <c r="M111" i="15"/>
  <c r="M115" i="15"/>
  <c r="K115" i="15"/>
  <c r="J115" i="15"/>
  <c r="I115" i="15"/>
  <c r="L115" i="15"/>
  <c r="M144" i="15"/>
  <c r="L144" i="15"/>
  <c r="J144" i="15"/>
  <c r="I144" i="15"/>
  <c r="K144" i="15"/>
  <c r="Y19" i="16"/>
  <c r="X19" i="16"/>
  <c r="W19" i="16"/>
  <c r="Z19" i="16"/>
  <c r="K86" i="16"/>
  <c r="J86" i="16"/>
  <c r="I86" i="16"/>
  <c r="L86" i="16"/>
  <c r="K90" i="16"/>
  <c r="J90" i="16"/>
  <c r="I90" i="16"/>
  <c r="L90" i="16"/>
  <c r="K155" i="16"/>
  <c r="J155" i="16"/>
  <c r="I155" i="16"/>
  <c r="L155" i="16"/>
  <c r="K159" i="16"/>
  <c r="J159" i="16"/>
  <c r="I159" i="16"/>
  <c r="L159" i="16"/>
  <c r="K10" i="17"/>
  <c r="J10" i="17"/>
  <c r="H9" i="17"/>
  <c r="M18" i="17" s="1"/>
  <c r="I10" i="17"/>
  <c r="L10" i="17"/>
  <c r="L26" i="17"/>
  <c r="J26" i="17"/>
  <c r="I26" i="17"/>
  <c r="K26" i="17"/>
  <c r="K61" i="17"/>
  <c r="J61" i="17"/>
  <c r="I61" i="17"/>
  <c r="L61" i="17"/>
  <c r="M61" i="17"/>
  <c r="H65" i="17"/>
  <c r="K66" i="17"/>
  <c r="J66" i="17"/>
  <c r="I66" i="17"/>
  <c r="L66" i="17"/>
  <c r="L95" i="17"/>
  <c r="J95" i="17"/>
  <c r="I95" i="17"/>
  <c r="K95" i="17"/>
  <c r="J24" i="18"/>
  <c r="I24" i="18"/>
  <c r="J73" i="18"/>
  <c r="I73" i="18"/>
  <c r="K75" i="18"/>
  <c r="J75" i="18"/>
  <c r="I75" i="18"/>
  <c r="J125" i="18"/>
  <c r="I125" i="18"/>
  <c r="S155" i="18"/>
  <c r="R155" i="18"/>
  <c r="T155" i="18"/>
  <c r="Y125" i="19"/>
  <c r="X125" i="19"/>
  <c r="W133" i="19"/>
  <c r="Y10" i="19"/>
  <c r="X10" i="19"/>
  <c r="W9" i="19"/>
  <c r="Y30" i="19"/>
  <c r="X30" i="19"/>
  <c r="Y73" i="19"/>
  <c r="X73" i="19"/>
  <c r="Y100" i="19"/>
  <c r="X100" i="19"/>
  <c r="Y108" i="19"/>
  <c r="W107" i="19"/>
  <c r="X108" i="19"/>
  <c r="Y145" i="19"/>
  <c r="X145" i="19"/>
  <c r="K14" i="14"/>
  <c r="J14" i="14"/>
  <c r="I14" i="14"/>
  <c r="K22" i="14"/>
  <c r="J22" i="14"/>
  <c r="I22" i="14"/>
  <c r="K31" i="14"/>
  <c r="J31" i="14"/>
  <c r="I31" i="14"/>
  <c r="K40" i="14"/>
  <c r="J40" i="14"/>
  <c r="I40" i="14"/>
  <c r="K48" i="14"/>
  <c r="I48" i="14"/>
  <c r="J48" i="14"/>
  <c r="H65" i="14"/>
  <c r="K57" i="14"/>
  <c r="J57" i="14"/>
  <c r="I57" i="14"/>
  <c r="K74" i="14"/>
  <c r="I74" i="14"/>
  <c r="J74" i="14"/>
  <c r="K83" i="14"/>
  <c r="J83" i="14"/>
  <c r="I83" i="14"/>
  <c r="K91" i="14"/>
  <c r="I91" i="14"/>
  <c r="J91" i="14"/>
  <c r="K100" i="14"/>
  <c r="J100" i="14"/>
  <c r="I100" i="14"/>
  <c r="K109" i="14"/>
  <c r="I109" i="14"/>
  <c r="J109" i="14"/>
  <c r="K117" i="14"/>
  <c r="J117" i="14"/>
  <c r="I117" i="14"/>
  <c r="K126" i="14"/>
  <c r="I126" i="14"/>
  <c r="J126" i="14"/>
  <c r="K134" i="14"/>
  <c r="J134" i="14"/>
  <c r="I134" i="14"/>
  <c r="K143" i="14"/>
  <c r="I143" i="14"/>
  <c r="J143" i="14"/>
  <c r="K152" i="14"/>
  <c r="J152" i="14"/>
  <c r="I152" i="14"/>
  <c r="K160" i="14"/>
  <c r="I160" i="14"/>
  <c r="J160" i="14"/>
  <c r="M30" i="15"/>
  <c r="L30" i="15"/>
  <c r="K30" i="15"/>
  <c r="J30" i="15"/>
  <c r="I30" i="15"/>
  <c r="M39" i="15"/>
  <c r="L39" i="15"/>
  <c r="K39" i="15"/>
  <c r="I39" i="15"/>
  <c r="J39" i="15"/>
  <c r="M47" i="15"/>
  <c r="L47" i="15"/>
  <c r="K47" i="15"/>
  <c r="J47" i="15"/>
  <c r="I47" i="15"/>
  <c r="M56" i="15"/>
  <c r="L56" i="15"/>
  <c r="K56" i="15"/>
  <c r="I56" i="15"/>
  <c r="J56" i="15"/>
  <c r="M65" i="15"/>
  <c r="L65" i="15"/>
  <c r="K65" i="15"/>
  <c r="J65" i="15"/>
  <c r="I65" i="15"/>
  <c r="M73" i="15"/>
  <c r="L73" i="15"/>
  <c r="K73" i="15"/>
  <c r="I73" i="15"/>
  <c r="J73" i="15"/>
  <c r="M82" i="15"/>
  <c r="L82" i="15"/>
  <c r="K82" i="15"/>
  <c r="J82" i="15"/>
  <c r="I82" i="15"/>
  <c r="M84" i="15"/>
  <c r="L84" i="15"/>
  <c r="I84" i="15"/>
  <c r="K84" i="15"/>
  <c r="J84" i="15"/>
  <c r="M124" i="15"/>
  <c r="K124" i="15"/>
  <c r="J124" i="15"/>
  <c r="I124" i="15"/>
  <c r="L124" i="15"/>
  <c r="M153" i="15"/>
  <c r="L153" i="15"/>
  <c r="J153" i="15"/>
  <c r="I153" i="15"/>
  <c r="H161" i="15"/>
  <c r="K153" i="15"/>
  <c r="K26" i="16"/>
  <c r="J26" i="16"/>
  <c r="I26" i="16"/>
  <c r="L26" i="16"/>
  <c r="K30" i="16"/>
  <c r="J30" i="16"/>
  <c r="L30" i="16"/>
  <c r="I30" i="16"/>
  <c r="L59" i="16"/>
  <c r="J59" i="16"/>
  <c r="I59" i="16"/>
  <c r="K59" i="16"/>
  <c r="K95" i="16"/>
  <c r="J95" i="16"/>
  <c r="I95" i="16"/>
  <c r="L95" i="16"/>
  <c r="K99" i="16"/>
  <c r="J99" i="16"/>
  <c r="I99" i="16"/>
  <c r="L99" i="16"/>
  <c r="L128" i="16"/>
  <c r="J128" i="16"/>
  <c r="I128" i="16"/>
  <c r="K128" i="16"/>
  <c r="K12" i="17"/>
  <c r="J12" i="17"/>
  <c r="I12" i="17"/>
  <c r="M12" i="17"/>
  <c r="L12" i="17"/>
  <c r="M14" i="17"/>
  <c r="K14" i="17"/>
  <c r="J14" i="17"/>
  <c r="L14" i="17"/>
  <c r="I14" i="17"/>
  <c r="L34" i="17"/>
  <c r="J34" i="17"/>
  <c r="I34" i="17"/>
  <c r="K34" i="17"/>
  <c r="K70" i="17"/>
  <c r="J70" i="17"/>
  <c r="I70" i="17"/>
  <c r="L70" i="17"/>
  <c r="M70" i="17"/>
  <c r="M74" i="17"/>
  <c r="K74" i="17"/>
  <c r="J74" i="17"/>
  <c r="L74" i="17"/>
  <c r="I74" i="17"/>
  <c r="M103" i="17"/>
  <c r="L103" i="17"/>
  <c r="J103" i="17"/>
  <c r="I103" i="17"/>
  <c r="K103" i="17"/>
  <c r="AA30" i="18"/>
  <c r="Z30" i="18"/>
  <c r="S52" i="18"/>
  <c r="R52" i="18"/>
  <c r="AA103" i="18"/>
  <c r="Z103" i="18"/>
  <c r="J123" i="18"/>
  <c r="I123" i="18"/>
  <c r="S125" i="18"/>
  <c r="R125" i="18"/>
  <c r="AA155" i="18"/>
  <c r="Z155" i="18"/>
  <c r="Y74" i="19"/>
  <c r="X74" i="19"/>
  <c r="Y95" i="19"/>
  <c r="X95" i="19"/>
  <c r="M87" i="15"/>
  <c r="L87" i="15"/>
  <c r="K87" i="15"/>
  <c r="J87" i="15"/>
  <c r="I87" i="15"/>
  <c r="M96" i="15"/>
  <c r="L96" i="15"/>
  <c r="K96" i="15"/>
  <c r="J96" i="15"/>
  <c r="I96" i="15"/>
  <c r="M104" i="15"/>
  <c r="L104" i="15"/>
  <c r="K104" i="15"/>
  <c r="I104" i="15"/>
  <c r="J104" i="15"/>
  <c r="M113" i="15"/>
  <c r="L113" i="15"/>
  <c r="K113" i="15"/>
  <c r="I113" i="15"/>
  <c r="J113" i="15"/>
  <c r="M122" i="15"/>
  <c r="L122" i="15"/>
  <c r="K122" i="15"/>
  <c r="I122" i="15"/>
  <c r="J122" i="15"/>
  <c r="M130" i="15"/>
  <c r="L130" i="15"/>
  <c r="K130" i="15"/>
  <c r="I130" i="15"/>
  <c r="J130" i="15"/>
  <c r="M139" i="15"/>
  <c r="L139" i="15"/>
  <c r="K139" i="15"/>
  <c r="I139" i="15"/>
  <c r="H147" i="15"/>
  <c r="J139" i="15"/>
  <c r="M156" i="15"/>
  <c r="L156" i="15"/>
  <c r="K156" i="15"/>
  <c r="I156" i="15"/>
  <c r="J156" i="15"/>
  <c r="L28" i="16"/>
  <c r="K28" i="16"/>
  <c r="I28" i="16"/>
  <c r="J28" i="16"/>
  <c r="L45" i="16"/>
  <c r="K45" i="16"/>
  <c r="I45" i="16"/>
  <c r="J45" i="16"/>
  <c r="L54" i="16"/>
  <c r="K54" i="16"/>
  <c r="I54" i="16"/>
  <c r="J54" i="16"/>
  <c r="L62" i="16"/>
  <c r="K62" i="16"/>
  <c r="I62" i="16"/>
  <c r="J62" i="16"/>
  <c r="L71" i="16"/>
  <c r="K71" i="16"/>
  <c r="I71" i="16"/>
  <c r="J71" i="16"/>
  <c r="H79" i="16"/>
  <c r="L80" i="16"/>
  <c r="K80" i="16"/>
  <c r="I80" i="16"/>
  <c r="J80" i="16"/>
  <c r="L88" i="16"/>
  <c r="K88" i="16"/>
  <c r="I88" i="16"/>
  <c r="J88" i="16"/>
  <c r="L97" i="16"/>
  <c r="K97" i="16"/>
  <c r="I97" i="16"/>
  <c r="H105" i="16"/>
  <c r="J97" i="16"/>
  <c r="L114" i="16"/>
  <c r="K114" i="16"/>
  <c r="I114" i="16"/>
  <c r="J114" i="16"/>
  <c r="L123" i="16"/>
  <c r="K123" i="16"/>
  <c r="I123" i="16"/>
  <c r="J123" i="16"/>
  <c r="L131" i="16"/>
  <c r="K131" i="16"/>
  <c r="I131" i="16"/>
  <c r="J131" i="16"/>
  <c r="L140" i="16"/>
  <c r="K140" i="16"/>
  <c r="I140" i="16"/>
  <c r="J140" i="16"/>
  <c r="L157" i="16"/>
  <c r="K157" i="16"/>
  <c r="I157" i="16"/>
  <c r="J157" i="16"/>
  <c r="M13" i="17"/>
  <c r="L13" i="17"/>
  <c r="K13" i="17"/>
  <c r="I13" i="17"/>
  <c r="H21" i="17"/>
  <c r="J13" i="17"/>
  <c r="M17" i="17"/>
  <c r="L17" i="17"/>
  <c r="K17" i="17"/>
  <c r="I17" i="17"/>
  <c r="J17" i="17"/>
  <c r="M29" i="17"/>
  <c r="L29" i="17"/>
  <c r="K29" i="17"/>
  <c r="I29" i="17"/>
  <c r="J29" i="17"/>
  <c r="M38" i="17"/>
  <c r="H37" i="17"/>
  <c r="L38" i="17"/>
  <c r="K38" i="17"/>
  <c r="I38" i="17"/>
  <c r="J38" i="17"/>
  <c r="M46" i="17"/>
  <c r="L46" i="17"/>
  <c r="K46" i="17"/>
  <c r="I46" i="17"/>
  <c r="J46" i="17"/>
  <c r="S13" i="18"/>
  <c r="R13" i="18"/>
  <c r="T13" i="18"/>
  <c r="J15" i="18"/>
  <c r="I15" i="18"/>
  <c r="AA26" i="18"/>
  <c r="Z26" i="18"/>
  <c r="Y34" i="18"/>
  <c r="K30" i="18"/>
  <c r="J30" i="18"/>
  <c r="I30" i="18"/>
  <c r="S47" i="18"/>
  <c r="R47" i="18"/>
  <c r="AA60" i="18"/>
  <c r="Z60" i="18"/>
  <c r="AB60" i="18"/>
  <c r="H64" i="18"/>
  <c r="J65" i="18"/>
  <c r="I65" i="18"/>
  <c r="S82" i="18"/>
  <c r="R82" i="18"/>
  <c r="Q90" i="18"/>
  <c r="J84" i="18"/>
  <c r="I84" i="18"/>
  <c r="AA95" i="18"/>
  <c r="Z95" i="18"/>
  <c r="J99" i="18"/>
  <c r="I99" i="18"/>
  <c r="S116" i="18"/>
  <c r="R116" i="18"/>
  <c r="T116" i="18"/>
  <c r="AA129" i="18"/>
  <c r="Z129" i="18"/>
  <c r="S151" i="18"/>
  <c r="R151" i="18"/>
  <c r="T151" i="18"/>
  <c r="J153" i="18"/>
  <c r="I153" i="18"/>
  <c r="J45" i="21"/>
  <c r="I45" i="21"/>
  <c r="H45" i="21"/>
  <c r="L99" i="15"/>
  <c r="K99" i="15"/>
  <c r="J99" i="15"/>
  <c r="M99" i="15"/>
  <c r="I99" i="15"/>
  <c r="L108" i="15"/>
  <c r="K108" i="15"/>
  <c r="J108" i="15"/>
  <c r="M108" i="15"/>
  <c r="I108" i="15"/>
  <c r="L116" i="15"/>
  <c r="K116" i="15"/>
  <c r="J116" i="15"/>
  <c r="M116" i="15"/>
  <c r="I116" i="15"/>
  <c r="L125" i="15"/>
  <c r="K125" i="15"/>
  <c r="J125" i="15"/>
  <c r="H133" i="15"/>
  <c r="M125" i="15"/>
  <c r="I125" i="15"/>
  <c r="L142" i="15"/>
  <c r="K142" i="15"/>
  <c r="J142" i="15"/>
  <c r="M142" i="15"/>
  <c r="I142" i="15"/>
  <c r="L151" i="15"/>
  <c r="K151" i="15"/>
  <c r="J151" i="15"/>
  <c r="I151" i="15"/>
  <c r="M151" i="15"/>
  <c r="L159" i="15"/>
  <c r="K159" i="15"/>
  <c r="J159" i="15"/>
  <c r="M159" i="15"/>
  <c r="I159" i="15"/>
  <c r="L10" i="16"/>
  <c r="K10" i="16"/>
  <c r="J10" i="16"/>
  <c r="H9" i="16"/>
  <c r="M34" i="16" s="1"/>
  <c r="I10" i="16"/>
  <c r="L14" i="16"/>
  <c r="K14" i="16"/>
  <c r="J14" i="16"/>
  <c r="I14" i="16"/>
  <c r="L18" i="16"/>
  <c r="K18" i="16"/>
  <c r="J18" i="16"/>
  <c r="I18" i="16"/>
  <c r="L31" i="16"/>
  <c r="K31" i="16"/>
  <c r="J31" i="16"/>
  <c r="M31" i="16"/>
  <c r="I31" i="16"/>
  <c r="L40" i="16"/>
  <c r="K40" i="16"/>
  <c r="J40" i="16"/>
  <c r="I40" i="16"/>
  <c r="L48" i="16"/>
  <c r="K48" i="16"/>
  <c r="J48" i="16"/>
  <c r="I48" i="16"/>
  <c r="L57" i="16"/>
  <c r="K57" i="16"/>
  <c r="J57" i="16"/>
  <c r="I57" i="16"/>
  <c r="M57" i="16"/>
  <c r="L66" i="16"/>
  <c r="K66" i="16"/>
  <c r="J66" i="16"/>
  <c r="H65" i="16"/>
  <c r="I66" i="16"/>
  <c r="L74" i="16"/>
  <c r="K74" i="16"/>
  <c r="J74" i="16"/>
  <c r="I74" i="16"/>
  <c r="L83" i="16"/>
  <c r="K83" i="16"/>
  <c r="J83" i="16"/>
  <c r="H91" i="16"/>
  <c r="M83" i="16"/>
  <c r="I83" i="16"/>
  <c r="L100" i="16"/>
  <c r="K100" i="16"/>
  <c r="J100" i="16"/>
  <c r="I100" i="16"/>
  <c r="L109" i="16"/>
  <c r="K109" i="16"/>
  <c r="J109" i="16"/>
  <c r="I109" i="16"/>
  <c r="L117" i="16"/>
  <c r="K117" i="16"/>
  <c r="J117" i="16"/>
  <c r="I117" i="16"/>
  <c r="L126" i="16"/>
  <c r="K126" i="16"/>
  <c r="J126" i="16"/>
  <c r="I126" i="16"/>
  <c r="L143" i="16"/>
  <c r="K143" i="16"/>
  <c r="J143" i="16"/>
  <c r="I143" i="16"/>
  <c r="L152" i="16"/>
  <c r="K152" i="16"/>
  <c r="J152" i="16"/>
  <c r="I152" i="16"/>
  <c r="L160" i="16"/>
  <c r="K160" i="16"/>
  <c r="J160" i="16"/>
  <c r="I160" i="16"/>
  <c r="L24" i="17"/>
  <c r="K24" i="17"/>
  <c r="J24" i="17"/>
  <c r="M24" i="17"/>
  <c r="I24" i="17"/>
  <c r="H23" i="17"/>
  <c r="L32" i="17"/>
  <c r="K32" i="17"/>
  <c r="J32" i="17"/>
  <c r="I32" i="17"/>
  <c r="M32" i="17"/>
  <c r="L41" i="17"/>
  <c r="K41" i="17"/>
  <c r="J41" i="17"/>
  <c r="H49" i="17"/>
  <c r="M41" i="17"/>
  <c r="I41" i="17"/>
  <c r="Q8" i="18"/>
  <c r="T73" i="18" s="1"/>
  <c r="S9" i="18"/>
  <c r="R9" i="18"/>
  <c r="J11" i="18"/>
  <c r="I11" i="18"/>
  <c r="J26" i="18"/>
  <c r="I26" i="18"/>
  <c r="H34" i="18"/>
  <c r="S43" i="18"/>
  <c r="R43" i="18"/>
  <c r="K45" i="18"/>
  <c r="J45" i="18"/>
  <c r="I45" i="18"/>
  <c r="AA56" i="18"/>
  <c r="Z56" i="18"/>
  <c r="J60" i="18"/>
  <c r="I60" i="18"/>
  <c r="J80" i="18"/>
  <c r="I80" i="18"/>
  <c r="K95" i="18"/>
  <c r="J95" i="18"/>
  <c r="I95" i="18"/>
  <c r="S112" i="18"/>
  <c r="R112" i="18"/>
  <c r="J114" i="18"/>
  <c r="I114" i="18"/>
  <c r="AA125" i="18"/>
  <c r="Z125" i="18"/>
  <c r="K129" i="18"/>
  <c r="J129" i="18"/>
  <c r="I129" i="18"/>
  <c r="J149" i="18"/>
  <c r="I149" i="18"/>
  <c r="H148" i="18"/>
  <c r="AA159" i="18"/>
  <c r="Z159" i="18"/>
  <c r="Y12" i="19"/>
  <c r="X12" i="19"/>
  <c r="Y20" i="19"/>
  <c r="X20" i="19"/>
  <c r="Y29" i="19"/>
  <c r="X29" i="19"/>
  <c r="J88" i="15"/>
  <c r="I88" i="15"/>
  <c r="M88" i="15"/>
  <c r="L88" i="15"/>
  <c r="K88" i="15"/>
  <c r="J97" i="15"/>
  <c r="I97" i="15"/>
  <c r="H105" i="15"/>
  <c r="M97" i="15"/>
  <c r="L97" i="15"/>
  <c r="K97" i="15"/>
  <c r="J114" i="15"/>
  <c r="I114" i="15"/>
  <c r="M114" i="15"/>
  <c r="L114" i="15"/>
  <c r="K114" i="15"/>
  <c r="J123" i="15"/>
  <c r="I123" i="15"/>
  <c r="M123" i="15"/>
  <c r="L123" i="15"/>
  <c r="K123" i="15"/>
  <c r="J131" i="15"/>
  <c r="I131" i="15"/>
  <c r="M131" i="15"/>
  <c r="L131" i="15"/>
  <c r="K131" i="15"/>
  <c r="J140" i="15"/>
  <c r="I140" i="15"/>
  <c r="M140" i="15"/>
  <c r="L140" i="15"/>
  <c r="K140" i="15"/>
  <c r="J149" i="15"/>
  <c r="I149" i="15"/>
  <c r="M149" i="15"/>
  <c r="K149" i="15"/>
  <c r="L149" i="15"/>
  <c r="J157" i="15"/>
  <c r="I157" i="15"/>
  <c r="M157" i="15"/>
  <c r="K157" i="15"/>
  <c r="L157" i="15"/>
  <c r="J13" i="16"/>
  <c r="I13" i="16"/>
  <c r="H21" i="16"/>
  <c r="M13" i="16"/>
  <c r="L13" i="16"/>
  <c r="K13" i="16"/>
  <c r="J17" i="16"/>
  <c r="I17" i="16"/>
  <c r="L17" i="16"/>
  <c r="K17" i="16"/>
  <c r="J29" i="16"/>
  <c r="I29" i="16"/>
  <c r="L29" i="16"/>
  <c r="K29" i="16"/>
  <c r="J38" i="16"/>
  <c r="I38" i="16"/>
  <c r="H37" i="16"/>
  <c r="L38" i="16"/>
  <c r="K38" i="16"/>
  <c r="J46" i="16"/>
  <c r="I46" i="16"/>
  <c r="L46" i="16"/>
  <c r="K46" i="16"/>
  <c r="J55" i="16"/>
  <c r="I55" i="16"/>
  <c r="H63" i="16"/>
  <c r="K55" i="16"/>
  <c r="L55" i="16"/>
  <c r="J72" i="16"/>
  <c r="I72" i="16"/>
  <c r="M72" i="16"/>
  <c r="L72" i="16"/>
  <c r="K72" i="16"/>
  <c r="J81" i="16"/>
  <c r="I81" i="16"/>
  <c r="L81" i="16"/>
  <c r="K81" i="16"/>
  <c r="J89" i="16"/>
  <c r="I89" i="16"/>
  <c r="L89" i="16"/>
  <c r="K89" i="16"/>
  <c r="J98" i="16"/>
  <c r="I98" i="16"/>
  <c r="L98" i="16"/>
  <c r="K98" i="16"/>
  <c r="J115" i="16"/>
  <c r="I115" i="16"/>
  <c r="M115" i="16"/>
  <c r="L115" i="16"/>
  <c r="K115" i="16"/>
  <c r="J124" i="16"/>
  <c r="I124" i="16"/>
  <c r="K124" i="16"/>
  <c r="L124" i="16"/>
  <c r="J132" i="16"/>
  <c r="I132" i="16"/>
  <c r="K132" i="16"/>
  <c r="L132" i="16"/>
  <c r="J141" i="16"/>
  <c r="I141" i="16"/>
  <c r="L141" i="16"/>
  <c r="K141" i="16"/>
  <c r="J150" i="16"/>
  <c r="I150" i="16"/>
  <c r="M150" i="16"/>
  <c r="H149" i="16"/>
  <c r="L150" i="16"/>
  <c r="K150" i="16"/>
  <c r="J158" i="16"/>
  <c r="I158" i="16"/>
  <c r="L158" i="16"/>
  <c r="K158" i="16"/>
  <c r="J30" i="17"/>
  <c r="I30" i="17"/>
  <c r="M30" i="17"/>
  <c r="K30" i="17"/>
  <c r="L30" i="17"/>
  <c r="J39" i="17"/>
  <c r="I39" i="17"/>
  <c r="M39" i="17"/>
  <c r="L39" i="17"/>
  <c r="K39" i="17"/>
  <c r="J47" i="17"/>
  <c r="I47" i="17"/>
  <c r="M47" i="17"/>
  <c r="L47" i="17"/>
  <c r="K47" i="17"/>
  <c r="AA13" i="18"/>
  <c r="Z13" i="18"/>
  <c r="AB13" i="18"/>
  <c r="J17" i="18"/>
  <c r="I17" i="18"/>
  <c r="J37" i="18"/>
  <c r="I37" i="18"/>
  <c r="H36" i="18"/>
  <c r="AA47" i="18"/>
  <c r="Z47" i="18"/>
  <c r="AB47" i="18"/>
  <c r="J52" i="18"/>
  <c r="I52" i="18"/>
  <c r="S69" i="18"/>
  <c r="R69" i="18"/>
  <c r="T69" i="18"/>
  <c r="J71" i="18"/>
  <c r="I71" i="18"/>
  <c r="AA82" i="18"/>
  <c r="Z82" i="18"/>
  <c r="AB82" i="18"/>
  <c r="Y90" i="18"/>
  <c r="K86" i="18"/>
  <c r="J86" i="18"/>
  <c r="I86" i="18"/>
  <c r="S103" i="18"/>
  <c r="R103" i="18"/>
  <c r="T103" i="18"/>
  <c r="AA116" i="18"/>
  <c r="Z116" i="18"/>
  <c r="AB116" i="18"/>
  <c r="H120" i="18"/>
  <c r="K121" i="18"/>
  <c r="J121" i="18"/>
  <c r="I121" i="18"/>
  <c r="S138" i="18"/>
  <c r="R138" i="18"/>
  <c r="T138" i="18"/>
  <c r="Q146" i="18"/>
  <c r="J140" i="18"/>
  <c r="I140" i="18"/>
  <c r="AA151" i="18"/>
  <c r="Z151" i="18"/>
  <c r="AB151" i="18"/>
  <c r="J155" i="18"/>
  <c r="I155" i="18"/>
  <c r="Y14" i="19"/>
  <c r="X14" i="19"/>
  <c r="J62" i="21"/>
  <c r="I62" i="21"/>
  <c r="H62" i="21"/>
  <c r="H91" i="15"/>
  <c r="L83" i="15"/>
  <c r="M83" i="15"/>
  <c r="K83" i="15"/>
  <c r="J83" i="15"/>
  <c r="I83" i="15"/>
  <c r="I100" i="15"/>
  <c r="M100" i="15"/>
  <c r="L100" i="15"/>
  <c r="K100" i="15"/>
  <c r="J100" i="15"/>
  <c r="I109" i="15"/>
  <c r="M109" i="15"/>
  <c r="L109" i="15"/>
  <c r="K109" i="15"/>
  <c r="J109" i="15"/>
  <c r="I117" i="15"/>
  <c r="M117" i="15"/>
  <c r="L117" i="15"/>
  <c r="J117" i="15"/>
  <c r="K117" i="15"/>
  <c r="I126" i="15"/>
  <c r="M126" i="15"/>
  <c r="L126" i="15"/>
  <c r="K126" i="15"/>
  <c r="J126" i="15"/>
  <c r="I135" i="15"/>
  <c r="M135" i="15"/>
  <c r="L135" i="15"/>
  <c r="K135" i="15"/>
  <c r="J135" i="15"/>
  <c r="I143" i="15"/>
  <c r="M143" i="15"/>
  <c r="L143" i="15"/>
  <c r="K143" i="15"/>
  <c r="J143" i="15"/>
  <c r="I152" i="15"/>
  <c r="M152" i="15"/>
  <c r="L152" i="15"/>
  <c r="K152" i="15"/>
  <c r="J152" i="15"/>
  <c r="I160" i="15"/>
  <c r="M160" i="15"/>
  <c r="L160" i="15"/>
  <c r="K160" i="15"/>
  <c r="J160" i="15"/>
  <c r="I24" i="16"/>
  <c r="M24" i="16"/>
  <c r="H23" i="16"/>
  <c r="L24" i="16"/>
  <c r="J24" i="16"/>
  <c r="K24" i="16"/>
  <c r="I32" i="16"/>
  <c r="L32" i="16"/>
  <c r="J32" i="16"/>
  <c r="K32" i="16"/>
  <c r="I41" i="16"/>
  <c r="H49" i="16"/>
  <c r="M41" i="16"/>
  <c r="L41" i="16"/>
  <c r="K41" i="16"/>
  <c r="J41" i="16"/>
  <c r="I58" i="16"/>
  <c r="L58" i="16"/>
  <c r="K58" i="16"/>
  <c r="J58" i="16"/>
  <c r="I67" i="16"/>
  <c r="L67" i="16"/>
  <c r="K67" i="16"/>
  <c r="J67" i="16"/>
  <c r="I75" i="16"/>
  <c r="L75" i="16"/>
  <c r="K75" i="16"/>
  <c r="J75" i="16"/>
  <c r="I84" i="16"/>
  <c r="M84" i="16"/>
  <c r="L84" i="16"/>
  <c r="K84" i="16"/>
  <c r="J84" i="16"/>
  <c r="I101" i="16"/>
  <c r="L101" i="16"/>
  <c r="K101" i="16"/>
  <c r="J101" i="16"/>
  <c r="I110" i="16"/>
  <c r="L110" i="16"/>
  <c r="K110" i="16"/>
  <c r="J110" i="16"/>
  <c r="I118" i="16"/>
  <c r="L118" i="16"/>
  <c r="K118" i="16"/>
  <c r="J118" i="16"/>
  <c r="I127" i="16"/>
  <c r="M127" i="16"/>
  <c r="L127" i="16"/>
  <c r="K127" i="16"/>
  <c r="J127" i="16"/>
  <c r="I136" i="16"/>
  <c r="H135" i="16"/>
  <c r="L136" i="16"/>
  <c r="K136" i="16"/>
  <c r="J136" i="16"/>
  <c r="I144" i="16"/>
  <c r="L144" i="16"/>
  <c r="K144" i="16"/>
  <c r="J144" i="16"/>
  <c r="I153" i="16"/>
  <c r="H161" i="16"/>
  <c r="L153" i="16"/>
  <c r="K153" i="16"/>
  <c r="J153" i="16"/>
  <c r="I11" i="17"/>
  <c r="M11" i="17"/>
  <c r="L11" i="17"/>
  <c r="J11" i="17"/>
  <c r="K11" i="17"/>
  <c r="I15" i="17"/>
  <c r="M15" i="17"/>
  <c r="L15" i="17"/>
  <c r="K15" i="17"/>
  <c r="J15" i="17"/>
  <c r="I19" i="17"/>
  <c r="M19" i="17"/>
  <c r="L19" i="17"/>
  <c r="K19" i="17"/>
  <c r="J19" i="17"/>
  <c r="I25" i="17"/>
  <c r="M25" i="17"/>
  <c r="L25" i="17"/>
  <c r="K25" i="17"/>
  <c r="J25" i="17"/>
  <c r="I33" i="17"/>
  <c r="M33" i="17"/>
  <c r="L33" i="17"/>
  <c r="K33" i="17"/>
  <c r="J33" i="17"/>
  <c r="I42" i="17"/>
  <c r="M42" i="17"/>
  <c r="L42" i="17"/>
  <c r="K42" i="17"/>
  <c r="J42" i="17"/>
  <c r="Y8" i="18"/>
  <c r="AB69" i="18" s="1"/>
  <c r="AA9" i="18"/>
  <c r="Z9" i="18"/>
  <c r="AB9" i="18"/>
  <c r="J13" i="18"/>
  <c r="I13" i="18"/>
  <c r="S30" i="18"/>
  <c r="R30" i="18"/>
  <c r="T30" i="18"/>
  <c r="J32" i="18"/>
  <c r="I32" i="18"/>
  <c r="AA43" i="18"/>
  <c r="Z43" i="18"/>
  <c r="K47" i="18"/>
  <c r="J47" i="18"/>
  <c r="I47" i="18"/>
  <c r="Q64" i="18"/>
  <c r="S65" i="18"/>
  <c r="R65" i="18"/>
  <c r="J67" i="18"/>
  <c r="I67" i="18"/>
  <c r="J82" i="18"/>
  <c r="I82" i="18"/>
  <c r="H90" i="18"/>
  <c r="S99" i="18"/>
  <c r="R99" i="18"/>
  <c r="T99" i="18"/>
  <c r="K101" i="18"/>
  <c r="J101" i="18"/>
  <c r="I101" i="18"/>
  <c r="AA112" i="18"/>
  <c r="Z112" i="18"/>
  <c r="J116" i="18"/>
  <c r="I116" i="18"/>
  <c r="J136" i="18"/>
  <c r="I136" i="18"/>
  <c r="K151" i="18"/>
  <c r="J151" i="18"/>
  <c r="I151" i="18"/>
  <c r="K86" i="15"/>
  <c r="M86" i="15"/>
  <c r="L86" i="15"/>
  <c r="J86" i="15"/>
  <c r="I86" i="15"/>
  <c r="K95" i="15"/>
  <c r="J95" i="15"/>
  <c r="I95" i="15"/>
  <c r="L95" i="15"/>
  <c r="M95" i="15"/>
  <c r="L103" i="15"/>
  <c r="K103" i="15"/>
  <c r="M103" i="15"/>
  <c r="J103" i="15"/>
  <c r="I103" i="15"/>
  <c r="L112" i="15"/>
  <c r="K112" i="15"/>
  <c r="M112" i="15"/>
  <c r="J112" i="15"/>
  <c r="I112" i="15"/>
  <c r="L121" i="15"/>
  <c r="K121" i="15"/>
  <c r="M121" i="15"/>
  <c r="J121" i="15"/>
  <c r="I121" i="15"/>
  <c r="L129" i="15"/>
  <c r="K129" i="15"/>
  <c r="M129" i="15"/>
  <c r="J129" i="15"/>
  <c r="I129" i="15"/>
  <c r="L138" i="15"/>
  <c r="K138" i="15"/>
  <c r="M138" i="15"/>
  <c r="J138" i="15"/>
  <c r="I138" i="15"/>
  <c r="L146" i="15"/>
  <c r="K146" i="15"/>
  <c r="J146" i="15"/>
  <c r="I146" i="15"/>
  <c r="M146" i="15"/>
  <c r="L155" i="15"/>
  <c r="K155" i="15"/>
  <c r="I155" i="15"/>
  <c r="M155" i="15"/>
  <c r="J155" i="15"/>
  <c r="L12" i="16"/>
  <c r="K12" i="16"/>
  <c r="J12" i="16"/>
  <c r="I12" i="16"/>
  <c r="L16" i="16"/>
  <c r="K16" i="16"/>
  <c r="J16" i="16"/>
  <c r="I16" i="16"/>
  <c r="L20" i="16"/>
  <c r="K20" i="16"/>
  <c r="M20" i="16"/>
  <c r="J20" i="16"/>
  <c r="I20" i="16"/>
  <c r="H35" i="16"/>
  <c r="L27" i="16"/>
  <c r="K27" i="16"/>
  <c r="J27" i="16"/>
  <c r="I27" i="16"/>
  <c r="L44" i="16"/>
  <c r="K44" i="16"/>
  <c r="J44" i="16"/>
  <c r="I44" i="16"/>
  <c r="L53" i="16"/>
  <c r="K53" i="16"/>
  <c r="J53" i="16"/>
  <c r="I53" i="16"/>
  <c r="L61" i="16"/>
  <c r="K61" i="16"/>
  <c r="I61" i="16"/>
  <c r="J61" i="16"/>
  <c r="L70" i="16"/>
  <c r="K70" i="16"/>
  <c r="I70" i="16"/>
  <c r="J70" i="16"/>
  <c r="L87" i="16"/>
  <c r="K87" i="16"/>
  <c r="J87" i="16"/>
  <c r="I87" i="16"/>
  <c r="L96" i="16"/>
  <c r="K96" i="16"/>
  <c r="M96" i="16"/>
  <c r="J96" i="16"/>
  <c r="I96" i="16"/>
  <c r="L104" i="16"/>
  <c r="K104" i="16"/>
  <c r="J104" i="16"/>
  <c r="I104" i="16"/>
  <c r="L113" i="16"/>
  <c r="K113" i="16"/>
  <c r="J113" i="16"/>
  <c r="I113" i="16"/>
  <c r="L122" i="16"/>
  <c r="K122" i="16"/>
  <c r="J122" i="16"/>
  <c r="I122" i="16"/>
  <c r="H121" i="16"/>
  <c r="L130" i="16"/>
  <c r="K130" i="16"/>
  <c r="I130" i="16"/>
  <c r="J130" i="16"/>
  <c r="H147" i="16"/>
  <c r="L139" i="16"/>
  <c r="K139" i="16"/>
  <c r="J139" i="16"/>
  <c r="I139" i="16"/>
  <c r="L156" i="16"/>
  <c r="K156" i="16"/>
  <c r="M156" i="16"/>
  <c r="J156" i="16"/>
  <c r="I156" i="16"/>
  <c r="L28" i="17"/>
  <c r="K28" i="17"/>
  <c r="J28" i="17"/>
  <c r="I28" i="17"/>
  <c r="M28" i="17"/>
  <c r="L45" i="17"/>
  <c r="K45" i="17"/>
  <c r="M45" i="17"/>
  <c r="J45" i="17"/>
  <c r="I45" i="17"/>
  <c r="H8" i="18"/>
  <c r="K144" i="18" s="1"/>
  <c r="K9" i="18"/>
  <c r="J9" i="18"/>
  <c r="I9" i="18"/>
  <c r="S26" i="18"/>
  <c r="R26" i="18"/>
  <c r="Q34" i="18"/>
  <c r="T26" i="18"/>
  <c r="K28" i="18"/>
  <c r="J28" i="18"/>
  <c r="I28" i="18"/>
  <c r="AA39" i="18"/>
  <c r="Z39" i="18"/>
  <c r="AB39" i="18"/>
  <c r="K43" i="18"/>
  <c r="J43" i="18"/>
  <c r="I43" i="18"/>
  <c r="S60" i="18"/>
  <c r="R60" i="18"/>
  <c r="T60" i="18"/>
  <c r="AA73" i="18"/>
  <c r="Z73" i="18"/>
  <c r="AB73" i="18"/>
  <c r="S95" i="18"/>
  <c r="R95" i="18"/>
  <c r="T95" i="18"/>
  <c r="J97" i="18"/>
  <c r="I97" i="18"/>
  <c r="AA108" i="18"/>
  <c r="Z108" i="18"/>
  <c r="AB108" i="18"/>
  <c r="K112" i="18"/>
  <c r="J112" i="18"/>
  <c r="I112" i="18"/>
  <c r="S129" i="18"/>
  <c r="R129" i="18"/>
  <c r="T129" i="18"/>
  <c r="K131" i="18"/>
  <c r="J131" i="18"/>
  <c r="I131" i="18"/>
  <c r="AA142" i="18"/>
  <c r="Z142" i="18"/>
  <c r="AB142" i="18"/>
  <c r="J25" i="21"/>
  <c r="I25" i="21"/>
  <c r="H25" i="21"/>
  <c r="J137" i="21"/>
  <c r="I137" i="21"/>
  <c r="H137" i="21"/>
  <c r="I10" i="18"/>
  <c r="J10" i="18"/>
  <c r="K14" i="18"/>
  <c r="I14" i="18"/>
  <c r="J14" i="18"/>
  <c r="K18" i="18"/>
  <c r="I18" i="18"/>
  <c r="J18" i="18"/>
  <c r="K23" i="18"/>
  <c r="I23" i="18"/>
  <c r="J23" i="18"/>
  <c r="H22" i="18"/>
  <c r="K27" i="18"/>
  <c r="I27" i="18"/>
  <c r="J27" i="18"/>
  <c r="K31" i="18"/>
  <c r="I31" i="18"/>
  <c r="J31" i="18"/>
  <c r="K40" i="18"/>
  <c r="I40" i="18"/>
  <c r="H48" i="18"/>
  <c r="J40" i="18"/>
  <c r="K44" i="18"/>
  <c r="I44" i="18"/>
  <c r="J44" i="18"/>
  <c r="I53" i="18"/>
  <c r="J53" i="18"/>
  <c r="K57" i="18"/>
  <c r="I57" i="18"/>
  <c r="J57" i="18"/>
  <c r="K61" i="18"/>
  <c r="I61" i="18"/>
  <c r="J61" i="18"/>
  <c r="K66" i="18"/>
  <c r="I66" i="18"/>
  <c r="J66" i="18"/>
  <c r="K70" i="18"/>
  <c r="I70" i="18"/>
  <c r="J70" i="18"/>
  <c r="K74" i="18"/>
  <c r="I74" i="18"/>
  <c r="J74" i="18"/>
  <c r="K79" i="18"/>
  <c r="I79" i="18"/>
  <c r="H78" i="18"/>
  <c r="J79" i="18"/>
  <c r="K83" i="18"/>
  <c r="I83" i="18"/>
  <c r="J83" i="18"/>
  <c r="K87" i="18"/>
  <c r="I87" i="18"/>
  <c r="J87" i="18"/>
  <c r="K96" i="18"/>
  <c r="I96" i="18"/>
  <c r="H104" i="18"/>
  <c r="J96" i="18"/>
  <c r="I100" i="18"/>
  <c r="J100" i="18"/>
  <c r="K109" i="18"/>
  <c r="I109" i="18"/>
  <c r="J109" i="18"/>
  <c r="K113" i="18"/>
  <c r="I113" i="18"/>
  <c r="J113" i="18"/>
  <c r="K117" i="18"/>
  <c r="I117" i="18"/>
  <c r="J117" i="18"/>
  <c r="K122" i="18"/>
  <c r="I122" i="18"/>
  <c r="J122" i="18"/>
  <c r="K126" i="18"/>
  <c r="I126" i="18"/>
  <c r="J126" i="18"/>
  <c r="K130" i="18"/>
  <c r="I130" i="18"/>
  <c r="J130" i="18"/>
  <c r="K135" i="18"/>
  <c r="I135" i="18"/>
  <c r="J135" i="18"/>
  <c r="H134" i="18"/>
  <c r="K139" i="18"/>
  <c r="I139" i="18"/>
  <c r="J139" i="18"/>
  <c r="K143" i="18"/>
  <c r="I143" i="18"/>
  <c r="J143" i="18"/>
  <c r="K152" i="18"/>
  <c r="I152" i="18"/>
  <c r="H160" i="18"/>
  <c r="J152" i="18"/>
  <c r="K156" i="18"/>
  <c r="I156" i="18"/>
  <c r="J156" i="18"/>
  <c r="J15" i="21"/>
  <c r="I15" i="21"/>
  <c r="H15" i="21"/>
  <c r="J94" i="21"/>
  <c r="I94" i="21"/>
  <c r="H94" i="21"/>
  <c r="T10" i="18"/>
  <c r="S10" i="18"/>
  <c r="R10" i="18"/>
  <c r="AB10" i="18"/>
  <c r="AA10" i="18"/>
  <c r="Z10" i="18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T23" i="18"/>
  <c r="S23" i="18"/>
  <c r="R23" i="18"/>
  <c r="Q22" i="18"/>
  <c r="AB23" i="18"/>
  <c r="AA23" i="18"/>
  <c r="Z23" i="18"/>
  <c r="Y22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T40" i="18"/>
  <c r="S40" i="18"/>
  <c r="Q48" i="18"/>
  <c r="R40" i="18"/>
  <c r="AB40" i="18"/>
  <c r="AA40" i="18"/>
  <c r="Y48" i="18"/>
  <c r="Z40" i="18"/>
  <c r="T44" i="18"/>
  <c r="S44" i="18"/>
  <c r="R44" i="18"/>
  <c r="AB44" i="18"/>
  <c r="AA44" i="18"/>
  <c r="Z44" i="18"/>
  <c r="T53" i="18"/>
  <c r="S53" i="18"/>
  <c r="R53" i="18"/>
  <c r="AB53" i="18"/>
  <c r="AA53" i="18"/>
  <c r="Z53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T66" i="18"/>
  <c r="S66" i="18"/>
  <c r="R66" i="18"/>
  <c r="AB66" i="18"/>
  <c r="AA66" i="18"/>
  <c r="Z6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Y78" i="18"/>
  <c r="Z79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T96" i="18"/>
  <c r="S96" i="18"/>
  <c r="Q104" i="18"/>
  <c r="R96" i="18"/>
  <c r="AB96" i="18"/>
  <c r="AA96" i="18"/>
  <c r="Y104" i="18"/>
  <c r="Z96" i="18"/>
  <c r="T100" i="18"/>
  <c r="S100" i="18"/>
  <c r="R100" i="18"/>
  <c r="AB100" i="18"/>
  <c r="AA100" i="18"/>
  <c r="Z100" i="18"/>
  <c r="T109" i="18"/>
  <c r="S109" i="18"/>
  <c r="R109" i="18"/>
  <c r="AB109" i="18"/>
  <c r="AA109" i="18"/>
  <c r="Z109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T122" i="18"/>
  <c r="S122" i="18"/>
  <c r="R122" i="18"/>
  <c r="AB122" i="18"/>
  <c r="AA122" i="18"/>
  <c r="Z12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Q134" i="18"/>
  <c r="R135" i="18"/>
  <c r="AB135" i="18"/>
  <c r="AA135" i="18"/>
  <c r="Z135" i="18"/>
  <c r="Y134" i="18"/>
  <c r="T139" i="18"/>
  <c r="S139" i="18"/>
  <c r="R139" i="18"/>
  <c r="AB139" i="18"/>
  <c r="AA139" i="18"/>
  <c r="Z139" i="18"/>
  <c r="T143" i="18"/>
  <c r="S143" i="18"/>
  <c r="R143" i="18"/>
  <c r="AB143" i="18"/>
  <c r="AA143" i="18"/>
  <c r="Z143" i="18"/>
  <c r="T152" i="18"/>
  <c r="S152" i="18"/>
  <c r="Q160" i="18"/>
  <c r="R152" i="18"/>
  <c r="AB152" i="18"/>
  <c r="AA152" i="18"/>
  <c r="Y160" i="18"/>
  <c r="Z152" i="18"/>
  <c r="T156" i="18"/>
  <c r="S156" i="18"/>
  <c r="R156" i="18"/>
  <c r="AB156" i="18"/>
  <c r="AA156" i="18"/>
  <c r="Z156" i="18"/>
  <c r="J59" i="21"/>
  <c r="I59" i="21"/>
  <c r="H59" i="21"/>
  <c r="J80" i="21"/>
  <c r="I80" i="21"/>
  <c r="H80" i="21"/>
  <c r="J97" i="21"/>
  <c r="I97" i="21"/>
  <c r="H97" i="21"/>
  <c r="O257" i="24"/>
  <c r="N257" i="24"/>
  <c r="S11" i="18"/>
  <c r="R11" i="18"/>
  <c r="T11" i="18"/>
  <c r="AA11" i="18"/>
  <c r="Z11" i="18"/>
  <c r="AB11" i="18"/>
  <c r="S15" i="18"/>
  <c r="R15" i="18"/>
  <c r="T15" i="18"/>
  <c r="AA15" i="18"/>
  <c r="Z15" i="18"/>
  <c r="AB15" i="18"/>
  <c r="S19" i="18"/>
  <c r="R19" i="18"/>
  <c r="T19" i="18"/>
  <c r="AA19" i="18"/>
  <c r="Z19" i="18"/>
  <c r="AB19" i="18"/>
  <c r="S24" i="18"/>
  <c r="R24" i="18"/>
  <c r="T24" i="18"/>
  <c r="AA24" i="18"/>
  <c r="Z24" i="18"/>
  <c r="AB24" i="18"/>
  <c r="S28" i="18"/>
  <c r="R28" i="18"/>
  <c r="T28" i="18"/>
  <c r="AA28" i="18"/>
  <c r="Z28" i="18"/>
  <c r="AB28" i="18"/>
  <c r="S32" i="18"/>
  <c r="R32" i="18"/>
  <c r="T32" i="18"/>
  <c r="AA32" i="18"/>
  <c r="Z32" i="18"/>
  <c r="AB32" i="18"/>
  <c r="S37" i="18"/>
  <c r="R37" i="18"/>
  <c r="Q36" i="18"/>
  <c r="T37" i="18"/>
  <c r="AA37" i="18"/>
  <c r="Z37" i="18"/>
  <c r="Y36" i="18"/>
  <c r="AB37" i="18"/>
  <c r="S41" i="18"/>
  <c r="R41" i="18"/>
  <c r="T41" i="18"/>
  <c r="AA41" i="18"/>
  <c r="Z41" i="18"/>
  <c r="AB41" i="18"/>
  <c r="S45" i="18"/>
  <c r="R45" i="18"/>
  <c r="T45" i="18"/>
  <c r="AA45" i="18"/>
  <c r="Z45" i="18"/>
  <c r="AB45" i="18"/>
  <c r="S54" i="18"/>
  <c r="R54" i="18"/>
  <c r="Q62" i="18"/>
  <c r="T54" i="18"/>
  <c r="AA54" i="18"/>
  <c r="Z54" i="18"/>
  <c r="Y62" i="18"/>
  <c r="AB54" i="18"/>
  <c r="S58" i="18"/>
  <c r="R58" i="18"/>
  <c r="T58" i="18"/>
  <c r="AA58" i="18"/>
  <c r="Z58" i="18"/>
  <c r="AB58" i="18"/>
  <c r="S67" i="18"/>
  <c r="R67" i="18"/>
  <c r="T67" i="18"/>
  <c r="AA67" i="18"/>
  <c r="Z67" i="18"/>
  <c r="AB67" i="18"/>
  <c r="S71" i="18"/>
  <c r="R71" i="18"/>
  <c r="T71" i="18"/>
  <c r="AA71" i="18"/>
  <c r="Z71" i="18"/>
  <c r="AB71" i="18"/>
  <c r="S75" i="18"/>
  <c r="R75" i="18"/>
  <c r="T75" i="18"/>
  <c r="AA75" i="18"/>
  <c r="Z75" i="18"/>
  <c r="AB75" i="18"/>
  <c r="S80" i="18"/>
  <c r="R80" i="18"/>
  <c r="T80" i="18"/>
  <c r="AA80" i="18"/>
  <c r="Z80" i="18"/>
  <c r="AB80" i="18"/>
  <c r="S84" i="18"/>
  <c r="R84" i="18"/>
  <c r="T84" i="18"/>
  <c r="AA84" i="18"/>
  <c r="Z84" i="18"/>
  <c r="AB84" i="18"/>
  <c r="S88" i="18"/>
  <c r="R88" i="18"/>
  <c r="T88" i="18"/>
  <c r="AA88" i="18"/>
  <c r="Z88" i="18"/>
  <c r="AB88" i="18"/>
  <c r="S93" i="18"/>
  <c r="R93" i="18"/>
  <c r="Q92" i="18"/>
  <c r="T93" i="18"/>
  <c r="AA93" i="18"/>
  <c r="Z93" i="18"/>
  <c r="Y92" i="18"/>
  <c r="AB93" i="18"/>
  <c r="S97" i="18"/>
  <c r="R97" i="18"/>
  <c r="T97" i="18"/>
  <c r="AA97" i="18"/>
  <c r="Z97" i="18"/>
  <c r="AB97" i="18"/>
  <c r="S101" i="18"/>
  <c r="R101" i="18"/>
  <c r="T101" i="18"/>
  <c r="AA101" i="18"/>
  <c r="Z101" i="18"/>
  <c r="AB101" i="18"/>
  <c r="S110" i="18"/>
  <c r="R110" i="18"/>
  <c r="Q118" i="18"/>
  <c r="T110" i="18"/>
  <c r="AA110" i="18"/>
  <c r="Z110" i="18"/>
  <c r="Y118" i="18"/>
  <c r="AB110" i="18"/>
  <c r="S114" i="18"/>
  <c r="R114" i="18"/>
  <c r="T114" i="18"/>
  <c r="AA114" i="18"/>
  <c r="Z114" i="18"/>
  <c r="AB114" i="18"/>
  <c r="S123" i="18"/>
  <c r="R123" i="18"/>
  <c r="T123" i="18"/>
  <c r="AA123" i="18"/>
  <c r="Z123" i="18"/>
  <c r="AB123" i="18"/>
  <c r="S127" i="18"/>
  <c r="R127" i="18"/>
  <c r="T127" i="18"/>
  <c r="AA127" i="18"/>
  <c r="Z127" i="18"/>
  <c r="AB127" i="18"/>
  <c r="S131" i="18"/>
  <c r="R131" i="18"/>
  <c r="T131" i="18"/>
  <c r="AA131" i="18"/>
  <c r="Z131" i="18"/>
  <c r="AB131" i="18"/>
  <c r="S136" i="18"/>
  <c r="R136" i="18"/>
  <c r="T136" i="18"/>
  <c r="AA136" i="18"/>
  <c r="Z136" i="18"/>
  <c r="AB136" i="18"/>
  <c r="S140" i="18"/>
  <c r="R140" i="18"/>
  <c r="T140" i="18"/>
  <c r="AA140" i="18"/>
  <c r="Z140" i="18"/>
  <c r="AB140" i="18"/>
  <c r="S144" i="18"/>
  <c r="R144" i="18"/>
  <c r="T144" i="18"/>
  <c r="AA144" i="18"/>
  <c r="Z144" i="18"/>
  <c r="AB144" i="18"/>
  <c r="S149" i="18"/>
  <c r="R149" i="18"/>
  <c r="Q148" i="18"/>
  <c r="T149" i="18"/>
  <c r="AA149" i="18"/>
  <c r="Z149" i="18"/>
  <c r="Y148" i="18"/>
  <c r="AB149" i="18"/>
  <c r="S153" i="18"/>
  <c r="R153" i="18"/>
  <c r="T153" i="18"/>
  <c r="AA153" i="18"/>
  <c r="Z153" i="18"/>
  <c r="AB153" i="18"/>
  <c r="S157" i="18"/>
  <c r="R157" i="18"/>
  <c r="T157" i="18"/>
  <c r="AA157" i="18"/>
  <c r="Z157" i="18"/>
  <c r="AB157" i="18"/>
  <c r="J28" i="21"/>
  <c r="I28" i="21"/>
  <c r="H28" i="21"/>
  <c r="G36" i="21"/>
  <c r="J154" i="21"/>
  <c r="I154" i="21"/>
  <c r="H154" i="21"/>
  <c r="G162" i="21"/>
  <c r="O64" i="24"/>
  <c r="N64" i="24"/>
  <c r="I12" i="18"/>
  <c r="H20" i="18"/>
  <c r="K12" i="18"/>
  <c r="J12" i="18"/>
  <c r="I16" i="18"/>
  <c r="K16" i="18"/>
  <c r="J16" i="18"/>
  <c r="I25" i="18"/>
  <c r="K25" i="18"/>
  <c r="J25" i="18"/>
  <c r="I29" i="18"/>
  <c r="K29" i="18"/>
  <c r="J29" i="18"/>
  <c r="I33" i="18"/>
  <c r="J33" i="18"/>
  <c r="K33" i="18"/>
  <c r="I38" i="18"/>
  <c r="J38" i="18"/>
  <c r="K38" i="18"/>
  <c r="I42" i="18"/>
  <c r="K42" i="18"/>
  <c r="J42" i="18"/>
  <c r="I46" i="18"/>
  <c r="K46" i="18"/>
  <c r="J46" i="18"/>
  <c r="I51" i="18"/>
  <c r="K51" i="18"/>
  <c r="H50" i="18"/>
  <c r="J51" i="18"/>
  <c r="I55" i="18"/>
  <c r="J55" i="18"/>
  <c r="K55" i="18"/>
  <c r="I59" i="18"/>
  <c r="K59" i="18"/>
  <c r="J59" i="18"/>
  <c r="I68" i="18"/>
  <c r="H76" i="18"/>
  <c r="K68" i="18"/>
  <c r="J68" i="18"/>
  <c r="I72" i="18"/>
  <c r="J72" i="18"/>
  <c r="K72" i="18"/>
  <c r="I81" i="18"/>
  <c r="K81" i="18"/>
  <c r="J81" i="18"/>
  <c r="I85" i="18"/>
  <c r="K85" i="18"/>
  <c r="J85" i="18"/>
  <c r="I89" i="18"/>
  <c r="J89" i="18"/>
  <c r="K89" i="18"/>
  <c r="I94" i="18"/>
  <c r="K94" i="18"/>
  <c r="J94" i="18"/>
  <c r="I98" i="18"/>
  <c r="K98" i="18"/>
  <c r="J98" i="18"/>
  <c r="I102" i="18"/>
  <c r="K102" i="18"/>
  <c r="J102" i="18"/>
  <c r="I107" i="18"/>
  <c r="J107" i="18"/>
  <c r="H106" i="18"/>
  <c r="K107" i="18"/>
  <c r="I111" i="18"/>
  <c r="K111" i="18"/>
  <c r="J111" i="18"/>
  <c r="I115" i="18"/>
  <c r="K115" i="18"/>
  <c r="J115" i="18"/>
  <c r="I124" i="18"/>
  <c r="H132" i="18"/>
  <c r="J124" i="18"/>
  <c r="K124" i="18"/>
  <c r="I128" i="18"/>
  <c r="K128" i="18"/>
  <c r="J128" i="18"/>
  <c r="I137" i="18"/>
  <c r="K137" i="18"/>
  <c r="J137" i="18"/>
  <c r="I141" i="18"/>
  <c r="J141" i="18"/>
  <c r="K141" i="18"/>
  <c r="I145" i="18"/>
  <c r="K145" i="18"/>
  <c r="J145" i="18"/>
  <c r="I150" i="18"/>
  <c r="K150" i="18"/>
  <c r="J150" i="18"/>
  <c r="I154" i="18"/>
  <c r="K154" i="18"/>
  <c r="J154" i="18"/>
  <c r="I158" i="18"/>
  <c r="J158" i="18"/>
  <c r="K158" i="18"/>
  <c r="J11" i="21"/>
  <c r="I11" i="21"/>
  <c r="H11" i="21"/>
  <c r="N61" i="22"/>
  <c r="M61" i="22"/>
  <c r="L61" i="22"/>
  <c r="K61" i="22"/>
  <c r="J61" i="22"/>
  <c r="Q20" i="18"/>
  <c r="T12" i="18"/>
  <c r="R12" i="18"/>
  <c r="S12" i="18"/>
  <c r="Y20" i="18"/>
  <c r="AB12" i="18"/>
  <c r="Z12" i="18"/>
  <c r="AA12" i="18"/>
  <c r="T16" i="18"/>
  <c r="R16" i="18"/>
  <c r="S16" i="18"/>
  <c r="AB16" i="18"/>
  <c r="AA16" i="18"/>
  <c r="Z16" i="18"/>
  <c r="T25" i="18"/>
  <c r="S25" i="18"/>
  <c r="R25" i="18"/>
  <c r="AB25" i="18"/>
  <c r="AA25" i="18"/>
  <c r="Z25" i="18"/>
  <c r="T29" i="18"/>
  <c r="S29" i="18"/>
  <c r="R29" i="18"/>
  <c r="AB29" i="18"/>
  <c r="Z29" i="18"/>
  <c r="AA29" i="18"/>
  <c r="T33" i="18"/>
  <c r="R33" i="18"/>
  <c r="S33" i="18"/>
  <c r="AB33" i="18"/>
  <c r="AA33" i="18"/>
  <c r="Z33" i="18"/>
  <c r="T38" i="18"/>
  <c r="S38" i="18"/>
  <c r="R38" i="18"/>
  <c r="AB38" i="18"/>
  <c r="AA38" i="18"/>
  <c r="Z38" i="18"/>
  <c r="T42" i="18"/>
  <c r="S42" i="18"/>
  <c r="R42" i="18"/>
  <c r="AB42" i="18"/>
  <c r="AA42" i="18"/>
  <c r="Z42" i="18"/>
  <c r="T46" i="18"/>
  <c r="S46" i="18"/>
  <c r="R46" i="18"/>
  <c r="AB46" i="18"/>
  <c r="Z46" i="18"/>
  <c r="AA46" i="18"/>
  <c r="Q50" i="18"/>
  <c r="T51" i="18"/>
  <c r="R51" i="18"/>
  <c r="S51" i="18"/>
  <c r="Y50" i="18"/>
  <c r="AB51" i="18"/>
  <c r="AA51" i="18"/>
  <c r="Z51" i="18"/>
  <c r="T55" i="18"/>
  <c r="S55" i="18"/>
  <c r="R55" i="18"/>
  <c r="AB55" i="18"/>
  <c r="AA55" i="18"/>
  <c r="Z55" i="18"/>
  <c r="T59" i="18"/>
  <c r="S59" i="18"/>
  <c r="R59" i="18"/>
  <c r="AB59" i="18"/>
  <c r="AA59" i="18"/>
  <c r="Z59" i="18"/>
  <c r="Q76" i="18"/>
  <c r="T68" i="18"/>
  <c r="R68" i="18"/>
  <c r="S68" i="18"/>
  <c r="Y76" i="18"/>
  <c r="AB68" i="18"/>
  <c r="AA68" i="18"/>
  <c r="Z68" i="18"/>
  <c r="T72" i="18"/>
  <c r="S72" i="18"/>
  <c r="R72" i="18"/>
  <c r="AB72" i="18"/>
  <c r="AA72" i="18"/>
  <c r="Z72" i="18"/>
  <c r="T81" i="18"/>
  <c r="S81" i="18"/>
  <c r="R81" i="18"/>
  <c r="AB81" i="18"/>
  <c r="Z81" i="18"/>
  <c r="AA81" i="18"/>
  <c r="T85" i="18"/>
  <c r="R85" i="18"/>
  <c r="S85" i="18"/>
  <c r="AB85" i="18"/>
  <c r="AA85" i="18"/>
  <c r="Z85" i="18"/>
  <c r="T89" i="18"/>
  <c r="S89" i="18"/>
  <c r="R89" i="18"/>
  <c r="AB89" i="18"/>
  <c r="AA89" i="18"/>
  <c r="Z89" i="18"/>
  <c r="T94" i="18"/>
  <c r="S94" i="18"/>
  <c r="R94" i="18"/>
  <c r="AB94" i="18"/>
  <c r="AA94" i="18"/>
  <c r="Z94" i="18"/>
  <c r="T98" i="18"/>
  <c r="S98" i="18"/>
  <c r="R98" i="18"/>
  <c r="AB98" i="18"/>
  <c r="Z98" i="18"/>
  <c r="AA98" i="18"/>
  <c r="T102" i="18"/>
  <c r="R102" i="18"/>
  <c r="S102" i="18"/>
  <c r="AB102" i="18"/>
  <c r="AA102" i="18"/>
  <c r="Z102" i="18"/>
  <c r="Q106" i="18"/>
  <c r="T107" i="18"/>
  <c r="S107" i="18"/>
  <c r="R107" i="18"/>
  <c r="Y106" i="18"/>
  <c r="AB107" i="18"/>
  <c r="AA107" i="18"/>
  <c r="Z107" i="18"/>
  <c r="T111" i="18"/>
  <c r="S111" i="18"/>
  <c r="R111" i="18"/>
  <c r="AB111" i="18"/>
  <c r="AA111" i="18"/>
  <c r="Z111" i="18"/>
  <c r="T115" i="18"/>
  <c r="S115" i="18"/>
  <c r="R115" i="18"/>
  <c r="AB115" i="18"/>
  <c r="Z115" i="18"/>
  <c r="AA115" i="18"/>
  <c r="Q132" i="18"/>
  <c r="T124" i="18"/>
  <c r="S124" i="18"/>
  <c r="R124" i="18"/>
  <c r="Y132" i="18"/>
  <c r="AB124" i="18"/>
  <c r="AA124" i="18"/>
  <c r="Z124" i="18"/>
  <c r="T128" i="18"/>
  <c r="S128" i="18"/>
  <c r="R128" i="18"/>
  <c r="AB128" i="18"/>
  <c r="AA128" i="18"/>
  <c r="Z128" i="18"/>
  <c r="T137" i="18"/>
  <c r="R137" i="18"/>
  <c r="S137" i="18"/>
  <c r="AB137" i="18"/>
  <c r="AA137" i="18"/>
  <c r="Z137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T150" i="18"/>
  <c r="S150" i="18"/>
  <c r="R150" i="18"/>
  <c r="AB150" i="18"/>
  <c r="Z150" i="18"/>
  <c r="AA150" i="18"/>
  <c r="T154" i="18"/>
  <c r="R154" i="18"/>
  <c r="S154" i="18"/>
  <c r="AB154" i="18"/>
  <c r="AA154" i="18"/>
  <c r="Z154" i="18"/>
  <c r="T158" i="18"/>
  <c r="S158" i="18"/>
  <c r="R158" i="18"/>
  <c r="AB158" i="18"/>
  <c r="AA158" i="18"/>
  <c r="Z158" i="18"/>
  <c r="J19" i="21"/>
  <c r="I19" i="21"/>
  <c r="H19" i="21"/>
  <c r="N68" i="22"/>
  <c r="M68" i="22"/>
  <c r="L68" i="22"/>
  <c r="J68" i="22"/>
  <c r="K68" i="22"/>
  <c r="J13" i="21"/>
  <c r="I13" i="21"/>
  <c r="H13" i="21"/>
  <c r="J21" i="21"/>
  <c r="I21" i="21"/>
  <c r="H21" i="21"/>
  <c r="J54" i="21"/>
  <c r="I54" i="21"/>
  <c r="H54" i="21"/>
  <c r="J88" i="21"/>
  <c r="I88" i="21"/>
  <c r="H88" i="21"/>
  <c r="J128" i="21"/>
  <c r="I128" i="21"/>
  <c r="H128" i="21"/>
  <c r="O125" i="24"/>
  <c r="N125" i="24"/>
  <c r="J33" i="21"/>
  <c r="I33" i="21"/>
  <c r="H33" i="21"/>
  <c r="J68" i="21"/>
  <c r="I68" i="21"/>
  <c r="H68" i="21"/>
  <c r="J102" i="21"/>
  <c r="I102" i="21"/>
  <c r="H102" i="21"/>
  <c r="J140" i="21"/>
  <c r="I140" i="21"/>
  <c r="H140" i="21"/>
  <c r="G148" i="21"/>
  <c r="J65" i="22"/>
  <c r="N65" i="22"/>
  <c r="M65" i="22"/>
  <c r="L65" i="22"/>
  <c r="K65" i="22"/>
  <c r="O55" i="24"/>
  <c r="N55" i="24"/>
  <c r="J42" i="21"/>
  <c r="I42" i="21"/>
  <c r="H42" i="21"/>
  <c r="G50" i="21"/>
  <c r="J76" i="21"/>
  <c r="I76" i="21"/>
  <c r="H76" i="21"/>
  <c r="J131" i="21"/>
  <c r="I131" i="21"/>
  <c r="H131" i="21"/>
  <c r="N42" i="24"/>
  <c r="O42" i="24"/>
  <c r="J17" i="21"/>
  <c r="I17" i="21"/>
  <c r="H17" i="21"/>
  <c r="J71" i="21"/>
  <c r="I71" i="21"/>
  <c r="H71" i="21"/>
  <c r="J105" i="21"/>
  <c r="I105" i="21"/>
  <c r="H105" i="21"/>
  <c r="J145" i="21"/>
  <c r="I145" i="21"/>
  <c r="H145" i="21"/>
  <c r="J85" i="21"/>
  <c r="I85" i="21"/>
  <c r="H85" i="21"/>
  <c r="J123" i="21"/>
  <c r="I123" i="21"/>
  <c r="H123" i="21"/>
  <c r="J157" i="21"/>
  <c r="I157" i="21"/>
  <c r="H157" i="21"/>
  <c r="T10" i="21"/>
  <c r="S10" i="21"/>
  <c r="R10" i="21"/>
  <c r="T12" i="21"/>
  <c r="S12" i="21"/>
  <c r="R12" i="21"/>
  <c r="T14" i="21"/>
  <c r="S14" i="21"/>
  <c r="Q22" i="21"/>
  <c r="R14" i="21"/>
  <c r="T16" i="21"/>
  <c r="S16" i="21"/>
  <c r="R16" i="21"/>
  <c r="T18" i="21"/>
  <c r="S18" i="21"/>
  <c r="R18" i="21"/>
  <c r="T20" i="21"/>
  <c r="S20" i="21"/>
  <c r="R20" i="21"/>
  <c r="J30" i="21"/>
  <c r="I30" i="21"/>
  <c r="H30" i="21"/>
  <c r="J39" i="21"/>
  <c r="I39" i="21"/>
  <c r="H39" i="21"/>
  <c r="J47" i="21"/>
  <c r="I47" i="21"/>
  <c r="H47" i="21"/>
  <c r="J56" i="21"/>
  <c r="I56" i="21"/>
  <c r="H56" i="21"/>
  <c r="G64" i="21"/>
  <c r="J73" i="21"/>
  <c r="I73" i="21"/>
  <c r="H73" i="21"/>
  <c r="J82" i="21"/>
  <c r="I82" i="21"/>
  <c r="H82" i="21"/>
  <c r="J90" i="21"/>
  <c r="I90" i="21"/>
  <c r="H90" i="21"/>
  <c r="J99" i="21"/>
  <c r="I99" i="21"/>
  <c r="H99" i="21"/>
  <c r="J108" i="21"/>
  <c r="I108" i="21"/>
  <c r="H108" i="21"/>
  <c r="J126" i="21"/>
  <c r="I126" i="21"/>
  <c r="H126" i="21"/>
  <c r="G134" i="21"/>
  <c r="J143" i="21"/>
  <c r="I143" i="21"/>
  <c r="H143" i="21"/>
  <c r="J152" i="21"/>
  <c r="I152" i="21"/>
  <c r="H152" i="21"/>
  <c r="J160" i="21"/>
  <c r="I160" i="21"/>
  <c r="H160" i="21"/>
  <c r="AB18" i="22"/>
  <c r="AA18" i="22"/>
  <c r="Z18" i="22"/>
  <c r="X18" i="22"/>
  <c r="Y18" i="22"/>
  <c r="O103" i="24"/>
  <c r="N103" i="24"/>
  <c r="O236" i="24"/>
  <c r="N236" i="24"/>
  <c r="J27" i="21"/>
  <c r="I27" i="21"/>
  <c r="H27" i="21"/>
  <c r="J35" i="21"/>
  <c r="I35" i="21"/>
  <c r="H35" i="21"/>
  <c r="J44" i="21"/>
  <c r="I44" i="21"/>
  <c r="H44" i="21"/>
  <c r="J53" i="21"/>
  <c r="I53" i="21"/>
  <c r="H53" i="21"/>
  <c r="J61" i="21"/>
  <c r="I61" i="21"/>
  <c r="H61" i="21"/>
  <c r="J70" i="21"/>
  <c r="I70" i="21"/>
  <c r="H70" i="21"/>
  <c r="G78" i="21"/>
  <c r="J87" i="21"/>
  <c r="I87" i="21"/>
  <c r="H87" i="21"/>
  <c r="J96" i="21"/>
  <c r="I96" i="21"/>
  <c r="H96" i="21"/>
  <c r="J104" i="21"/>
  <c r="I104" i="21"/>
  <c r="H104" i="21"/>
  <c r="J110" i="21"/>
  <c r="I110" i="21"/>
  <c r="H110" i="21"/>
  <c r="J112" i="21"/>
  <c r="I112" i="21"/>
  <c r="H112" i="21"/>
  <c r="G120" i="21"/>
  <c r="J114" i="21"/>
  <c r="I114" i="21"/>
  <c r="H114" i="21"/>
  <c r="J116" i="21"/>
  <c r="I116" i="21"/>
  <c r="H116" i="21"/>
  <c r="J118" i="21"/>
  <c r="I118" i="21"/>
  <c r="H118" i="21"/>
  <c r="J129" i="21"/>
  <c r="I129" i="21"/>
  <c r="H129" i="21"/>
  <c r="J138" i="21"/>
  <c r="I138" i="21"/>
  <c r="H138" i="21"/>
  <c r="J146" i="21"/>
  <c r="I146" i="21"/>
  <c r="H146" i="21"/>
  <c r="J155" i="21"/>
  <c r="I155" i="21"/>
  <c r="H155" i="21"/>
  <c r="O167" i="24"/>
  <c r="N167" i="24"/>
  <c r="J10" i="21"/>
  <c r="I10" i="21"/>
  <c r="H10" i="21"/>
  <c r="J12" i="21"/>
  <c r="I12" i="21"/>
  <c r="H12" i="21"/>
  <c r="J14" i="21"/>
  <c r="I14" i="21"/>
  <c r="H14" i="21"/>
  <c r="G22" i="21"/>
  <c r="J16" i="21"/>
  <c r="I16" i="21"/>
  <c r="H16" i="21"/>
  <c r="J18" i="21"/>
  <c r="I18" i="21"/>
  <c r="H18" i="21"/>
  <c r="J20" i="21"/>
  <c r="I20" i="21"/>
  <c r="H20" i="21"/>
  <c r="J24" i="21"/>
  <c r="I24" i="21"/>
  <c r="H24" i="21"/>
  <c r="J32" i="21"/>
  <c r="I32" i="21"/>
  <c r="H32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J75" i="21"/>
  <c r="I75" i="21"/>
  <c r="H75" i="21"/>
  <c r="J84" i="21"/>
  <c r="I84" i="21"/>
  <c r="H84" i="21"/>
  <c r="G92" i="21"/>
  <c r="J101" i="21"/>
  <c r="I101" i="21"/>
  <c r="H101" i="21"/>
  <c r="J124" i="21"/>
  <c r="I124" i="21"/>
  <c r="H124" i="21"/>
  <c r="J132" i="21"/>
  <c r="I132" i="21"/>
  <c r="H132" i="21"/>
  <c r="J141" i="21"/>
  <c r="I141" i="21"/>
  <c r="H141" i="21"/>
  <c r="J150" i="21"/>
  <c r="I150" i="21"/>
  <c r="H150" i="21"/>
  <c r="J158" i="21"/>
  <c r="I158" i="21"/>
  <c r="H158" i="21"/>
  <c r="N13" i="22"/>
  <c r="M13" i="22"/>
  <c r="L13" i="22"/>
  <c r="K13" i="22"/>
  <c r="J13" i="22"/>
  <c r="I21" i="22"/>
  <c r="N14" i="22"/>
  <c r="M14" i="22"/>
  <c r="L14" i="22"/>
  <c r="K14" i="22"/>
  <c r="J14" i="22"/>
  <c r="N15" i="22"/>
  <c r="M15" i="22"/>
  <c r="L15" i="22"/>
  <c r="K15" i="22"/>
  <c r="J15" i="22"/>
  <c r="O82" i="24"/>
  <c r="N82" i="24"/>
  <c r="T21" i="21"/>
  <c r="S21" i="21"/>
  <c r="R21" i="21"/>
  <c r="J29" i="21"/>
  <c r="I29" i="21"/>
  <c r="H29" i="21"/>
  <c r="J38" i="21"/>
  <c r="I38" i="21"/>
  <c r="H38" i="21"/>
  <c r="J46" i="21"/>
  <c r="I46" i="21"/>
  <c r="H46" i="21"/>
  <c r="J55" i="21"/>
  <c r="I55" i="21"/>
  <c r="H55" i="21"/>
  <c r="J63" i="21"/>
  <c r="I63" i="21"/>
  <c r="H63" i="21"/>
  <c r="J72" i="21"/>
  <c r="I72" i="21"/>
  <c r="H72" i="21"/>
  <c r="J81" i="21"/>
  <c r="I81" i="21"/>
  <c r="H81" i="21"/>
  <c r="J89" i="21"/>
  <c r="I89" i="21"/>
  <c r="H89" i="21"/>
  <c r="J98" i="21"/>
  <c r="I98" i="21"/>
  <c r="H98" i="21"/>
  <c r="G106" i="21"/>
  <c r="J127" i="21"/>
  <c r="I127" i="21"/>
  <c r="H127" i="21"/>
  <c r="J136" i="21"/>
  <c r="I136" i="21"/>
  <c r="H136" i="21"/>
  <c r="J144" i="21"/>
  <c r="I144" i="21"/>
  <c r="H144" i="21"/>
  <c r="J153" i="21"/>
  <c r="I153" i="21"/>
  <c r="H153" i="21"/>
  <c r="J161" i="21"/>
  <c r="I161" i="21"/>
  <c r="H161" i="21"/>
  <c r="AB19" i="22"/>
  <c r="AA19" i="22"/>
  <c r="Y19" i="22"/>
  <c r="Z19" i="22"/>
  <c r="X19" i="22"/>
  <c r="AB9" i="22"/>
  <c r="AA9" i="22"/>
  <c r="Z9" i="22"/>
  <c r="Y9" i="22"/>
  <c r="X9" i="22"/>
  <c r="AB10" i="22"/>
  <c r="AA10" i="22"/>
  <c r="Z10" i="22"/>
  <c r="Y10" i="22"/>
  <c r="X10" i="22"/>
  <c r="N15" i="24"/>
  <c r="O15" i="24"/>
  <c r="O10" i="25"/>
  <c r="N10" i="25"/>
  <c r="O40" i="25"/>
  <c r="N40" i="25"/>
  <c r="T11" i="21"/>
  <c r="S11" i="21"/>
  <c r="R11" i="21"/>
  <c r="T13" i="21"/>
  <c r="S13" i="21"/>
  <c r="R13" i="21"/>
  <c r="T15" i="21"/>
  <c r="S15" i="21"/>
  <c r="R15" i="21"/>
  <c r="T17" i="21"/>
  <c r="S17" i="21"/>
  <c r="R17" i="21"/>
  <c r="T19" i="21"/>
  <c r="S19" i="21"/>
  <c r="R19" i="21"/>
  <c r="J26" i="21"/>
  <c r="I26" i="21"/>
  <c r="H26" i="21"/>
  <c r="J34" i="21"/>
  <c r="I34" i="21"/>
  <c r="H34" i="21"/>
  <c r="J43" i="21"/>
  <c r="I43" i="21"/>
  <c r="H43" i="21"/>
  <c r="J52" i="21"/>
  <c r="I52" i="21"/>
  <c r="H52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J95" i="21"/>
  <c r="I95" i="21"/>
  <c r="H95" i="21"/>
  <c r="J103" i="21"/>
  <c r="I103" i="21"/>
  <c r="H103" i="21"/>
  <c r="J122" i="21"/>
  <c r="I122" i="21"/>
  <c r="H122" i="21"/>
  <c r="J130" i="21"/>
  <c r="I130" i="21"/>
  <c r="H130" i="21"/>
  <c r="J139" i="21"/>
  <c r="I139" i="21"/>
  <c r="H139" i="21"/>
  <c r="J147" i="21"/>
  <c r="I147" i="21"/>
  <c r="H147" i="21"/>
  <c r="J156" i="21"/>
  <c r="I156" i="21"/>
  <c r="H156" i="21"/>
  <c r="N57" i="22"/>
  <c r="M57" i="22"/>
  <c r="L57" i="22"/>
  <c r="J57" i="22"/>
  <c r="K57" i="22"/>
  <c r="J60" i="22"/>
  <c r="N60" i="22"/>
  <c r="M60" i="22"/>
  <c r="K60" i="22"/>
  <c r="L60" i="22"/>
  <c r="J31" i="21"/>
  <c r="I31" i="21"/>
  <c r="H31" i="21"/>
  <c r="J40" i="21"/>
  <c r="I40" i="21"/>
  <c r="H40" i="21"/>
  <c r="J48" i="21"/>
  <c r="I48" i="21"/>
  <c r="H48" i="21"/>
  <c r="J57" i="21"/>
  <c r="I57" i="21"/>
  <c r="H57" i="21"/>
  <c r="J66" i="21"/>
  <c r="I66" i="21"/>
  <c r="H66" i="21"/>
  <c r="J74" i="21"/>
  <c r="I74" i="21"/>
  <c r="H74" i="21"/>
  <c r="J83" i="21"/>
  <c r="I83" i="21"/>
  <c r="H83" i="21"/>
  <c r="J91" i="21"/>
  <c r="I91" i="21"/>
  <c r="H91" i="21"/>
  <c r="J100" i="21"/>
  <c r="I100" i="21"/>
  <c r="H100" i="21"/>
  <c r="J109" i="21"/>
  <c r="I109" i="21"/>
  <c r="H109" i="21"/>
  <c r="J111" i="21"/>
  <c r="I111" i="21"/>
  <c r="H111" i="21"/>
  <c r="J113" i="21"/>
  <c r="I113" i="21"/>
  <c r="H113" i="21"/>
  <c r="J115" i="21"/>
  <c r="I115" i="21"/>
  <c r="H115" i="21"/>
  <c r="J117" i="21"/>
  <c r="I117" i="21"/>
  <c r="H117" i="21"/>
  <c r="J119" i="21"/>
  <c r="I119" i="21"/>
  <c r="H119" i="21"/>
  <c r="J125" i="21"/>
  <c r="I125" i="21"/>
  <c r="H125" i="21"/>
  <c r="J133" i="21"/>
  <c r="I133" i="21"/>
  <c r="H133" i="21"/>
  <c r="J142" i="21"/>
  <c r="I142" i="21"/>
  <c r="H142" i="21"/>
  <c r="J151" i="21"/>
  <c r="I151" i="21"/>
  <c r="H151" i="21"/>
  <c r="J159" i="21"/>
  <c r="I159" i="21"/>
  <c r="H159" i="21"/>
  <c r="AB16" i="22"/>
  <c r="AA16" i="22"/>
  <c r="Z16" i="22"/>
  <c r="Y16" i="22"/>
  <c r="X16" i="22"/>
  <c r="N187" i="24"/>
  <c r="O187" i="24"/>
  <c r="AB17" i="22"/>
  <c r="AA17" i="22"/>
  <c r="Z17" i="22"/>
  <c r="Y17" i="22"/>
  <c r="X17" i="22"/>
  <c r="N23" i="22"/>
  <c r="M23" i="22"/>
  <c r="L23" i="22"/>
  <c r="K23" i="22"/>
  <c r="J23" i="22"/>
  <c r="N25" i="22"/>
  <c r="M25" i="22"/>
  <c r="L25" i="22"/>
  <c r="K25" i="22"/>
  <c r="J25" i="22"/>
  <c r="N27" i="22"/>
  <c r="M27" i="22"/>
  <c r="L27" i="22"/>
  <c r="K27" i="22"/>
  <c r="I35" i="22"/>
  <c r="J27" i="22"/>
  <c r="N29" i="22"/>
  <c r="M29" i="22"/>
  <c r="L29" i="22"/>
  <c r="K29" i="22"/>
  <c r="J29" i="22"/>
  <c r="N31" i="22"/>
  <c r="M31" i="22"/>
  <c r="L31" i="22"/>
  <c r="K31" i="22"/>
  <c r="J31" i="22"/>
  <c r="N33" i="22"/>
  <c r="M33" i="22"/>
  <c r="L33" i="22"/>
  <c r="K33" i="22"/>
  <c r="J33" i="22"/>
  <c r="N38" i="22"/>
  <c r="M38" i="22"/>
  <c r="L38" i="22"/>
  <c r="K38" i="22"/>
  <c r="J38" i="22"/>
  <c r="N40" i="22"/>
  <c r="M40" i="22"/>
  <c r="L40" i="22"/>
  <c r="K40" i="22"/>
  <c r="J40" i="22"/>
  <c r="N42" i="22"/>
  <c r="M42" i="22"/>
  <c r="L42" i="22"/>
  <c r="K42" i="22"/>
  <c r="J42" i="22"/>
  <c r="N44" i="22"/>
  <c r="M44" i="22"/>
  <c r="L44" i="22"/>
  <c r="K44" i="22"/>
  <c r="J44" i="22"/>
  <c r="N46" i="22"/>
  <c r="M46" i="22"/>
  <c r="L46" i="22"/>
  <c r="K46" i="22"/>
  <c r="J46" i="22"/>
  <c r="N48" i="22"/>
  <c r="M48" i="22"/>
  <c r="L48" i="22"/>
  <c r="K48" i="22"/>
  <c r="J48" i="22"/>
  <c r="N51" i="22"/>
  <c r="M51" i="22"/>
  <c r="L51" i="22"/>
  <c r="K51" i="22"/>
  <c r="J51" i="22"/>
  <c r="N53" i="22"/>
  <c r="M53" i="22"/>
  <c r="L53" i="22"/>
  <c r="K53" i="22"/>
  <c r="J53" i="22"/>
  <c r="I63" i="22"/>
  <c r="N55" i="22"/>
  <c r="M55" i="22"/>
  <c r="L55" i="22"/>
  <c r="K55" i="22"/>
  <c r="J55" i="22"/>
  <c r="O83" i="24"/>
  <c r="N83" i="24"/>
  <c r="N80" i="24"/>
  <c r="O80" i="24"/>
  <c r="O106" i="24"/>
  <c r="N106" i="24"/>
  <c r="N122" i="24"/>
  <c r="O122" i="24"/>
  <c r="N146" i="24"/>
  <c r="O146" i="24"/>
  <c r="N100" i="25"/>
  <c r="O100" i="25"/>
  <c r="L41" i="26"/>
  <c r="J41" i="26"/>
  <c r="M41" i="26"/>
  <c r="K41" i="26"/>
  <c r="I41" i="26"/>
  <c r="L78" i="26"/>
  <c r="M78" i="26"/>
  <c r="K78" i="26"/>
  <c r="J78" i="26"/>
  <c r="I78" i="26"/>
  <c r="K96" i="26"/>
  <c r="J96" i="26"/>
  <c r="I96" i="26"/>
  <c r="M96" i="26"/>
  <c r="L96" i="26"/>
  <c r="H104" i="26"/>
  <c r="M12" i="22"/>
  <c r="L12" i="22"/>
  <c r="K12" i="22"/>
  <c r="J12" i="22"/>
  <c r="N12" i="22"/>
  <c r="AA15" i="22"/>
  <c r="Z15" i="22"/>
  <c r="Y15" i="22"/>
  <c r="X15" i="22"/>
  <c r="AB15" i="22"/>
  <c r="M20" i="22"/>
  <c r="L20" i="22"/>
  <c r="K20" i="22"/>
  <c r="J20" i="22"/>
  <c r="N20" i="22"/>
  <c r="J58" i="22"/>
  <c r="N58" i="22"/>
  <c r="M58" i="22"/>
  <c r="L58" i="22"/>
  <c r="K58" i="22"/>
  <c r="N53" i="24"/>
  <c r="O53" i="24"/>
  <c r="M117" i="26"/>
  <c r="L117" i="26"/>
  <c r="K117" i="26"/>
  <c r="J117" i="26"/>
  <c r="I117" i="26"/>
  <c r="L11" i="22"/>
  <c r="K11" i="22"/>
  <c r="J11" i="22"/>
  <c r="N11" i="22"/>
  <c r="M11" i="22"/>
  <c r="L19" i="22"/>
  <c r="K19" i="22"/>
  <c r="J19" i="22"/>
  <c r="N19" i="22"/>
  <c r="M19" i="22"/>
  <c r="N66" i="22"/>
  <c r="L66" i="22"/>
  <c r="K66" i="22"/>
  <c r="J66" i="22"/>
  <c r="M66" i="22"/>
  <c r="O63" i="24"/>
  <c r="N63" i="24"/>
  <c r="N144" i="24"/>
  <c r="O144" i="24"/>
  <c r="O83" i="25"/>
  <c r="N83" i="25"/>
  <c r="O62" i="25"/>
  <c r="N62" i="25"/>
  <c r="O75" i="25"/>
  <c r="N75" i="25"/>
  <c r="K36" i="27"/>
  <c r="I36" i="27"/>
  <c r="M36" i="27"/>
  <c r="J36" i="27"/>
  <c r="L36" i="27"/>
  <c r="K10" i="22"/>
  <c r="J10" i="22"/>
  <c r="N10" i="22"/>
  <c r="M10" i="22"/>
  <c r="L10" i="22"/>
  <c r="K18" i="22"/>
  <c r="J18" i="22"/>
  <c r="M18" i="22"/>
  <c r="N18" i="22"/>
  <c r="L18" i="22"/>
  <c r="K24" i="22"/>
  <c r="J24" i="22"/>
  <c r="M24" i="22"/>
  <c r="N24" i="22"/>
  <c r="L24" i="22"/>
  <c r="K26" i="22"/>
  <c r="J26" i="22"/>
  <c r="M26" i="22"/>
  <c r="N26" i="22"/>
  <c r="L26" i="22"/>
  <c r="K28" i="22"/>
  <c r="J28" i="22"/>
  <c r="M28" i="22"/>
  <c r="N28" i="22"/>
  <c r="L28" i="22"/>
  <c r="K30" i="22"/>
  <c r="J30" i="22"/>
  <c r="M30" i="22"/>
  <c r="N30" i="22"/>
  <c r="L30" i="22"/>
  <c r="K32" i="22"/>
  <c r="J32" i="22"/>
  <c r="M32" i="22"/>
  <c r="N32" i="22"/>
  <c r="L32" i="22"/>
  <c r="K34" i="22"/>
  <c r="J34" i="22"/>
  <c r="M34" i="22"/>
  <c r="N34" i="22"/>
  <c r="L34" i="22"/>
  <c r="K37" i="22"/>
  <c r="J37" i="22"/>
  <c r="M37" i="22"/>
  <c r="N37" i="22"/>
  <c r="L37" i="22"/>
  <c r="K39" i="22"/>
  <c r="J39" i="22"/>
  <c r="M39" i="22"/>
  <c r="N39" i="22"/>
  <c r="L39" i="22"/>
  <c r="K41" i="22"/>
  <c r="J41" i="22"/>
  <c r="I49" i="22"/>
  <c r="M41" i="22"/>
  <c r="N41" i="22"/>
  <c r="L41" i="22"/>
  <c r="K43" i="22"/>
  <c r="J43" i="22"/>
  <c r="M43" i="22"/>
  <c r="N43" i="22"/>
  <c r="L43" i="22"/>
  <c r="K45" i="22"/>
  <c r="J45" i="22"/>
  <c r="M45" i="22"/>
  <c r="N45" i="22"/>
  <c r="L45" i="22"/>
  <c r="K47" i="22"/>
  <c r="J47" i="22"/>
  <c r="M47" i="22"/>
  <c r="N47" i="22"/>
  <c r="L47" i="22"/>
  <c r="K52" i="22"/>
  <c r="J52" i="22"/>
  <c r="M52" i="22"/>
  <c r="N52" i="22"/>
  <c r="L52" i="22"/>
  <c r="K54" i="22"/>
  <c r="J54" i="22"/>
  <c r="M54" i="22"/>
  <c r="N54" i="22"/>
  <c r="L54" i="22"/>
  <c r="K56" i="22"/>
  <c r="J56" i="22"/>
  <c r="M56" i="22"/>
  <c r="N56" i="22"/>
  <c r="L56" i="22"/>
  <c r="N59" i="22"/>
  <c r="K59" i="22"/>
  <c r="J59" i="22"/>
  <c r="M59" i="22"/>
  <c r="L59" i="22"/>
  <c r="J62" i="22"/>
  <c r="L62" i="22"/>
  <c r="K62" i="22"/>
  <c r="N62" i="22"/>
  <c r="M62" i="22"/>
  <c r="O9" i="24"/>
  <c r="N9" i="24"/>
  <c r="O36" i="24"/>
  <c r="N36" i="24"/>
  <c r="N61" i="24"/>
  <c r="O61" i="24"/>
  <c r="O99" i="24"/>
  <c r="N99" i="24"/>
  <c r="I16" i="26"/>
  <c r="M16" i="26"/>
  <c r="L16" i="26"/>
  <c r="K16" i="26"/>
  <c r="J16" i="26"/>
  <c r="J9" i="22"/>
  <c r="N9" i="22"/>
  <c r="M9" i="22"/>
  <c r="L9" i="22"/>
  <c r="K9" i="22"/>
  <c r="J17" i="22"/>
  <c r="N17" i="22"/>
  <c r="L17" i="22"/>
  <c r="M17" i="22"/>
  <c r="K17" i="22"/>
  <c r="N34" i="24"/>
  <c r="O34" i="24"/>
  <c r="L127" i="26"/>
  <c r="K127" i="26"/>
  <c r="J127" i="26"/>
  <c r="I127" i="26"/>
  <c r="M127" i="26"/>
  <c r="N16" i="22"/>
  <c r="M16" i="22"/>
  <c r="K16" i="22"/>
  <c r="L16" i="22"/>
  <c r="J16" i="22"/>
  <c r="J67" i="22"/>
  <c r="N67" i="22"/>
  <c r="L67" i="22"/>
  <c r="M67" i="22"/>
  <c r="K67" i="22"/>
  <c r="O17" i="24"/>
  <c r="N17" i="24"/>
  <c r="O233" i="24"/>
  <c r="N233" i="24"/>
  <c r="O37" i="25"/>
  <c r="N37" i="25"/>
  <c r="N70" i="22"/>
  <c r="M70" i="22"/>
  <c r="L70" i="22"/>
  <c r="K70" i="22"/>
  <c r="J70" i="22"/>
  <c r="N72" i="22"/>
  <c r="M72" i="22"/>
  <c r="L72" i="22"/>
  <c r="J72" i="22"/>
  <c r="K72" i="22"/>
  <c r="N74" i="22"/>
  <c r="M74" i="22"/>
  <c r="L74" i="22"/>
  <c r="K74" i="22"/>
  <c r="J74" i="22"/>
  <c r="N76" i="22"/>
  <c r="M76" i="22"/>
  <c r="L76" i="22"/>
  <c r="K76" i="22"/>
  <c r="J76" i="22"/>
  <c r="N79" i="22"/>
  <c r="M79" i="22"/>
  <c r="L79" i="22"/>
  <c r="K79" i="22"/>
  <c r="J79" i="22"/>
  <c r="N81" i="22"/>
  <c r="M81" i="22"/>
  <c r="L81" i="22"/>
  <c r="K81" i="22"/>
  <c r="J81" i="22"/>
  <c r="N83" i="22"/>
  <c r="M83" i="22"/>
  <c r="L83" i="22"/>
  <c r="I91" i="22"/>
  <c r="K83" i="22"/>
  <c r="J83" i="22"/>
  <c r="N85" i="22"/>
  <c r="M85" i="22"/>
  <c r="L85" i="22"/>
  <c r="J85" i="22"/>
  <c r="K85" i="22"/>
  <c r="N87" i="22"/>
  <c r="M87" i="22"/>
  <c r="L87" i="22"/>
  <c r="K87" i="22"/>
  <c r="J87" i="22"/>
  <c r="N89" i="22"/>
  <c r="M89" i="22"/>
  <c r="L89" i="22"/>
  <c r="J89" i="22"/>
  <c r="K89" i="22"/>
  <c r="N94" i="22"/>
  <c r="M94" i="22"/>
  <c r="L94" i="22"/>
  <c r="K94" i="22"/>
  <c r="J94" i="22"/>
  <c r="N96" i="22"/>
  <c r="M96" i="22"/>
  <c r="L96" i="22"/>
  <c r="K96" i="22"/>
  <c r="J96" i="22"/>
  <c r="N98" i="22"/>
  <c r="M98" i="22"/>
  <c r="L98" i="22"/>
  <c r="K98" i="22"/>
  <c r="J98" i="22"/>
  <c r="N100" i="22"/>
  <c r="M100" i="22"/>
  <c r="L100" i="22"/>
  <c r="K100" i="22"/>
  <c r="J100" i="22"/>
  <c r="N102" i="22"/>
  <c r="M102" i="22"/>
  <c r="L102" i="22"/>
  <c r="K102" i="22"/>
  <c r="J102" i="22"/>
  <c r="N104" i="22"/>
  <c r="M104" i="22"/>
  <c r="L104" i="22"/>
  <c r="K104" i="22"/>
  <c r="J104" i="22"/>
  <c r="N107" i="22"/>
  <c r="M107" i="22"/>
  <c r="L107" i="22"/>
  <c r="K107" i="22"/>
  <c r="J107" i="22"/>
  <c r="N109" i="22"/>
  <c r="M109" i="22"/>
  <c r="L109" i="22"/>
  <c r="K109" i="22"/>
  <c r="J109" i="22"/>
  <c r="N111" i="22"/>
  <c r="M111" i="22"/>
  <c r="L111" i="22"/>
  <c r="K111" i="22"/>
  <c r="I119" i="22"/>
  <c r="J111" i="22"/>
  <c r="N113" i="22"/>
  <c r="M113" i="22"/>
  <c r="L113" i="22"/>
  <c r="K113" i="22"/>
  <c r="J113" i="22"/>
  <c r="N115" i="22"/>
  <c r="M115" i="22"/>
  <c r="L115" i="22"/>
  <c r="K115" i="22"/>
  <c r="J115" i="22"/>
  <c r="N117" i="22"/>
  <c r="M117" i="22"/>
  <c r="L117" i="22"/>
  <c r="K117" i="22"/>
  <c r="J117" i="22"/>
  <c r="N122" i="22"/>
  <c r="M122" i="22"/>
  <c r="L122" i="22"/>
  <c r="K122" i="22"/>
  <c r="J122" i="22"/>
  <c r="N124" i="22"/>
  <c r="M124" i="22"/>
  <c r="L124" i="22"/>
  <c r="K124" i="22"/>
  <c r="J124" i="22"/>
  <c r="N126" i="22"/>
  <c r="M126" i="22"/>
  <c r="L126" i="22"/>
  <c r="K126" i="22"/>
  <c r="J126" i="22"/>
  <c r="N128" i="22"/>
  <c r="M128" i="22"/>
  <c r="L128" i="22"/>
  <c r="K128" i="22"/>
  <c r="J128" i="22"/>
  <c r="N130" i="22"/>
  <c r="M130" i="22"/>
  <c r="L130" i="22"/>
  <c r="K130" i="22"/>
  <c r="J130" i="22"/>
  <c r="N132" i="22"/>
  <c r="M132" i="22"/>
  <c r="L132" i="22"/>
  <c r="K132" i="22"/>
  <c r="J132" i="22"/>
  <c r="N135" i="22"/>
  <c r="M135" i="22"/>
  <c r="L135" i="22"/>
  <c r="K135" i="22"/>
  <c r="J135" i="22"/>
  <c r="N137" i="22"/>
  <c r="M137" i="22"/>
  <c r="L137" i="22"/>
  <c r="K137" i="22"/>
  <c r="J137" i="22"/>
  <c r="N139" i="22"/>
  <c r="M139" i="22"/>
  <c r="L139" i="22"/>
  <c r="K139" i="22"/>
  <c r="I147" i="22"/>
  <c r="J139" i="22"/>
  <c r="N141" i="22"/>
  <c r="M141" i="22"/>
  <c r="L141" i="22"/>
  <c r="K141" i="22"/>
  <c r="J141" i="22"/>
  <c r="N143" i="22"/>
  <c r="M143" i="22"/>
  <c r="L143" i="22"/>
  <c r="K143" i="22"/>
  <c r="J143" i="22"/>
  <c r="N145" i="22"/>
  <c r="M145" i="22"/>
  <c r="L145" i="22"/>
  <c r="K145" i="22"/>
  <c r="J145" i="22"/>
  <c r="N150" i="22"/>
  <c r="M150" i="22"/>
  <c r="L150" i="22"/>
  <c r="K150" i="22"/>
  <c r="J150" i="22"/>
  <c r="N152" i="22"/>
  <c r="M152" i="22"/>
  <c r="L152" i="22"/>
  <c r="K152" i="22"/>
  <c r="J152" i="22"/>
  <c r="N154" i="22"/>
  <c r="M154" i="22"/>
  <c r="L154" i="22"/>
  <c r="K154" i="22"/>
  <c r="J154" i="22"/>
  <c r="N156" i="22"/>
  <c r="M156" i="22"/>
  <c r="L156" i="22"/>
  <c r="K156" i="22"/>
  <c r="J156" i="22"/>
  <c r="N158" i="22"/>
  <c r="M158" i="22"/>
  <c r="L158" i="22"/>
  <c r="K158" i="22"/>
  <c r="J158" i="22"/>
  <c r="N160" i="22"/>
  <c r="M160" i="22"/>
  <c r="L160" i="22"/>
  <c r="K160" i="22"/>
  <c r="J160" i="22"/>
  <c r="O12" i="24"/>
  <c r="N12" i="24"/>
  <c r="O20" i="24"/>
  <c r="N20" i="24"/>
  <c r="O31" i="24"/>
  <c r="N31" i="24"/>
  <c r="O39" i="24"/>
  <c r="N39" i="24"/>
  <c r="O101" i="24"/>
  <c r="N101" i="24"/>
  <c r="N108" i="24"/>
  <c r="O108" i="24"/>
  <c r="O120" i="24"/>
  <c r="N120" i="24"/>
  <c r="O151" i="24"/>
  <c r="N151" i="24"/>
  <c r="O186" i="24"/>
  <c r="N186" i="24"/>
  <c r="O192" i="24"/>
  <c r="N192" i="24"/>
  <c r="O265" i="24"/>
  <c r="N265" i="24"/>
  <c r="L32" i="26"/>
  <c r="J32" i="26"/>
  <c r="M32" i="26"/>
  <c r="I32" i="26"/>
  <c r="K32" i="26"/>
  <c r="M112" i="26"/>
  <c r="L112" i="26"/>
  <c r="K112" i="26"/>
  <c r="I112" i="26"/>
  <c r="J112" i="26"/>
  <c r="O14" i="24"/>
  <c r="N14" i="24"/>
  <c r="O33" i="24"/>
  <c r="N33" i="24"/>
  <c r="O41" i="24"/>
  <c r="N41" i="24"/>
  <c r="O60" i="24"/>
  <c r="N60" i="24"/>
  <c r="O79" i="24"/>
  <c r="N79" i="24"/>
  <c r="O104" i="24"/>
  <c r="N104" i="24"/>
  <c r="O123" i="24"/>
  <c r="N123" i="24"/>
  <c r="N130" i="24"/>
  <c r="O130" i="24"/>
  <c r="O142" i="24"/>
  <c r="N142" i="24"/>
  <c r="O168" i="24"/>
  <c r="N168" i="24"/>
  <c r="O172" i="24"/>
  <c r="N172" i="24"/>
  <c r="O217" i="24"/>
  <c r="N217" i="24"/>
  <c r="O262" i="24"/>
  <c r="N262" i="24"/>
  <c r="K10" i="26"/>
  <c r="M10" i="26"/>
  <c r="L10" i="26"/>
  <c r="I10" i="26"/>
  <c r="J10" i="26"/>
  <c r="I33" i="26"/>
  <c r="M33" i="26"/>
  <c r="L33" i="26"/>
  <c r="J33" i="26"/>
  <c r="K33" i="26"/>
  <c r="L67" i="26"/>
  <c r="J67" i="26"/>
  <c r="M67" i="26"/>
  <c r="I67" i="26"/>
  <c r="K67" i="26"/>
  <c r="K113" i="26"/>
  <c r="J113" i="26"/>
  <c r="I113" i="26"/>
  <c r="L113" i="26"/>
  <c r="M113" i="26"/>
  <c r="O11" i="24"/>
  <c r="N11" i="24"/>
  <c r="O19" i="24"/>
  <c r="N19" i="24"/>
  <c r="O38" i="24"/>
  <c r="N38" i="24"/>
  <c r="O102" i="24"/>
  <c r="N102" i="24"/>
  <c r="O121" i="24"/>
  <c r="N121" i="24"/>
  <c r="O128" i="24"/>
  <c r="N128" i="24"/>
  <c r="O147" i="24"/>
  <c r="N147" i="24"/>
  <c r="O173" i="24"/>
  <c r="N173" i="24"/>
  <c r="O195" i="24"/>
  <c r="N195" i="24"/>
  <c r="O209" i="24"/>
  <c r="N209" i="24"/>
  <c r="O16" i="25"/>
  <c r="N16" i="25"/>
  <c r="I42" i="26"/>
  <c r="M42" i="26"/>
  <c r="L42" i="26"/>
  <c r="K42" i="26"/>
  <c r="J42" i="26"/>
  <c r="L75" i="26"/>
  <c r="J75" i="26"/>
  <c r="M75" i="26"/>
  <c r="K75" i="26"/>
  <c r="I75" i="26"/>
  <c r="M40" i="27"/>
  <c r="H48" i="27"/>
  <c r="L40" i="27"/>
  <c r="K40" i="27"/>
  <c r="I40" i="27"/>
  <c r="J40" i="27"/>
  <c r="J69" i="22"/>
  <c r="I77" i="22"/>
  <c r="N69" i="22"/>
  <c r="M69" i="22"/>
  <c r="K69" i="22"/>
  <c r="L69" i="22"/>
  <c r="K71" i="22"/>
  <c r="J71" i="22"/>
  <c r="M71" i="22"/>
  <c r="N71" i="22"/>
  <c r="L71" i="22"/>
  <c r="K73" i="22"/>
  <c r="J73" i="22"/>
  <c r="M73" i="22"/>
  <c r="N73" i="22"/>
  <c r="L73" i="22"/>
  <c r="K75" i="22"/>
  <c r="J75" i="22"/>
  <c r="M75" i="22"/>
  <c r="L75" i="22"/>
  <c r="N75" i="22"/>
  <c r="K80" i="22"/>
  <c r="J80" i="22"/>
  <c r="M80" i="22"/>
  <c r="L80" i="22"/>
  <c r="N80" i="22"/>
  <c r="K82" i="22"/>
  <c r="J82" i="22"/>
  <c r="M82" i="22"/>
  <c r="N82" i="22"/>
  <c r="L82" i="22"/>
  <c r="K84" i="22"/>
  <c r="J84" i="22"/>
  <c r="M84" i="22"/>
  <c r="N84" i="22"/>
  <c r="L84" i="22"/>
  <c r="K86" i="22"/>
  <c r="J86" i="22"/>
  <c r="M86" i="22"/>
  <c r="N86" i="22"/>
  <c r="L86" i="22"/>
  <c r="K88" i="22"/>
  <c r="J88" i="22"/>
  <c r="M88" i="22"/>
  <c r="N88" i="22"/>
  <c r="L88" i="22"/>
  <c r="K90" i="22"/>
  <c r="J90" i="22"/>
  <c r="M90" i="22"/>
  <c r="N90" i="22"/>
  <c r="L90" i="22"/>
  <c r="K93" i="22"/>
  <c r="J93" i="22"/>
  <c r="M93" i="22"/>
  <c r="L93" i="22"/>
  <c r="N93" i="22"/>
  <c r="K95" i="22"/>
  <c r="J95" i="22"/>
  <c r="M95" i="22"/>
  <c r="N95" i="22"/>
  <c r="L95" i="22"/>
  <c r="K97" i="22"/>
  <c r="J97" i="22"/>
  <c r="I105" i="22"/>
  <c r="M97" i="22"/>
  <c r="L97" i="22"/>
  <c r="N97" i="22"/>
  <c r="K99" i="22"/>
  <c r="J99" i="22"/>
  <c r="M99" i="22"/>
  <c r="L99" i="22"/>
  <c r="N99" i="22"/>
  <c r="K101" i="22"/>
  <c r="J101" i="22"/>
  <c r="M101" i="22"/>
  <c r="L101" i="22"/>
  <c r="N101" i="22"/>
  <c r="K103" i="22"/>
  <c r="J103" i="22"/>
  <c r="M103" i="22"/>
  <c r="N103" i="22"/>
  <c r="L103" i="22"/>
  <c r="K108" i="22"/>
  <c r="J108" i="22"/>
  <c r="M108" i="22"/>
  <c r="L108" i="22"/>
  <c r="N108" i="22"/>
  <c r="K110" i="22"/>
  <c r="J110" i="22"/>
  <c r="M110" i="22"/>
  <c r="L110" i="22"/>
  <c r="N110" i="22"/>
  <c r="K112" i="22"/>
  <c r="J112" i="22"/>
  <c r="M112" i="22"/>
  <c r="N112" i="22"/>
  <c r="L112" i="22"/>
  <c r="K114" i="22"/>
  <c r="J114" i="22"/>
  <c r="M114" i="22"/>
  <c r="N114" i="22"/>
  <c r="L114" i="22"/>
  <c r="K116" i="22"/>
  <c r="J116" i="22"/>
  <c r="M116" i="22"/>
  <c r="L116" i="22"/>
  <c r="N116" i="22"/>
  <c r="K118" i="22"/>
  <c r="J118" i="22"/>
  <c r="M118" i="22"/>
  <c r="L118" i="22"/>
  <c r="N118" i="22"/>
  <c r="K121" i="22"/>
  <c r="J121" i="22"/>
  <c r="M121" i="22"/>
  <c r="N121" i="22"/>
  <c r="L121" i="22"/>
  <c r="K123" i="22"/>
  <c r="J123" i="22"/>
  <c r="M123" i="22"/>
  <c r="N123" i="22"/>
  <c r="L123" i="22"/>
  <c r="K125" i="22"/>
  <c r="J125" i="22"/>
  <c r="I133" i="22"/>
  <c r="M125" i="22"/>
  <c r="L125" i="22"/>
  <c r="N125" i="22"/>
  <c r="K127" i="22"/>
  <c r="J127" i="22"/>
  <c r="M127" i="22"/>
  <c r="L127" i="22"/>
  <c r="N127" i="22"/>
  <c r="K129" i="22"/>
  <c r="J129" i="22"/>
  <c r="M129" i="22"/>
  <c r="N129" i="22"/>
  <c r="L129" i="22"/>
  <c r="K131" i="22"/>
  <c r="J131" i="22"/>
  <c r="M131" i="22"/>
  <c r="N131" i="22"/>
  <c r="L131" i="22"/>
  <c r="K136" i="22"/>
  <c r="J136" i="22"/>
  <c r="M136" i="22"/>
  <c r="L136" i="22"/>
  <c r="N136" i="22"/>
  <c r="K138" i="22"/>
  <c r="J138" i="22"/>
  <c r="M138" i="22"/>
  <c r="N138" i="22"/>
  <c r="L138" i="22"/>
  <c r="K140" i="22"/>
  <c r="J140" i="22"/>
  <c r="M140" i="22"/>
  <c r="N140" i="22"/>
  <c r="L140" i="22"/>
  <c r="K142" i="22"/>
  <c r="J142" i="22"/>
  <c r="M142" i="22"/>
  <c r="L142" i="22"/>
  <c r="N142" i="22"/>
  <c r="K144" i="22"/>
  <c r="J144" i="22"/>
  <c r="M144" i="22"/>
  <c r="L144" i="22"/>
  <c r="N144" i="22"/>
  <c r="K146" i="22"/>
  <c r="J146" i="22"/>
  <c r="M146" i="22"/>
  <c r="N146" i="22"/>
  <c r="L146" i="22"/>
  <c r="K149" i="22"/>
  <c r="J149" i="22"/>
  <c r="M149" i="22"/>
  <c r="N149" i="22"/>
  <c r="L149" i="22"/>
  <c r="K151" i="22"/>
  <c r="J151" i="22"/>
  <c r="M151" i="22"/>
  <c r="L151" i="22"/>
  <c r="N151" i="22"/>
  <c r="K153" i="22"/>
  <c r="J153" i="22"/>
  <c r="I161" i="22"/>
  <c r="M153" i="22"/>
  <c r="L153" i="22"/>
  <c r="N153" i="22"/>
  <c r="K155" i="22"/>
  <c r="J155" i="22"/>
  <c r="M155" i="22"/>
  <c r="N155" i="22"/>
  <c r="L155" i="22"/>
  <c r="K157" i="22"/>
  <c r="J157" i="22"/>
  <c r="M157" i="22"/>
  <c r="N157" i="22"/>
  <c r="L157" i="22"/>
  <c r="K159" i="22"/>
  <c r="J159" i="22"/>
  <c r="M159" i="22"/>
  <c r="L159" i="22"/>
  <c r="N159" i="22"/>
  <c r="O16" i="24"/>
  <c r="N16" i="24"/>
  <c r="O35" i="24"/>
  <c r="N35" i="24"/>
  <c r="O107" i="24"/>
  <c r="N107" i="24"/>
  <c r="O126" i="24"/>
  <c r="N126" i="24"/>
  <c r="O145" i="24"/>
  <c r="N145" i="24"/>
  <c r="N152" i="24"/>
  <c r="O152" i="24"/>
  <c r="O164" i="24"/>
  <c r="N164" i="24"/>
  <c r="O214" i="24"/>
  <c r="N214" i="24"/>
  <c r="O259" i="24"/>
  <c r="N259" i="24"/>
  <c r="I68" i="26"/>
  <c r="M68" i="26"/>
  <c r="L68" i="26"/>
  <c r="J68" i="26"/>
  <c r="H76" i="26"/>
  <c r="K68" i="26"/>
  <c r="M89" i="26"/>
  <c r="L89" i="26"/>
  <c r="K89" i="26"/>
  <c r="I89" i="26"/>
  <c r="J89" i="26"/>
  <c r="K159" i="26"/>
  <c r="M159" i="26"/>
  <c r="I159" i="26"/>
  <c r="J159" i="26"/>
  <c r="L159" i="26"/>
  <c r="M64" i="27"/>
  <c r="L64" i="27"/>
  <c r="K64" i="27"/>
  <c r="I64" i="27"/>
  <c r="J64" i="27"/>
  <c r="M109" i="27"/>
  <c r="L109" i="27"/>
  <c r="K109" i="27"/>
  <c r="I109" i="27"/>
  <c r="J109" i="27"/>
  <c r="N13" i="24"/>
  <c r="O13" i="24"/>
  <c r="N32" i="24"/>
  <c r="O32" i="24"/>
  <c r="N40" i="24"/>
  <c r="O40" i="24"/>
  <c r="N78" i="24"/>
  <c r="O78" i="24"/>
  <c r="N100" i="24"/>
  <c r="O100" i="24"/>
  <c r="N124" i="24"/>
  <c r="O124" i="24"/>
  <c r="N143" i="24"/>
  <c r="O143" i="24"/>
  <c r="N150" i="24"/>
  <c r="O150" i="24"/>
  <c r="N165" i="24"/>
  <c r="O165" i="24"/>
  <c r="O169" i="24"/>
  <c r="N169" i="24"/>
  <c r="O189" i="24"/>
  <c r="N189" i="24"/>
  <c r="N239" i="24"/>
  <c r="O239" i="24"/>
  <c r="O13" i="25"/>
  <c r="N13" i="25"/>
  <c r="L43" i="26"/>
  <c r="M43" i="26"/>
  <c r="K43" i="26"/>
  <c r="J43" i="26"/>
  <c r="I43" i="26"/>
  <c r="M95" i="26"/>
  <c r="L95" i="26"/>
  <c r="K95" i="26"/>
  <c r="J95" i="26"/>
  <c r="I95" i="26"/>
  <c r="O10" i="24"/>
  <c r="N10" i="24"/>
  <c r="O18" i="24"/>
  <c r="N18" i="24"/>
  <c r="O37" i="24"/>
  <c r="N37" i="24"/>
  <c r="O98" i="24"/>
  <c r="N98" i="24"/>
  <c r="O129" i="24"/>
  <c r="N129" i="24"/>
  <c r="O148" i="24"/>
  <c r="N148" i="24"/>
  <c r="O170" i="24"/>
  <c r="N170" i="24"/>
  <c r="O194" i="24"/>
  <c r="N194" i="24"/>
  <c r="O211" i="24"/>
  <c r="N211" i="24"/>
  <c r="O231" i="24"/>
  <c r="N231" i="24"/>
  <c r="O18" i="25"/>
  <c r="N18" i="25"/>
  <c r="L15" i="26"/>
  <c r="M15" i="26"/>
  <c r="K15" i="26"/>
  <c r="I15" i="26"/>
  <c r="J15" i="26"/>
  <c r="L69" i="26"/>
  <c r="M69" i="26"/>
  <c r="K69" i="26"/>
  <c r="I69" i="26"/>
  <c r="J69" i="26"/>
  <c r="K36" i="26"/>
  <c r="I36" i="26"/>
  <c r="M36" i="26"/>
  <c r="L36" i="26"/>
  <c r="J36" i="26"/>
  <c r="M38" i="26"/>
  <c r="K38" i="26"/>
  <c r="L38" i="26"/>
  <c r="J38" i="26"/>
  <c r="I38" i="26"/>
  <c r="M40" i="26"/>
  <c r="L40" i="26"/>
  <c r="K40" i="26"/>
  <c r="H48" i="26"/>
  <c r="J40" i="26"/>
  <c r="I40" i="26"/>
  <c r="K70" i="26"/>
  <c r="I70" i="26"/>
  <c r="M70" i="26"/>
  <c r="L70" i="26"/>
  <c r="J70" i="26"/>
  <c r="M72" i="26"/>
  <c r="K72" i="26"/>
  <c r="L72" i="26"/>
  <c r="J72" i="26"/>
  <c r="I72" i="26"/>
  <c r="M74" i="26"/>
  <c r="L74" i="26"/>
  <c r="K74" i="26"/>
  <c r="J74" i="26"/>
  <c r="I74" i="26"/>
  <c r="M103" i="26"/>
  <c r="L103" i="26"/>
  <c r="K103" i="26"/>
  <c r="J103" i="26"/>
  <c r="I103" i="26"/>
  <c r="K10" i="27"/>
  <c r="M10" i="27"/>
  <c r="L10" i="27"/>
  <c r="J10" i="27"/>
  <c r="I10" i="27"/>
  <c r="M69" i="27"/>
  <c r="L69" i="27"/>
  <c r="K69" i="27"/>
  <c r="J69" i="27"/>
  <c r="I69" i="27"/>
  <c r="K139" i="27"/>
  <c r="J139" i="27"/>
  <c r="I139" i="27"/>
  <c r="M139" i="27"/>
  <c r="L139" i="27"/>
  <c r="N15" i="30"/>
  <c r="O15" i="30"/>
  <c r="L110" i="27"/>
  <c r="K110" i="27"/>
  <c r="J110" i="27"/>
  <c r="H118" i="27"/>
  <c r="I110" i="27"/>
  <c r="M110" i="27"/>
  <c r="M155" i="27"/>
  <c r="L155" i="27"/>
  <c r="K155" i="27"/>
  <c r="I155" i="27"/>
  <c r="J155" i="27"/>
  <c r="L121" i="28"/>
  <c r="K121" i="28"/>
  <c r="M121" i="28"/>
  <c r="J121" i="28"/>
  <c r="I121" i="28"/>
  <c r="O208" i="24"/>
  <c r="N208" i="24"/>
  <c r="O216" i="24"/>
  <c r="N216" i="24"/>
  <c r="O230" i="24"/>
  <c r="N230" i="24"/>
  <c r="O238" i="24"/>
  <c r="N238" i="24"/>
  <c r="O256" i="24"/>
  <c r="N256" i="24"/>
  <c r="O264" i="24"/>
  <c r="N264" i="24"/>
  <c r="O15" i="25"/>
  <c r="N15" i="25"/>
  <c r="M12" i="26"/>
  <c r="L12" i="26"/>
  <c r="K12" i="26"/>
  <c r="H20" i="26"/>
  <c r="J12" i="26"/>
  <c r="I12" i="26"/>
  <c r="L17" i="26"/>
  <c r="K17" i="26"/>
  <c r="J17" i="26"/>
  <c r="I17" i="26"/>
  <c r="M17" i="26"/>
  <c r="K44" i="26"/>
  <c r="I44" i="26"/>
  <c r="M44" i="26"/>
  <c r="L44" i="26"/>
  <c r="J44" i="26"/>
  <c r="M46" i="26"/>
  <c r="K46" i="26"/>
  <c r="L46" i="26"/>
  <c r="J46" i="26"/>
  <c r="I46" i="26"/>
  <c r="K79" i="26"/>
  <c r="I79" i="26"/>
  <c r="M79" i="26"/>
  <c r="L79" i="26"/>
  <c r="J79" i="26"/>
  <c r="M81" i="26"/>
  <c r="K81" i="26"/>
  <c r="L81" i="26"/>
  <c r="J81" i="26"/>
  <c r="I81" i="26"/>
  <c r="M83" i="26"/>
  <c r="L83" i="26"/>
  <c r="K83" i="26"/>
  <c r="J83" i="26"/>
  <c r="I83" i="26"/>
  <c r="M86" i="26"/>
  <c r="L86" i="26"/>
  <c r="K86" i="26"/>
  <c r="J86" i="26"/>
  <c r="I86" i="26"/>
  <c r="K87" i="26"/>
  <c r="J87" i="26"/>
  <c r="I87" i="26"/>
  <c r="M87" i="26"/>
  <c r="L87" i="26"/>
  <c r="M109" i="26"/>
  <c r="L109" i="26"/>
  <c r="K109" i="26"/>
  <c r="J109" i="26"/>
  <c r="I109" i="26"/>
  <c r="L110" i="26"/>
  <c r="K110" i="26"/>
  <c r="J110" i="26"/>
  <c r="M110" i="26"/>
  <c r="I110" i="26"/>
  <c r="H118" i="26"/>
  <c r="L136" i="26"/>
  <c r="K136" i="26"/>
  <c r="J136" i="26"/>
  <c r="I136" i="26"/>
  <c r="M136" i="26"/>
  <c r="K70" i="27"/>
  <c r="J70" i="27"/>
  <c r="I70" i="27"/>
  <c r="M70" i="27"/>
  <c r="L70" i="27"/>
  <c r="M115" i="27"/>
  <c r="L115" i="27"/>
  <c r="K115" i="27"/>
  <c r="J115" i="27"/>
  <c r="I115" i="27"/>
  <c r="O191" i="24"/>
  <c r="N191" i="24"/>
  <c r="O213" i="24"/>
  <c r="N213" i="24"/>
  <c r="O235" i="24"/>
  <c r="N235" i="24"/>
  <c r="O12" i="25"/>
  <c r="N12" i="25"/>
  <c r="O20" i="25"/>
  <c r="N20" i="25"/>
  <c r="L50" i="26"/>
  <c r="J50" i="26"/>
  <c r="M50" i="26"/>
  <c r="K50" i="26"/>
  <c r="I50" i="26"/>
  <c r="I51" i="26"/>
  <c r="L51" i="26"/>
  <c r="K51" i="26"/>
  <c r="J51" i="26"/>
  <c r="M51" i="26"/>
  <c r="L52" i="26"/>
  <c r="K52" i="26"/>
  <c r="J52" i="26"/>
  <c r="I52" i="26"/>
  <c r="M52" i="26"/>
  <c r="L84" i="26"/>
  <c r="J84" i="26"/>
  <c r="M84" i="26"/>
  <c r="K84" i="26"/>
  <c r="I84" i="26"/>
  <c r="I85" i="26"/>
  <c r="L85" i="26"/>
  <c r="K85" i="26"/>
  <c r="J85" i="26"/>
  <c r="M85" i="26"/>
  <c r="M100" i="26"/>
  <c r="K100" i="26"/>
  <c r="J100" i="26"/>
  <c r="I100" i="26"/>
  <c r="L100" i="26"/>
  <c r="L101" i="26"/>
  <c r="K101" i="26"/>
  <c r="J101" i="26"/>
  <c r="M101" i="26"/>
  <c r="I101" i="26"/>
  <c r="M124" i="26"/>
  <c r="L124" i="26"/>
  <c r="K124" i="26"/>
  <c r="H132" i="26"/>
  <c r="J124" i="26"/>
  <c r="I124" i="26"/>
  <c r="L144" i="26"/>
  <c r="K144" i="26"/>
  <c r="J144" i="26"/>
  <c r="I144" i="26"/>
  <c r="M144" i="26"/>
  <c r="K151" i="26"/>
  <c r="M151" i="26"/>
  <c r="L151" i="26"/>
  <c r="J151" i="26"/>
  <c r="I151" i="26"/>
  <c r="M14" i="27"/>
  <c r="L14" i="27"/>
  <c r="K14" i="27"/>
  <c r="I14" i="27"/>
  <c r="J14" i="27"/>
  <c r="L41" i="27"/>
  <c r="K41" i="27"/>
  <c r="J41" i="27"/>
  <c r="I41" i="27"/>
  <c r="M41" i="27"/>
  <c r="M86" i="27"/>
  <c r="L86" i="27"/>
  <c r="K86" i="27"/>
  <c r="I86" i="27"/>
  <c r="J86" i="27"/>
  <c r="K156" i="27"/>
  <c r="J156" i="27"/>
  <c r="I156" i="27"/>
  <c r="L156" i="27"/>
  <c r="M156" i="27"/>
  <c r="N166" i="24"/>
  <c r="O166" i="24"/>
  <c r="N174" i="24"/>
  <c r="O174" i="24"/>
  <c r="O188" i="24"/>
  <c r="N188" i="24"/>
  <c r="O196" i="24"/>
  <c r="N196" i="24"/>
  <c r="O210" i="24"/>
  <c r="N210" i="24"/>
  <c r="O218" i="24"/>
  <c r="N218" i="24"/>
  <c r="O232" i="24"/>
  <c r="N232" i="24"/>
  <c r="O9" i="25"/>
  <c r="N9" i="25"/>
  <c r="O17" i="25"/>
  <c r="N17" i="25"/>
  <c r="I8" i="26"/>
  <c r="K8" i="26"/>
  <c r="J8" i="26"/>
  <c r="M8" i="26"/>
  <c r="L8" i="26"/>
  <c r="J13" i="26"/>
  <c r="K13" i="26"/>
  <c r="I13" i="26"/>
  <c r="M13" i="26"/>
  <c r="L13" i="26"/>
  <c r="K18" i="26"/>
  <c r="I18" i="26"/>
  <c r="L18" i="26"/>
  <c r="J18" i="26"/>
  <c r="M18" i="26"/>
  <c r="M23" i="26"/>
  <c r="J23" i="26"/>
  <c r="I23" i="26"/>
  <c r="L23" i="26"/>
  <c r="K23" i="26"/>
  <c r="K53" i="26"/>
  <c r="I53" i="26"/>
  <c r="L53" i="26"/>
  <c r="J53" i="26"/>
  <c r="M53" i="26"/>
  <c r="M55" i="26"/>
  <c r="K55" i="26"/>
  <c r="J55" i="26"/>
  <c r="I55" i="26"/>
  <c r="L55" i="26"/>
  <c r="M57" i="26"/>
  <c r="J57" i="26"/>
  <c r="I57" i="26"/>
  <c r="L57" i="26"/>
  <c r="K57" i="26"/>
  <c r="M92" i="26"/>
  <c r="J92" i="26"/>
  <c r="I92" i="26"/>
  <c r="L92" i="26"/>
  <c r="K92" i="26"/>
  <c r="L93" i="26"/>
  <c r="K93" i="26"/>
  <c r="J93" i="26"/>
  <c r="M93" i="26"/>
  <c r="I93" i="26"/>
  <c r="M115" i="26"/>
  <c r="L115" i="26"/>
  <c r="K115" i="26"/>
  <c r="J115" i="26"/>
  <c r="I115" i="26"/>
  <c r="M126" i="26"/>
  <c r="L126" i="26"/>
  <c r="I126" i="26"/>
  <c r="K126" i="26"/>
  <c r="J126" i="26"/>
  <c r="M9" i="27"/>
  <c r="L9" i="27"/>
  <c r="I9" i="27"/>
  <c r="K9" i="27"/>
  <c r="J9" i="27"/>
  <c r="M46" i="27"/>
  <c r="L46" i="27"/>
  <c r="K46" i="27"/>
  <c r="J46" i="27"/>
  <c r="I46" i="27"/>
  <c r="M92" i="27"/>
  <c r="L92" i="27"/>
  <c r="K92" i="27"/>
  <c r="J92" i="27"/>
  <c r="I92" i="27"/>
  <c r="M13" i="28"/>
  <c r="L13" i="28"/>
  <c r="K13" i="28"/>
  <c r="J13" i="28"/>
  <c r="I13" i="28"/>
  <c r="M127" i="28"/>
  <c r="J127" i="28"/>
  <c r="L127" i="28"/>
  <c r="I127" i="28"/>
  <c r="K127" i="28"/>
  <c r="N35" i="30"/>
  <c r="O35" i="30"/>
  <c r="O97" i="24"/>
  <c r="N97" i="24"/>
  <c r="N105" i="24"/>
  <c r="O105" i="24"/>
  <c r="N14" i="25"/>
  <c r="O14" i="25"/>
  <c r="I9" i="26"/>
  <c r="M9" i="26"/>
  <c r="K9" i="26"/>
  <c r="J9" i="26"/>
  <c r="L9" i="26"/>
  <c r="I14" i="26"/>
  <c r="M14" i="26"/>
  <c r="K14" i="26"/>
  <c r="L14" i="26"/>
  <c r="J14" i="26"/>
  <c r="L24" i="26"/>
  <c r="J24" i="26"/>
  <c r="I24" i="26"/>
  <c r="M24" i="26"/>
  <c r="K24" i="26"/>
  <c r="I25" i="26"/>
  <c r="J25" i="26"/>
  <c r="L25" i="26"/>
  <c r="M25" i="26"/>
  <c r="K25" i="26"/>
  <c r="L26" i="26"/>
  <c r="I26" i="26"/>
  <c r="K26" i="26"/>
  <c r="M26" i="26"/>
  <c r="H34" i="26"/>
  <c r="J26" i="26"/>
  <c r="L58" i="26"/>
  <c r="J58" i="26"/>
  <c r="I58" i="26"/>
  <c r="M58" i="26"/>
  <c r="K58" i="26"/>
  <c r="I59" i="26"/>
  <c r="J59" i="26"/>
  <c r="L59" i="26"/>
  <c r="M59" i="26"/>
  <c r="K59" i="26"/>
  <c r="L60" i="26"/>
  <c r="I60" i="26"/>
  <c r="K60" i="26"/>
  <c r="J60" i="26"/>
  <c r="M60" i="26"/>
  <c r="M107" i="26"/>
  <c r="L107" i="26"/>
  <c r="K107" i="26"/>
  <c r="I107" i="26"/>
  <c r="J107" i="26"/>
  <c r="M135" i="26"/>
  <c r="L135" i="26"/>
  <c r="I135" i="26"/>
  <c r="J135" i="26"/>
  <c r="K135" i="26"/>
  <c r="J154" i="26"/>
  <c r="M154" i="26"/>
  <c r="I154" i="26"/>
  <c r="K154" i="26"/>
  <c r="L154" i="26"/>
  <c r="L156" i="26"/>
  <c r="M156" i="26"/>
  <c r="K156" i="26"/>
  <c r="J156" i="26"/>
  <c r="I156" i="26"/>
  <c r="M38" i="27"/>
  <c r="K38" i="27"/>
  <c r="L38" i="27"/>
  <c r="I38" i="27"/>
  <c r="J38" i="27"/>
  <c r="K87" i="27"/>
  <c r="J87" i="27"/>
  <c r="I87" i="27"/>
  <c r="L87" i="27"/>
  <c r="M87" i="27"/>
  <c r="O190" i="24"/>
  <c r="N190" i="24"/>
  <c r="O212" i="24"/>
  <c r="N212" i="24"/>
  <c r="O234" i="24"/>
  <c r="N234" i="24"/>
  <c r="N260" i="24"/>
  <c r="O260" i="24"/>
  <c r="O11" i="25"/>
  <c r="N11" i="25"/>
  <c r="O19" i="25"/>
  <c r="N19" i="25"/>
  <c r="K27" i="26"/>
  <c r="I27" i="26"/>
  <c r="L27" i="26"/>
  <c r="J27" i="26"/>
  <c r="M27" i="26"/>
  <c r="M29" i="26"/>
  <c r="K29" i="26"/>
  <c r="J29" i="26"/>
  <c r="L29" i="26"/>
  <c r="I29" i="26"/>
  <c r="M31" i="26"/>
  <c r="L31" i="26"/>
  <c r="J31" i="26"/>
  <c r="I31" i="26"/>
  <c r="K31" i="26"/>
  <c r="K61" i="26"/>
  <c r="I61" i="26"/>
  <c r="L61" i="26"/>
  <c r="J61" i="26"/>
  <c r="M61" i="26"/>
  <c r="M64" i="26"/>
  <c r="K64" i="26"/>
  <c r="J64" i="26"/>
  <c r="L64" i="26"/>
  <c r="I64" i="26"/>
  <c r="M66" i="26"/>
  <c r="L66" i="26"/>
  <c r="J66" i="26"/>
  <c r="I66" i="26"/>
  <c r="K66" i="26"/>
  <c r="M98" i="26"/>
  <c r="L98" i="26"/>
  <c r="K98" i="26"/>
  <c r="J98" i="26"/>
  <c r="I98" i="26"/>
  <c r="M121" i="26"/>
  <c r="L121" i="26"/>
  <c r="J121" i="26"/>
  <c r="I121" i="26"/>
  <c r="K121" i="26"/>
  <c r="K122" i="26"/>
  <c r="J122" i="26"/>
  <c r="I122" i="26"/>
  <c r="M122" i="26"/>
  <c r="L122" i="26"/>
  <c r="M141" i="26"/>
  <c r="L141" i="26"/>
  <c r="K141" i="26"/>
  <c r="J141" i="26"/>
  <c r="I141" i="26"/>
  <c r="M143" i="26"/>
  <c r="L143" i="26"/>
  <c r="I143" i="26"/>
  <c r="K143" i="26"/>
  <c r="J143" i="26"/>
  <c r="L15" i="27"/>
  <c r="M15" i="27"/>
  <c r="K15" i="27"/>
  <c r="J15" i="27"/>
  <c r="I15" i="27"/>
  <c r="H34" i="27"/>
  <c r="M26" i="27"/>
  <c r="L26" i="27"/>
  <c r="K26" i="27"/>
  <c r="J26" i="27"/>
  <c r="I26" i="27"/>
  <c r="L93" i="27"/>
  <c r="K93" i="27"/>
  <c r="J93" i="27"/>
  <c r="M93" i="27"/>
  <c r="I93" i="27"/>
  <c r="M138" i="27"/>
  <c r="L138" i="27"/>
  <c r="K138" i="27"/>
  <c r="J138" i="27"/>
  <c r="I138" i="27"/>
  <c r="H146" i="27"/>
  <c r="M8" i="28"/>
  <c r="L8" i="28"/>
  <c r="K8" i="28"/>
  <c r="J8" i="28"/>
  <c r="I8" i="28"/>
  <c r="M129" i="26"/>
  <c r="L129" i="26"/>
  <c r="K129" i="26"/>
  <c r="J129" i="26"/>
  <c r="I129" i="26"/>
  <c r="M138" i="26"/>
  <c r="L138" i="26"/>
  <c r="K138" i="26"/>
  <c r="H146" i="26"/>
  <c r="J138" i="26"/>
  <c r="I138" i="26"/>
  <c r="M150" i="26"/>
  <c r="L150" i="26"/>
  <c r="K150" i="26"/>
  <c r="J150" i="26"/>
  <c r="I150" i="26"/>
  <c r="M155" i="26"/>
  <c r="L155" i="26"/>
  <c r="K155" i="26"/>
  <c r="J155" i="26"/>
  <c r="I155" i="26"/>
  <c r="I25" i="27"/>
  <c r="M25" i="27"/>
  <c r="L25" i="27"/>
  <c r="K25" i="27"/>
  <c r="J25" i="27"/>
  <c r="M55" i="27"/>
  <c r="L55" i="27"/>
  <c r="K55" i="27"/>
  <c r="J55" i="27"/>
  <c r="I55" i="27"/>
  <c r="M78" i="27"/>
  <c r="L78" i="27"/>
  <c r="K78" i="27"/>
  <c r="J78" i="27"/>
  <c r="I78" i="27"/>
  <c r="K79" i="27"/>
  <c r="J79" i="27"/>
  <c r="I79" i="27"/>
  <c r="M79" i="27"/>
  <c r="L79" i="27"/>
  <c r="M100" i="27"/>
  <c r="L100" i="27"/>
  <c r="K100" i="27"/>
  <c r="J100" i="27"/>
  <c r="I100" i="27"/>
  <c r="L101" i="27"/>
  <c r="K101" i="27"/>
  <c r="J101" i="27"/>
  <c r="M101" i="27"/>
  <c r="I101" i="27"/>
  <c r="M124" i="27"/>
  <c r="L124" i="27"/>
  <c r="K124" i="27"/>
  <c r="J124" i="27"/>
  <c r="H132" i="27"/>
  <c r="I124" i="27"/>
  <c r="K148" i="27"/>
  <c r="J148" i="27"/>
  <c r="I148" i="27"/>
  <c r="M148" i="27"/>
  <c r="L148" i="27"/>
  <c r="I29" i="28"/>
  <c r="M29" i="28"/>
  <c r="L29" i="28"/>
  <c r="K29" i="28"/>
  <c r="J29" i="28"/>
  <c r="M51" i="28"/>
  <c r="L51" i="28"/>
  <c r="K51" i="28"/>
  <c r="J51" i="28"/>
  <c r="I51" i="28"/>
  <c r="J60" i="28"/>
  <c r="M60" i="28"/>
  <c r="L60" i="28"/>
  <c r="K60" i="28"/>
  <c r="I60" i="28"/>
  <c r="M70" i="28"/>
  <c r="L70" i="28"/>
  <c r="I70" i="28"/>
  <c r="K70" i="28"/>
  <c r="J70" i="28"/>
  <c r="H90" i="28"/>
  <c r="M82" i="28"/>
  <c r="L82" i="28"/>
  <c r="K82" i="28"/>
  <c r="J82" i="28"/>
  <c r="I82" i="28"/>
  <c r="O82" i="30"/>
  <c r="N82" i="30"/>
  <c r="M60" i="27"/>
  <c r="L60" i="27"/>
  <c r="K60" i="27"/>
  <c r="J60" i="27"/>
  <c r="I60" i="27"/>
  <c r="K61" i="27"/>
  <c r="J61" i="27"/>
  <c r="I61" i="27"/>
  <c r="M61" i="27"/>
  <c r="L61" i="27"/>
  <c r="M83" i="27"/>
  <c r="L83" i="27"/>
  <c r="K83" i="27"/>
  <c r="J83" i="27"/>
  <c r="I83" i="27"/>
  <c r="L84" i="27"/>
  <c r="K84" i="27"/>
  <c r="J84" i="27"/>
  <c r="M84" i="27"/>
  <c r="I84" i="27"/>
  <c r="M107" i="27"/>
  <c r="L107" i="27"/>
  <c r="K107" i="27"/>
  <c r="J107" i="27"/>
  <c r="I107" i="27"/>
  <c r="M129" i="27"/>
  <c r="L129" i="27"/>
  <c r="K129" i="27"/>
  <c r="J129" i="27"/>
  <c r="I129" i="27"/>
  <c r="K130" i="27"/>
  <c r="J130" i="27"/>
  <c r="I130" i="27"/>
  <c r="M130" i="27"/>
  <c r="L130" i="27"/>
  <c r="H160" i="27"/>
  <c r="M152" i="27"/>
  <c r="L152" i="27"/>
  <c r="K152" i="27"/>
  <c r="J152" i="27"/>
  <c r="I152" i="27"/>
  <c r="L153" i="27"/>
  <c r="K153" i="27"/>
  <c r="J153" i="27"/>
  <c r="M153" i="27"/>
  <c r="I153" i="27"/>
  <c r="L159" i="27"/>
  <c r="K159" i="27"/>
  <c r="J159" i="27"/>
  <c r="I159" i="27"/>
  <c r="M159" i="27"/>
  <c r="I12" i="28"/>
  <c r="H20" i="28"/>
  <c r="M12" i="28"/>
  <c r="L12" i="28"/>
  <c r="K12" i="28"/>
  <c r="J12" i="28"/>
  <c r="L54" i="28"/>
  <c r="H62" i="28"/>
  <c r="M54" i="28"/>
  <c r="I54" i="28"/>
  <c r="K54" i="28"/>
  <c r="J54" i="28"/>
  <c r="L56" i="28"/>
  <c r="K56" i="28"/>
  <c r="J56" i="28"/>
  <c r="I56" i="28"/>
  <c r="M56" i="28"/>
  <c r="K66" i="28"/>
  <c r="M66" i="28"/>
  <c r="L66" i="28"/>
  <c r="J66" i="28"/>
  <c r="I66" i="28"/>
  <c r="M87" i="28"/>
  <c r="L87" i="28"/>
  <c r="K87" i="28"/>
  <c r="J87" i="28"/>
  <c r="I87" i="28"/>
  <c r="O56" i="30"/>
  <c r="N56" i="30"/>
  <c r="O75" i="30"/>
  <c r="N75" i="30"/>
  <c r="N209" i="30"/>
  <c r="O209" i="30"/>
  <c r="K130" i="26"/>
  <c r="J130" i="26"/>
  <c r="I130" i="26"/>
  <c r="M130" i="26"/>
  <c r="L130" i="26"/>
  <c r="K139" i="26"/>
  <c r="J139" i="26"/>
  <c r="I139" i="26"/>
  <c r="M139" i="26"/>
  <c r="L139" i="26"/>
  <c r="K148" i="26"/>
  <c r="J148" i="26"/>
  <c r="I148" i="26"/>
  <c r="M148" i="26"/>
  <c r="L148" i="26"/>
  <c r="I16" i="27"/>
  <c r="L16" i="27"/>
  <c r="K16" i="27"/>
  <c r="J16" i="27"/>
  <c r="M16" i="27"/>
  <c r="J22" i="27"/>
  <c r="L22" i="27"/>
  <c r="K22" i="27"/>
  <c r="I22" i="27"/>
  <c r="M22" i="27"/>
  <c r="K27" i="27"/>
  <c r="L27" i="27"/>
  <c r="J27" i="27"/>
  <c r="I27" i="27"/>
  <c r="M27" i="27"/>
  <c r="M52" i="27"/>
  <c r="L52" i="27"/>
  <c r="K52" i="27"/>
  <c r="J52" i="27"/>
  <c r="I52" i="27"/>
  <c r="K53" i="27"/>
  <c r="J53" i="27"/>
  <c r="I53" i="27"/>
  <c r="M53" i="27"/>
  <c r="L53" i="27"/>
  <c r="M74" i="27"/>
  <c r="K74" i="27"/>
  <c r="J74" i="27"/>
  <c r="I74" i="27"/>
  <c r="L74" i="27"/>
  <c r="L75" i="27"/>
  <c r="K75" i="27"/>
  <c r="J75" i="27"/>
  <c r="M75" i="27"/>
  <c r="I75" i="27"/>
  <c r="M98" i="27"/>
  <c r="L98" i="27"/>
  <c r="K98" i="27"/>
  <c r="J98" i="27"/>
  <c r="I98" i="27"/>
  <c r="M121" i="27"/>
  <c r="L121" i="27"/>
  <c r="K121" i="27"/>
  <c r="J121" i="27"/>
  <c r="I121" i="27"/>
  <c r="K122" i="27"/>
  <c r="J122" i="27"/>
  <c r="I122" i="27"/>
  <c r="M122" i="27"/>
  <c r="L122" i="27"/>
  <c r="M143" i="27"/>
  <c r="K143" i="27"/>
  <c r="J143" i="27"/>
  <c r="I143" i="27"/>
  <c r="L143" i="27"/>
  <c r="L144" i="27"/>
  <c r="K144" i="27"/>
  <c r="J144" i="27"/>
  <c r="M144" i="27"/>
  <c r="I144" i="27"/>
  <c r="M18" i="28"/>
  <c r="L18" i="28"/>
  <c r="K18" i="28"/>
  <c r="J18" i="28"/>
  <c r="I18" i="28"/>
  <c r="J137" i="28"/>
  <c r="I137" i="28"/>
  <c r="M137" i="28"/>
  <c r="L137" i="28"/>
  <c r="K137" i="28"/>
  <c r="O212" i="30"/>
  <c r="N212" i="30"/>
  <c r="J22" i="26"/>
  <c r="K22" i="26"/>
  <c r="I22" i="26"/>
  <c r="M22" i="26"/>
  <c r="L22" i="26"/>
  <c r="J30" i="26"/>
  <c r="M30" i="26"/>
  <c r="K30" i="26"/>
  <c r="L30" i="26"/>
  <c r="I30" i="26"/>
  <c r="J39" i="26"/>
  <c r="M39" i="26"/>
  <c r="L39" i="26"/>
  <c r="K39" i="26"/>
  <c r="I39" i="26"/>
  <c r="J47" i="26"/>
  <c r="M47" i="26"/>
  <c r="L47" i="26"/>
  <c r="K47" i="26"/>
  <c r="I47" i="26"/>
  <c r="J56" i="26"/>
  <c r="K56" i="26"/>
  <c r="I56" i="26"/>
  <c r="M56" i="26"/>
  <c r="L56" i="26"/>
  <c r="J65" i="26"/>
  <c r="M65" i="26"/>
  <c r="K65" i="26"/>
  <c r="I65" i="26"/>
  <c r="L65" i="26"/>
  <c r="J73" i="26"/>
  <c r="M73" i="26"/>
  <c r="L73" i="26"/>
  <c r="K73" i="26"/>
  <c r="I73" i="26"/>
  <c r="J82" i="26"/>
  <c r="H90" i="26"/>
  <c r="M82" i="26"/>
  <c r="L82" i="26"/>
  <c r="K82" i="26"/>
  <c r="I82" i="26"/>
  <c r="J99" i="26"/>
  <c r="I99" i="26"/>
  <c r="K99" i="26"/>
  <c r="M99" i="26"/>
  <c r="L99" i="26"/>
  <c r="J108" i="26"/>
  <c r="I108" i="26"/>
  <c r="L108" i="26"/>
  <c r="K108" i="26"/>
  <c r="M108" i="26"/>
  <c r="J116" i="26"/>
  <c r="I116" i="26"/>
  <c r="M116" i="26"/>
  <c r="L116" i="26"/>
  <c r="K116" i="26"/>
  <c r="J125" i="26"/>
  <c r="I125" i="26"/>
  <c r="L125" i="26"/>
  <c r="M125" i="26"/>
  <c r="K125" i="26"/>
  <c r="J134" i="26"/>
  <c r="I134" i="26"/>
  <c r="L134" i="26"/>
  <c r="M134" i="26"/>
  <c r="K134" i="26"/>
  <c r="J142" i="26"/>
  <c r="I142" i="26"/>
  <c r="L142" i="26"/>
  <c r="M142" i="26"/>
  <c r="K142" i="26"/>
  <c r="I157" i="26"/>
  <c r="K157" i="26"/>
  <c r="J157" i="26"/>
  <c r="M157" i="26"/>
  <c r="L157" i="26"/>
  <c r="M12" i="27"/>
  <c r="J12" i="27"/>
  <c r="I12" i="27"/>
  <c r="L12" i="27"/>
  <c r="H20" i="27"/>
  <c r="K12" i="27"/>
  <c r="J17" i="27"/>
  <c r="I17" i="27"/>
  <c r="L17" i="27"/>
  <c r="M17" i="27"/>
  <c r="K17" i="27"/>
  <c r="J23" i="27"/>
  <c r="I23" i="27"/>
  <c r="L23" i="27"/>
  <c r="M23" i="27"/>
  <c r="K23" i="27"/>
  <c r="M43" i="27"/>
  <c r="L43" i="27"/>
  <c r="J43" i="27"/>
  <c r="I43" i="27"/>
  <c r="K43" i="27"/>
  <c r="K44" i="27"/>
  <c r="J44" i="27"/>
  <c r="I44" i="27"/>
  <c r="M44" i="27"/>
  <c r="L44" i="27"/>
  <c r="M66" i="27"/>
  <c r="J66" i="27"/>
  <c r="I66" i="27"/>
  <c r="L66" i="27"/>
  <c r="K66" i="27"/>
  <c r="L67" i="27"/>
  <c r="K67" i="27"/>
  <c r="J67" i="27"/>
  <c r="M67" i="27"/>
  <c r="I67" i="27"/>
  <c r="M89" i="27"/>
  <c r="L89" i="27"/>
  <c r="K89" i="27"/>
  <c r="J89" i="27"/>
  <c r="I89" i="27"/>
  <c r="M112" i="27"/>
  <c r="L112" i="27"/>
  <c r="J112" i="27"/>
  <c r="I112" i="27"/>
  <c r="K112" i="27"/>
  <c r="K113" i="27"/>
  <c r="J113" i="27"/>
  <c r="I113" i="27"/>
  <c r="M113" i="27"/>
  <c r="L113" i="27"/>
  <c r="M135" i="27"/>
  <c r="J135" i="27"/>
  <c r="I135" i="27"/>
  <c r="L135" i="27"/>
  <c r="K135" i="27"/>
  <c r="L136" i="27"/>
  <c r="K136" i="27"/>
  <c r="J136" i="27"/>
  <c r="M136" i="27"/>
  <c r="I136" i="27"/>
  <c r="M158" i="27"/>
  <c r="L158" i="27"/>
  <c r="K158" i="27"/>
  <c r="J158" i="27"/>
  <c r="I158" i="27"/>
  <c r="I38" i="28"/>
  <c r="M38" i="28"/>
  <c r="J38" i="28"/>
  <c r="L38" i="28"/>
  <c r="K38" i="28"/>
  <c r="K40" i="28"/>
  <c r="M40" i="28"/>
  <c r="L40" i="28"/>
  <c r="J40" i="28"/>
  <c r="I40" i="28"/>
  <c r="H48" i="28"/>
  <c r="M59" i="28"/>
  <c r="L59" i="28"/>
  <c r="I59" i="28"/>
  <c r="K59" i="28"/>
  <c r="J59" i="28"/>
  <c r="L61" i="28"/>
  <c r="K61" i="28"/>
  <c r="J61" i="28"/>
  <c r="I61" i="28"/>
  <c r="M61" i="28"/>
  <c r="L71" i="28"/>
  <c r="M71" i="28"/>
  <c r="K71" i="28"/>
  <c r="J71" i="28"/>
  <c r="I71" i="28"/>
  <c r="M100" i="28"/>
  <c r="K100" i="28"/>
  <c r="L100" i="28"/>
  <c r="J100" i="28"/>
  <c r="I100" i="28"/>
  <c r="J111" i="28"/>
  <c r="M111" i="28"/>
  <c r="L111" i="28"/>
  <c r="K111" i="28"/>
  <c r="I111" i="28"/>
  <c r="L138" i="28"/>
  <c r="I138" i="28"/>
  <c r="J138" i="28"/>
  <c r="M138" i="28"/>
  <c r="K138" i="28"/>
  <c r="H146" i="28"/>
  <c r="J154" i="28"/>
  <c r="M154" i="28"/>
  <c r="L154" i="28"/>
  <c r="K154" i="28"/>
  <c r="I154" i="28"/>
  <c r="N188" i="30"/>
  <c r="O188" i="30"/>
  <c r="O229" i="30"/>
  <c r="N229" i="30"/>
  <c r="I94" i="26"/>
  <c r="M94" i="26"/>
  <c r="L94" i="26"/>
  <c r="K94" i="26"/>
  <c r="J94" i="26"/>
  <c r="I102" i="26"/>
  <c r="M102" i="26"/>
  <c r="L102" i="26"/>
  <c r="K102" i="26"/>
  <c r="J102" i="26"/>
  <c r="I111" i="26"/>
  <c r="M111" i="26"/>
  <c r="L111" i="26"/>
  <c r="K111" i="26"/>
  <c r="J111" i="26"/>
  <c r="I120" i="26"/>
  <c r="M120" i="26"/>
  <c r="L120" i="26"/>
  <c r="J120" i="26"/>
  <c r="K120" i="26"/>
  <c r="I128" i="26"/>
  <c r="K128" i="26"/>
  <c r="L128" i="26"/>
  <c r="J128" i="26"/>
  <c r="M128" i="26"/>
  <c r="I137" i="26"/>
  <c r="K137" i="26"/>
  <c r="J137" i="26"/>
  <c r="M137" i="26"/>
  <c r="L137" i="26"/>
  <c r="I145" i="26"/>
  <c r="K145" i="26"/>
  <c r="L145" i="26"/>
  <c r="J145" i="26"/>
  <c r="M145" i="26"/>
  <c r="M153" i="26"/>
  <c r="I153" i="26"/>
  <c r="K153" i="26"/>
  <c r="L153" i="26"/>
  <c r="J153" i="26"/>
  <c r="I158" i="26"/>
  <c r="K158" i="26"/>
  <c r="M158" i="26"/>
  <c r="L158" i="26"/>
  <c r="J158" i="26"/>
  <c r="M29" i="27"/>
  <c r="K29" i="27"/>
  <c r="I29" i="27"/>
  <c r="L29" i="27"/>
  <c r="J29" i="27"/>
  <c r="M31" i="27"/>
  <c r="I31" i="27"/>
  <c r="K31" i="27"/>
  <c r="L31" i="27"/>
  <c r="J31" i="27"/>
  <c r="M57" i="27"/>
  <c r="I57" i="27"/>
  <c r="K57" i="27"/>
  <c r="L57" i="27"/>
  <c r="J57" i="27"/>
  <c r="L58" i="27"/>
  <c r="K58" i="27"/>
  <c r="J58" i="27"/>
  <c r="I58" i="27"/>
  <c r="M58" i="27"/>
  <c r="M81" i="27"/>
  <c r="L81" i="27"/>
  <c r="K81" i="27"/>
  <c r="I81" i="27"/>
  <c r="J81" i="27"/>
  <c r="M103" i="27"/>
  <c r="L103" i="27"/>
  <c r="I103" i="27"/>
  <c r="K103" i="27"/>
  <c r="J103" i="27"/>
  <c r="M126" i="27"/>
  <c r="I126" i="27"/>
  <c r="K126" i="27"/>
  <c r="L126" i="27"/>
  <c r="J126" i="27"/>
  <c r="L127" i="27"/>
  <c r="K127" i="27"/>
  <c r="J127" i="27"/>
  <c r="I127" i="27"/>
  <c r="M127" i="27"/>
  <c r="M150" i="27"/>
  <c r="L150" i="27"/>
  <c r="K150" i="27"/>
  <c r="I150" i="27"/>
  <c r="J150" i="27"/>
  <c r="I149" i="28"/>
  <c r="M149" i="28"/>
  <c r="L149" i="28"/>
  <c r="K149" i="28"/>
  <c r="J149" i="28"/>
  <c r="M11" i="26"/>
  <c r="L11" i="26"/>
  <c r="K11" i="26"/>
  <c r="J11" i="26"/>
  <c r="I11" i="26"/>
  <c r="K19" i="26"/>
  <c r="J19" i="26"/>
  <c r="I19" i="26"/>
  <c r="M19" i="26"/>
  <c r="L19" i="26"/>
  <c r="I28" i="26"/>
  <c r="M28" i="26"/>
  <c r="K28" i="26"/>
  <c r="J28" i="26"/>
  <c r="L28" i="26"/>
  <c r="M37" i="26"/>
  <c r="L37" i="26"/>
  <c r="K37" i="26"/>
  <c r="I37" i="26"/>
  <c r="J37" i="26"/>
  <c r="M45" i="26"/>
  <c r="L45" i="26"/>
  <c r="K45" i="26"/>
  <c r="J45" i="26"/>
  <c r="I45" i="26"/>
  <c r="H62" i="26"/>
  <c r="K54" i="26"/>
  <c r="J54" i="26"/>
  <c r="I54" i="26"/>
  <c r="M54" i="26"/>
  <c r="L54" i="26"/>
  <c r="M71" i="26"/>
  <c r="L71" i="26"/>
  <c r="K71" i="26"/>
  <c r="I71" i="26"/>
  <c r="J71" i="26"/>
  <c r="M80" i="26"/>
  <c r="L80" i="26"/>
  <c r="K80" i="26"/>
  <c r="J80" i="26"/>
  <c r="I80" i="26"/>
  <c r="M88" i="26"/>
  <c r="L88" i="26"/>
  <c r="K88" i="26"/>
  <c r="I88" i="26"/>
  <c r="J88" i="26"/>
  <c r="M97" i="26"/>
  <c r="L97" i="26"/>
  <c r="J97" i="26"/>
  <c r="I97" i="26"/>
  <c r="K97" i="26"/>
  <c r="I106" i="26"/>
  <c r="M106" i="26"/>
  <c r="K106" i="26"/>
  <c r="J106" i="26"/>
  <c r="L106" i="26"/>
  <c r="J114" i="26"/>
  <c r="I114" i="26"/>
  <c r="L114" i="26"/>
  <c r="M114" i="26"/>
  <c r="K114" i="26"/>
  <c r="K123" i="26"/>
  <c r="J123" i="26"/>
  <c r="I123" i="26"/>
  <c r="M123" i="26"/>
  <c r="L123" i="26"/>
  <c r="M131" i="26"/>
  <c r="J131" i="26"/>
  <c r="L131" i="26"/>
  <c r="K131" i="26"/>
  <c r="I131" i="26"/>
  <c r="M140" i="26"/>
  <c r="J140" i="26"/>
  <c r="L140" i="26"/>
  <c r="K140" i="26"/>
  <c r="I140" i="26"/>
  <c r="M149" i="26"/>
  <c r="J149" i="26"/>
  <c r="L149" i="26"/>
  <c r="K149" i="26"/>
  <c r="I149" i="26"/>
  <c r="I8" i="27"/>
  <c r="K8" i="27"/>
  <c r="M8" i="27"/>
  <c r="L8" i="27"/>
  <c r="J8" i="27"/>
  <c r="J13" i="27"/>
  <c r="M13" i="27"/>
  <c r="K13" i="27"/>
  <c r="L13" i="27"/>
  <c r="I13" i="27"/>
  <c r="K18" i="27"/>
  <c r="M18" i="27"/>
  <c r="J18" i="27"/>
  <c r="L18" i="27"/>
  <c r="I18" i="27"/>
  <c r="L24" i="27"/>
  <c r="M24" i="27"/>
  <c r="J24" i="27"/>
  <c r="K24" i="27"/>
  <c r="I24" i="27"/>
  <c r="L32" i="27"/>
  <c r="J32" i="27"/>
  <c r="K32" i="27"/>
  <c r="M32" i="27"/>
  <c r="I32" i="27"/>
  <c r="I33" i="27"/>
  <c r="M33" i="27"/>
  <c r="K33" i="27"/>
  <c r="L33" i="27"/>
  <c r="J33" i="27"/>
  <c r="L50" i="27"/>
  <c r="K50" i="27"/>
  <c r="J50" i="27"/>
  <c r="M50" i="27"/>
  <c r="I50" i="27"/>
  <c r="M72" i="27"/>
  <c r="L72" i="27"/>
  <c r="K72" i="27"/>
  <c r="J72" i="27"/>
  <c r="I72" i="27"/>
  <c r="M95" i="27"/>
  <c r="L95" i="27"/>
  <c r="J95" i="27"/>
  <c r="K95" i="27"/>
  <c r="I95" i="27"/>
  <c r="K96" i="27"/>
  <c r="J96" i="27"/>
  <c r="I96" i="27"/>
  <c r="H104" i="27"/>
  <c r="M96" i="27"/>
  <c r="L96" i="27"/>
  <c r="M117" i="27"/>
  <c r="L117" i="27"/>
  <c r="J117" i="27"/>
  <c r="K117" i="27"/>
  <c r="I117" i="27"/>
  <c r="M141" i="27"/>
  <c r="L141" i="27"/>
  <c r="K141" i="27"/>
  <c r="J141" i="27"/>
  <c r="I141" i="27"/>
  <c r="J43" i="28"/>
  <c r="M43" i="28"/>
  <c r="I43" i="28"/>
  <c r="L43" i="28"/>
  <c r="K43" i="28"/>
  <c r="L45" i="28"/>
  <c r="M45" i="28"/>
  <c r="K45" i="28"/>
  <c r="J45" i="28"/>
  <c r="I45" i="28"/>
  <c r="I55" i="28"/>
  <c r="M55" i="28"/>
  <c r="L55" i="28"/>
  <c r="K55" i="28"/>
  <c r="J55" i="28"/>
  <c r="M65" i="28"/>
  <c r="L65" i="28"/>
  <c r="I65" i="28"/>
  <c r="K65" i="28"/>
  <c r="J65" i="28"/>
  <c r="K98" i="28"/>
  <c r="I98" i="28"/>
  <c r="M98" i="28"/>
  <c r="L98" i="28"/>
  <c r="J98" i="28"/>
  <c r="L112" i="28"/>
  <c r="M112" i="28"/>
  <c r="I112" i="28"/>
  <c r="K112" i="28"/>
  <c r="J112" i="28"/>
  <c r="K115" i="28"/>
  <c r="M115" i="28"/>
  <c r="L115" i="28"/>
  <c r="J115" i="28"/>
  <c r="I115" i="28"/>
  <c r="M144" i="28"/>
  <c r="J144" i="28"/>
  <c r="L144" i="28"/>
  <c r="K144" i="28"/>
  <c r="I144" i="28"/>
  <c r="O168" i="30"/>
  <c r="N168" i="30"/>
  <c r="J17" i="28"/>
  <c r="M17" i="28"/>
  <c r="L17" i="28"/>
  <c r="I17" i="28"/>
  <c r="K17" i="28"/>
  <c r="K23" i="28"/>
  <c r="M23" i="28"/>
  <c r="L23" i="28"/>
  <c r="J23" i="28"/>
  <c r="I23" i="28"/>
  <c r="L28" i="28"/>
  <c r="M28" i="28"/>
  <c r="K28" i="28"/>
  <c r="J28" i="28"/>
  <c r="I28" i="28"/>
  <c r="M33" i="28"/>
  <c r="L33" i="28"/>
  <c r="K33" i="28"/>
  <c r="I33" i="28"/>
  <c r="J33" i="28"/>
  <c r="M39" i="28"/>
  <c r="L39" i="28"/>
  <c r="K39" i="28"/>
  <c r="I39" i="28"/>
  <c r="J39" i="28"/>
  <c r="M44" i="28"/>
  <c r="L44" i="28"/>
  <c r="K44" i="28"/>
  <c r="J44" i="28"/>
  <c r="I44" i="28"/>
  <c r="I81" i="28"/>
  <c r="M81" i="28"/>
  <c r="L81" i="28"/>
  <c r="K81" i="28"/>
  <c r="J81" i="28"/>
  <c r="J86" i="28"/>
  <c r="M86" i="28"/>
  <c r="L86" i="28"/>
  <c r="K86" i="28"/>
  <c r="I86" i="28"/>
  <c r="K92" i="28"/>
  <c r="M92" i="28"/>
  <c r="L92" i="28"/>
  <c r="J92" i="28"/>
  <c r="I92" i="28"/>
  <c r="L97" i="28"/>
  <c r="M97" i="28"/>
  <c r="K97" i="28"/>
  <c r="J97" i="28"/>
  <c r="I97" i="28"/>
  <c r="J102" i="28"/>
  <c r="I102" i="28"/>
  <c r="M102" i="28"/>
  <c r="L102" i="28"/>
  <c r="K102" i="28"/>
  <c r="L122" i="28"/>
  <c r="I122" i="28"/>
  <c r="K122" i="28"/>
  <c r="M122" i="28"/>
  <c r="J122" i="28"/>
  <c r="L156" i="28"/>
  <c r="I156" i="28"/>
  <c r="M156" i="28"/>
  <c r="K156" i="28"/>
  <c r="J156" i="28"/>
  <c r="K158" i="28"/>
  <c r="M158" i="28"/>
  <c r="L158" i="28"/>
  <c r="J158" i="28"/>
  <c r="I158" i="28"/>
  <c r="J30" i="27"/>
  <c r="I30" i="27"/>
  <c r="L30" i="27"/>
  <c r="M30" i="27"/>
  <c r="K30" i="27"/>
  <c r="J39" i="27"/>
  <c r="M39" i="27"/>
  <c r="L39" i="27"/>
  <c r="I39" i="27"/>
  <c r="K39" i="27"/>
  <c r="J47" i="27"/>
  <c r="I47" i="27"/>
  <c r="M47" i="27"/>
  <c r="L47" i="27"/>
  <c r="K47" i="27"/>
  <c r="J56" i="27"/>
  <c r="I56" i="27"/>
  <c r="M56" i="27"/>
  <c r="K56" i="27"/>
  <c r="L56" i="27"/>
  <c r="J65" i="27"/>
  <c r="I65" i="27"/>
  <c r="L65" i="27"/>
  <c r="M65" i="27"/>
  <c r="K65" i="27"/>
  <c r="J73" i="27"/>
  <c r="I73" i="27"/>
  <c r="K73" i="27"/>
  <c r="M73" i="27"/>
  <c r="L73" i="27"/>
  <c r="J82" i="27"/>
  <c r="I82" i="27"/>
  <c r="H90" i="27"/>
  <c r="L82" i="27"/>
  <c r="K82" i="27"/>
  <c r="M82" i="27"/>
  <c r="J99" i="27"/>
  <c r="I99" i="27"/>
  <c r="M99" i="27"/>
  <c r="L99" i="27"/>
  <c r="K99" i="27"/>
  <c r="J108" i="27"/>
  <c r="I108" i="27"/>
  <c r="M108" i="27"/>
  <c r="L108" i="27"/>
  <c r="K108" i="27"/>
  <c r="J116" i="27"/>
  <c r="I116" i="27"/>
  <c r="M116" i="27"/>
  <c r="L116" i="27"/>
  <c r="K116" i="27"/>
  <c r="J125" i="27"/>
  <c r="I125" i="27"/>
  <c r="M125" i="27"/>
  <c r="K125" i="27"/>
  <c r="L125" i="27"/>
  <c r="J134" i="27"/>
  <c r="I134" i="27"/>
  <c r="L134" i="27"/>
  <c r="M134" i="27"/>
  <c r="K134" i="27"/>
  <c r="J142" i="27"/>
  <c r="I142" i="27"/>
  <c r="K142" i="27"/>
  <c r="M142" i="27"/>
  <c r="L142" i="27"/>
  <c r="J151" i="27"/>
  <c r="I151" i="27"/>
  <c r="L151" i="27"/>
  <c r="K151" i="27"/>
  <c r="M151" i="27"/>
  <c r="J9" i="28"/>
  <c r="L9" i="28"/>
  <c r="K9" i="28"/>
  <c r="I9" i="28"/>
  <c r="M9" i="28"/>
  <c r="K14" i="28"/>
  <c r="L14" i="28"/>
  <c r="J14" i="28"/>
  <c r="I14" i="28"/>
  <c r="M14" i="28"/>
  <c r="L19" i="28"/>
  <c r="K19" i="28"/>
  <c r="J19" i="28"/>
  <c r="I19" i="28"/>
  <c r="M19" i="28"/>
  <c r="M25" i="28"/>
  <c r="K25" i="28"/>
  <c r="J25" i="28"/>
  <c r="I25" i="28"/>
  <c r="L25" i="28"/>
  <c r="K30" i="28"/>
  <c r="J30" i="28"/>
  <c r="I30" i="28"/>
  <c r="M30" i="28"/>
  <c r="L30" i="28"/>
  <c r="K36" i="28"/>
  <c r="J36" i="28"/>
  <c r="I36" i="28"/>
  <c r="M36" i="28"/>
  <c r="L36" i="28"/>
  <c r="I72" i="28"/>
  <c r="L72" i="28"/>
  <c r="K72" i="28"/>
  <c r="J72" i="28"/>
  <c r="M72" i="28"/>
  <c r="J78" i="28"/>
  <c r="L78" i="28"/>
  <c r="K78" i="28"/>
  <c r="I78" i="28"/>
  <c r="M78" i="28"/>
  <c r="K83" i="28"/>
  <c r="L83" i="28"/>
  <c r="J83" i="28"/>
  <c r="I83" i="28"/>
  <c r="M83" i="28"/>
  <c r="L88" i="28"/>
  <c r="K88" i="28"/>
  <c r="J88" i="28"/>
  <c r="I88" i="28"/>
  <c r="M88" i="28"/>
  <c r="M94" i="28"/>
  <c r="K94" i="28"/>
  <c r="J94" i="28"/>
  <c r="I94" i="28"/>
  <c r="L94" i="28"/>
  <c r="M110" i="28"/>
  <c r="J110" i="28"/>
  <c r="L110" i="28"/>
  <c r="H118" i="28"/>
  <c r="K110" i="28"/>
  <c r="I110" i="28"/>
  <c r="J120" i="28"/>
  <c r="L120" i="28"/>
  <c r="M120" i="28"/>
  <c r="K120" i="28"/>
  <c r="I120" i="28"/>
  <c r="L129" i="28"/>
  <c r="K129" i="28"/>
  <c r="I129" i="28"/>
  <c r="M129" i="28"/>
  <c r="J129" i="28"/>
  <c r="M153" i="28"/>
  <c r="J153" i="28"/>
  <c r="L153" i="28"/>
  <c r="K153" i="28"/>
  <c r="I153" i="28"/>
  <c r="L155" i="28"/>
  <c r="M155" i="28"/>
  <c r="K155" i="28"/>
  <c r="J155" i="28"/>
  <c r="I155" i="28"/>
  <c r="O83" i="30"/>
  <c r="N83" i="30"/>
  <c r="O142" i="30"/>
  <c r="N142" i="30"/>
  <c r="O190" i="30"/>
  <c r="N190" i="30"/>
  <c r="N98" i="31"/>
  <c r="O98" i="31"/>
  <c r="I42" i="27"/>
  <c r="J42" i="27"/>
  <c r="L42" i="27"/>
  <c r="M42" i="27"/>
  <c r="K42" i="27"/>
  <c r="I51" i="27"/>
  <c r="K51" i="27"/>
  <c r="J51" i="27"/>
  <c r="M51" i="27"/>
  <c r="L51" i="27"/>
  <c r="I59" i="27"/>
  <c r="L59" i="27"/>
  <c r="K59" i="27"/>
  <c r="J59" i="27"/>
  <c r="M59" i="27"/>
  <c r="I68" i="27"/>
  <c r="H76" i="27"/>
  <c r="M68" i="27"/>
  <c r="L68" i="27"/>
  <c r="K68" i="27"/>
  <c r="J68" i="27"/>
  <c r="I85" i="27"/>
  <c r="M85" i="27"/>
  <c r="L85" i="27"/>
  <c r="K85" i="27"/>
  <c r="J85" i="27"/>
  <c r="I94" i="27"/>
  <c r="M94" i="27"/>
  <c r="L94" i="27"/>
  <c r="J94" i="27"/>
  <c r="K94" i="27"/>
  <c r="I102" i="27"/>
  <c r="M102" i="27"/>
  <c r="K102" i="27"/>
  <c r="L102" i="27"/>
  <c r="J102" i="27"/>
  <c r="I111" i="27"/>
  <c r="J111" i="27"/>
  <c r="L111" i="27"/>
  <c r="M111" i="27"/>
  <c r="K111" i="27"/>
  <c r="I120" i="27"/>
  <c r="K120" i="27"/>
  <c r="J120" i="27"/>
  <c r="M120" i="27"/>
  <c r="L120" i="27"/>
  <c r="I128" i="27"/>
  <c r="L128" i="27"/>
  <c r="K128" i="27"/>
  <c r="J128" i="27"/>
  <c r="M128" i="27"/>
  <c r="I137" i="27"/>
  <c r="M137" i="27"/>
  <c r="L137" i="27"/>
  <c r="K137" i="27"/>
  <c r="J137" i="27"/>
  <c r="I145" i="27"/>
  <c r="M145" i="27"/>
  <c r="L145" i="27"/>
  <c r="K145" i="27"/>
  <c r="J145" i="27"/>
  <c r="I154" i="27"/>
  <c r="M154" i="27"/>
  <c r="L154" i="27"/>
  <c r="K154" i="27"/>
  <c r="J154" i="27"/>
  <c r="J10" i="28"/>
  <c r="I10" i="28"/>
  <c r="M10" i="28"/>
  <c r="L10" i="28"/>
  <c r="K10" i="28"/>
  <c r="I46" i="28"/>
  <c r="K46" i="28"/>
  <c r="J46" i="28"/>
  <c r="M46" i="28"/>
  <c r="L46" i="28"/>
  <c r="J52" i="28"/>
  <c r="K52" i="28"/>
  <c r="I52" i="28"/>
  <c r="M52" i="28"/>
  <c r="L52" i="28"/>
  <c r="K57" i="28"/>
  <c r="J57" i="28"/>
  <c r="I57" i="28"/>
  <c r="M57" i="28"/>
  <c r="L57" i="28"/>
  <c r="M68" i="28"/>
  <c r="J68" i="28"/>
  <c r="I68" i="28"/>
  <c r="L68" i="28"/>
  <c r="H76" i="28"/>
  <c r="K68" i="28"/>
  <c r="J73" i="28"/>
  <c r="I73" i="28"/>
  <c r="L73" i="28"/>
  <c r="M73" i="28"/>
  <c r="K73" i="28"/>
  <c r="J79" i="28"/>
  <c r="I79" i="28"/>
  <c r="L79" i="28"/>
  <c r="K79" i="28"/>
  <c r="M79" i="28"/>
  <c r="I114" i="28"/>
  <c r="M114" i="28"/>
  <c r="K114" i="28"/>
  <c r="J114" i="28"/>
  <c r="L114" i="28"/>
  <c r="K124" i="28"/>
  <c r="M124" i="28"/>
  <c r="H132" i="28"/>
  <c r="J124" i="28"/>
  <c r="L124" i="28"/>
  <c r="I124" i="28"/>
  <c r="I157" i="28"/>
  <c r="M157" i="28"/>
  <c r="L157" i="28"/>
  <c r="K157" i="28"/>
  <c r="J157" i="28"/>
  <c r="O11" i="30"/>
  <c r="N11" i="30"/>
  <c r="O55" i="30"/>
  <c r="N55" i="30"/>
  <c r="O145" i="30"/>
  <c r="N145" i="30"/>
  <c r="N166" i="30"/>
  <c r="O166" i="30"/>
  <c r="O187" i="30"/>
  <c r="N187" i="30"/>
  <c r="H160" i="26"/>
  <c r="K152" i="26"/>
  <c r="J152" i="26"/>
  <c r="I152" i="26"/>
  <c r="M152" i="26"/>
  <c r="L152" i="26"/>
  <c r="L11" i="27"/>
  <c r="K11" i="27"/>
  <c r="J11" i="27"/>
  <c r="I11" i="27"/>
  <c r="M11" i="27"/>
  <c r="M19" i="27"/>
  <c r="L19" i="27"/>
  <c r="K19" i="27"/>
  <c r="I19" i="27"/>
  <c r="J19" i="27"/>
  <c r="J28" i="27"/>
  <c r="I28" i="27"/>
  <c r="L28" i="27"/>
  <c r="M28" i="27"/>
  <c r="K28" i="27"/>
  <c r="M37" i="27"/>
  <c r="L37" i="27"/>
  <c r="J37" i="27"/>
  <c r="K37" i="27"/>
  <c r="I37" i="27"/>
  <c r="M45" i="27"/>
  <c r="L45" i="27"/>
  <c r="K45" i="27"/>
  <c r="J45" i="27"/>
  <c r="I45" i="27"/>
  <c r="H62" i="27"/>
  <c r="M54" i="27"/>
  <c r="L54" i="27"/>
  <c r="K54" i="27"/>
  <c r="J54" i="27"/>
  <c r="I54" i="27"/>
  <c r="M71" i="27"/>
  <c r="L71" i="27"/>
  <c r="J71" i="27"/>
  <c r="K71" i="27"/>
  <c r="I71" i="27"/>
  <c r="I80" i="27"/>
  <c r="M80" i="27"/>
  <c r="K80" i="27"/>
  <c r="L80" i="27"/>
  <c r="J80" i="27"/>
  <c r="J88" i="27"/>
  <c r="I88" i="27"/>
  <c r="L88" i="27"/>
  <c r="M88" i="27"/>
  <c r="K88" i="27"/>
  <c r="K97" i="27"/>
  <c r="J97" i="27"/>
  <c r="I97" i="27"/>
  <c r="M97" i="27"/>
  <c r="L97" i="27"/>
  <c r="L106" i="27"/>
  <c r="K106" i="27"/>
  <c r="J106" i="27"/>
  <c r="I106" i="27"/>
  <c r="M106" i="27"/>
  <c r="M114" i="27"/>
  <c r="L114" i="27"/>
  <c r="K114" i="27"/>
  <c r="J114" i="27"/>
  <c r="I114" i="27"/>
  <c r="M123" i="27"/>
  <c r="L123" i="27"/>
  <c r="K123" i="27"/>
  <c r="J123" i="27"/>
  <c r="I123" i="27"/>
  <c r="M131" i="27"/>
  <c r="L131" i="27"/>
  <c r="K131" i="27"/>
  <c r="I131" i="27"/>
  <c r="J131" i="27"/>
  <c r="M140" i="27"/>
  <c r="L140" i="27"/>
  <c r="J140" i="27"/>
  <c r="K140" i="27"/>
  <c r="I140" i="27"/>
  <c r="I149" i="27"/>
  <c r="M149" i="27"/>
  <c r="K149" i="27"/>
  <c r="L149" i="27"/>
  <c r="J149" i="27"/>
  <c r="J157" i="27"/>
  <c r="I157" i="27"/>
  <c r="L157" i="27"/>
  <c r="M157" i="27"/>
  <c r="K157" i="27"/>
  <c r="J26" i="28"/>
  <c r="I26" i="28"/>
  <c r="L26" i="28"/>
  <c r="M26" i="28"/>
  <c r="K26" i="28"/>
  <c r="H34" i="28"/>
  <c r="K31" i="28"/>
  <c r="I31" i="28"/>
  <c r="L31" i="28"/>
  <c r="M31" i="28"/>
  <c r="J31" i="28"/>
  <c r="L37" i="28"/>
  <c r="I37" i="28"/>
  <c r="K37" i="28"/>
  <c r="M37" i="28"/>
  <c r="J37" i="28"/>
  <c r="M42" i="28"/>
  <c r="I42" i="28"/>
  <c r="K42" i="28"/>
  <c r="L42" i="28"/>
  <c r="J42" i="28"/>
  <c r="I47" i="28"/>
  <c r="K47" i="28"/>
  <c r="L47" i="28"/>
  <c r="J47" i="28"/>
  <c r="M47" i="28"/>
  <c r="I53" i="28"/>
  <c r="K53" i="28"/>
  <c r="L53" i="28"/>
  <c r="J53" i="28"/>
  <c r="M53" i="28"/>
  <c r="I89" i="28"/>
  <c r="J89" i="28"/>
  <c r="L89" i="28"/>
  <c r="M89" i="28"/>
  <c r="K89" i="28"/>
  <c r="J95" i="28"/>
  <c r="I95" i="28"/>
  <c r="L95" i="28"/>
  <c r="M95" i="28"/>
  <c r="K95" i="28"/>
  <c r="J128" i="28"/>
  <c r="L128" i="28"/>
  <c r="I128" i="28"/>
  <c r="K128" i="28"/>
  <c r="M128" i="28"/>
  <c r="M136" i="28"/>
  <c r="J136" i="28"/>
  <c r="I136" i="28"/>
  <c r="K136" i="28"/>
  <c r="L136" i="28"/>
  <c r="J145" i="28"/>
  <c r="M145" i="28"/>
  <c r="I145" i="28"/>
  <c r="L145" i="28"/>
  <c r="K145" i="28"/>
  <c r="O19" i="30"/>
  <c r="N19" i="30"/>
  <c r="O36" i="30"/>
  <c r="N36" i="30"/>
  <c r="O76" i="30"/>
  <c r="N76" i="30"/>
  <c r="N81" i="30"/>
  <c r="O81" i="30"/>
  <c r="N108" i="30"/>
  <c r="O108" i="30"/>
  <c r="N164" i="30"/>
  <c r="O164" i="30"/>
  <c r="O169" i="30"/>
  <c r="N169" i="30"/>
  <c r="N174" i="30"/>
  <c r="O174" i="30"/>
  <c r="L11" i="28"/>
  <c r="J11" i="28"/>
  <c r="I11" i="28"/>
  <c r="M11" i="28"/>
  <c r="K11" i="28"/>
  <c r="M16" i="28"/>
  <c r="J16" i="28"/>
  <c r="L16" i="28"/>
  <c r="K16" i="28"/>
  <c r="I16" i="28"/>
  <c r="M22" i="28"/>
  <c r="J22" i="28"/>
  <c r="I22" i="28"/>
  <c r="L22" i="28"/>
  <c r="K22" i="28"/>
  <c r="M27" i="28"/>
  <c r="J27" i="28"/>
  <c r="L27" i="28"/>
  <c r="I27" i="28"/>
  <c r="K27" i="28"/>
  <c r="I64" i="28"/>
  <c r="K64" i="28"/>
  <c r="M64" i="28"/>
  <c r="L64" i="28"/>
  <c r="J64" i="28"/>
  <c r="J69" i="28"/>
  <c r="K69" i="28"/>
  <c r="L69" i="28"/>
  <c r="I69" i="28"/>
  <c r="M69" i="28"/>
  <c r="K74" i="28"/>
  <c r="J74" i="28"/>
  <c r="L74" i="28"/>
  <c r="M74" i="28"/>
  <c r="I74" i="28"/>
  <c r="L80" i="28"/>
  <c r="J80" i="28"/>
  <c r="M80" i="28"/>
  <c r="K80" i="28"/>
  <c r="I80" i="28"/>
  <c r="M85" i="28"/>
  <c r="J85" i="28"/>
  <c r="L85" i="28"/>
  <c r="K85" i="28"/>
  <c r="I85" i="28"/>
  <c r="H104" i="28"/>
  <c r="M96" i="28"/>
  <c r="J96" i="28"/>
  <c r="K96" i="28"/>
  <c r="L96" i="28"/>
  <c r="I96" i="28"/>
  <c r="L103" i="28"/>
  <c r="I103" i="28"/>
  <c r="K103" i="28"/>
  <c r="M103" i="28"/>
  <c r="J103" i="28"/>
  <c r="L113" i="28"/>
  <c r="I113" i="28"/>
  <c r="K113" i="28"/>
  <c r="M113" i="28"/>
  <c r="J113" i="28"/>
  <c r="I123" i="28"/>
  <c r="M123" i="28"/>
  <c r="K123" i="28"/>
  <c r="L123" i="28"/>
  <c r="J123" i="28"/>
  <c r="L148" i="28"/>
  <c r="I148" i="28"/>
  <c r="M148" i="28"/>
  <c r="K148" i="28"/>
  <c r="J148" i="28"/>
  <c r="K150" i="28"/>
  <c r="M150" i="28"/>
  <c r="L150" i="28"/>
  <c r="J150" i="28"/>
  <c r="I150" i="28"/>
  <c r="O10" i="30"/>
  <c r="N10" i="30"/>
  <c r="O79" i="30"/>
  <c r="N79" i="30"/>
  <c r="O84" i="30"/>
  <c r="N84" i="30"/>
  <c r="O167" i="30"/>
  <c r="N167" i="30"/>
  <c r="O172" i="30"/>
  <c r="N172" i="30"/>
  <c r="N12" i="31"/>
  <c r="O12" i="31"/>
  <c r="O62" i="31"/>
  <c r="N62" i="31"/>
  <c r="N16" i="30"/>
  <c r="O16" i="30"/>
  <c r="O41" i="30"/>
  <c r="N41" i="30"/>
  <c r="N144" i="30"/>
  <c r="O144" i="30"/>
  <c r="O146" i="30"/>
  <c r="N146" i="30"/>
  <c r="O147" i="30"/>
  <c r="N147" i="30"/>
  <c r="O150" i="30"/>
  <c r="N150" i="30"/>
  <c r="N275" i="30"/>
  <c r="O275" i="30"/>
  <c r="O17" i="30"/>
  <c r="N17" i="30"/>
  <c r="O37" i="30"/>
  <c r="N37" i="30"/>
  <c r="O57" i="30"/>
  <c r="N57" i="30"/>
  <c r="O60" i="30"/>
  <c r="N60" i="30"/>
  <c r="O63" i="30"/>
  <c r="N63" i="30"/>
  <c r="O120" i="30"/>
  <c r="N120" i="30"/>
  <c r="O123" i="30"/>
  <c r="N123" i="30"/>
  <c r="N152" i="30"/>
  <c r="O152" i="30"/>
  <c r="N83" i="31"/>
  <c r="O83" i="31"/>
  <c r="N14" i="33"/>
  <c r="O14" i="33"/>
  <c r="O33" i="30"/>
  <c r="N33" i="30"/>
  <c r="N42" i="30"/>
  <c r="O42" i="30"/>
  <c r="N53" i="30"/>
  <c r="O53" i="30"/>
  <c r="N62" i="30"/>
  <c r="O62" i="30"/>
  <c r="O64" i="30"/>
  <c r="N64" i="30"/>
  <c r="N122" i="30"/>
  <c r="O122" i="30"/>
  <c r="O124" i="30"/>
  <c r="N124" i="30"/>
  <c r="O125" i="30"/>
  <c r="N125" i="30"/>
  <c r="O128" i="30"/>
  <c r="N128" i="30"/>
  <c r="N253" i="30"/>
  <c r="O253" i="30"/>
  <c r="J10" i="31"/>
  <c r="J20" i="31"/>
  <c r="H75" i="31"/>
  <c r="O40" i="33"/>
  <c r="N40" i="33"/>
  <c r="O57" i="33"/>
  <c r="N57" i="33"/>
  <c r="N9" i="30"/>
  <c r="O9" i="30"/>
  <c r="J15" i="30"/>
  <c r="H16" i="30"/>
  <c r="F17" i="30"/>
  <c r="O18" i="30"/>
  <c r="N18" i="30"/>
  <c r="L19" i="30"/>
  <c r="H36" i="30"/>
  <c r="F37" i="30"/>
  <c r="O38" i="30"/>
  <c r="N38" i="30"/>
  <c r="L39" i="30"/>
  <c r="J40" i="30"/>
  <c r="J75" i="30"/>
  <c r="J78" i="30"/>
  <c r="N98" i="30"/>
  <c r="O98" i="30"/>
  <c r="N101" i="30"/>
  <c r="O101" i="30"/>
  <c r="L102" i="30"/>
  <c r="L104" i="30"/>
  <c r="L105" i="30"/>
  <c r="L108" i="30"/>
  <c r="N130" i="30"/>
  <c r="O130" i="30"/>
  <c r="H143" i="30"/>
  <c r="F144" i="30"/>
  <c r="F146" i="30"/>
  <c r="F147" i="30"/>
  <c r="F150" i="30"/>
  <c r="F153" i="30"/>
  <c r="J164" i="30"/>
  <c r="J165" i="30"/>
  <c r="J168" i="30"/>
  <c r="J171" i="30"/>
  <c r="H172" i="30"/>
  <c r="H174" i="30"/>
  <c r="H175" i="30"/>
  <c r="F187" i="30"/>
  <c r="L190" i="30"/>
  <c r="L191" i="30"/>
  <c r="F193" i="30"/>
  <c r="L232" i="30"/>
  <c r="F237" i="30"/>
  <c r="J257" i="30"/>
  <c r="L10" i="31"/>
  <c r="J16" i="31"/>
  <c r="J59" i="31"/>
  <c r="F77" i="31"/>
  <c r="F85" i="31"/>
  <c r="H102" i="31"/>
  <c r="H18" i="35"/>
  <c r="I18" i="35"/>
  <c r="L10" i="30"/>
  <c r="J11" i="30"/>
  <c r="H12" i="30"/>
  <c r="O14" i="30"/>
  <c r="N14" i="30"/>
  <c r="J20" i="30"/>
  <c r="H21" i="30"/>
  <c r="J31" i="30"/>
  <c r="H32" i="30"/>
  <c r="F33" i="30"/>
  <c r="N34" i="30"/>
  <c r="O34" i="30"/>
  <c r="L35" i="30"/>
  <c r="H41" i="30"/>
  <c r="F42" i="30"/>
  <c r="O85" i="30"/>
  <c r="N85" i="30"/>
  <c r="N54" i="30"/>
  <c r="O54" i="30"/>
  <c r="J56" i="30"/>
  <c r="J77" i="30"/>
  <c r="N100" i="30"/>
  <c r="O100" i="30"/>
  <c r="O102" i="30"/>
  <c r="N102" i="30"/>
  <c r="O103" i="30"/>
  <c r="N103" i="30"/>
  <c r="O106" i="30"/>
  <c r="N106" i="30"/>
  <c r="F120" i="30"/>
  <c r="F123" i="30"/>
  <c r="J141" i="30"/>
  <c r="H142" i="30"/>
  <c r="H144" i="30"/>
  <c r="H145" i="30"/>
  <c r="H148" i="30"/>
  <c r="H151" i="30"/>
  <c r="F152" i="30"/>
  <c r="L163" i="30"/>
  <c r="L166" i="30"/>
  <c r="L169" i="30"/>
  <c r="J170" i="30"/>
  <c r="J172" i="30"/>
  <c r="J173" i="30"/>
  <c r="J188" i="30"/>
  <c r="J189" i="30"/>
  <c r="H196" i="30"/>
  <c r="H229" i="30"/>
  <c r="H231" i="30"/>
  <c r="H251" i="30"/>
  <c r="L257" i="30"/>
  <c r="F261" i="30"/>
  <c r="J274" i="30"/>
  <c r="O278" i="30"/>
  <c r="N278" i="30"/>
  <c r="H282" i="30"/>
  <c r="O40" i="31"/>
  <c r="N40" i="31"/>
  <c r="L54" i="31"/>
  <c r="H60" i="31"/>
  <c r="N77" i="31"/>
  <c r="O77" i="31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O40" i="30"/>
  <c r="N40" i="30"/>
  <c r="L42" i="30"/>
  <c r="F97" i="30"/>
  <c r="O97" i="30"/>
  <c r="N97" i="30"/>
  <c r="L99" i="30"/>
  <c r="J101" i="30"/>
  <c r="H103" i="30"/>
  <c r="F105" i="30"/>
  <c r="O105" i="30"/>
  <c r="N105" i="30"/>
  <c r="L107" i="30"/>
  <c r="J109" i="30"/>
  <c r="F33" i="31"/>
  <c r="F35" i="31"/>
  <c r="F39" i="31"/>
  <c r="O78" i="31"/>
  <c r="N78" i="31"/>
  <c r="H85" i="31"/>
  <c r="H100" i="31"/>
  <c r="N82" i="33"/>
  <c r="O82" i="33"/>
  <c r="H254" i="30"/>
  <c r="O256" i="30"/>
  <c r="N256" i="30"/>
  <c r="J260" i="30"/>
  <c r="J9" i="31"/>
  <c r="J13" i="31"/>
  <c r="H19" i="31"/>
  <c r="H39" i="31"/>
  <c r="H41" i="31"/>
  <c r="L53" i="31"/>
  <c r="L75" i="31"/>
  <c r="F97" i="31"/>
  <c r="O42" i="33"/>
  <c r="N42" i="33"/>
  <c r="N61" i="30"/>
  <c r="O61" i="30"/>
  <c r="N80" i="30"/>
  <c r="O80" i="30"/>
  <c r="H97" i="30"/>
  <c r="F99" i="30"/>
  <c r="N99" i="30"/>
  <c r="O99" i="30"/>
  <c r="L101" i="30"/>
  <c r="J103" i="30"/>
  <c r="H105" i="30"/>
  <c r="F107" i="30"/>
  <c r="N107" i="30"/>
  <c r="O107" i="30"/>
  <c r="L109" i="30"/>
  <c r="H119" i="30"/>
  <c r="F121" i="30"/>
  <c r="N121" i="30"/>
  <c r="O121" i="30"/>
  <c r="L123" i="30"/>
  <c r="J125" i="30"/>
  <c r="H127" i="30"/>
  <c r="F129" i="30"/>
  <c r="N129" i="30"/>
  <c r="O129" i="30"/>
  <c r="L131" i="30"/>
  <c r="H141" i="30"/>
  <c r="F143" i="30"/>
  <c r="N143" i="30"/>
  <c r="O143" i="30"/>
  <c r="L145" i="30"/>
  <c r="J147" i="30"/>
  <c r="H149" i="30"/>
  <c r="F151" i="30"/>
  <c r="N151" i="30"/>
  <c r="O151" i="30"/>
  <c r="L153" i="30"/>
  <c r="H163" i="30"/>
  <c r="F165" i="30"/>
  <c r="N165" i="30"/>
  <c r="O165" i="30"/>
  <c r="L167" i="30"/>
  <c r="J169" i="30"/>
  <c r="H171" i="30"/>
  <c r="F173" i="30"/>
  <c r="N173" i="30"/>
  <c r="O173" i="30"/>
  <c r="L175" i="30"/>
  <c r="F253" i="30"/>
  <c r="L255" i="30"/>
  <c r="H259" i="30"/>
  <c r="N261" i="30"/>
  <c r="O261" i="30"/>
  <c r="L11" i="31"/>
  <c r="J17" i="31"/>
  <c r="J21" i="31"/>
  <c r="N41" i="31"/>
  <c r="O41" i="31"/>
  <c r="F58" i="31"/>
  <c r="H64" i="31"/>
  <c r="O100" i="31"/>
  <c r="N100" i="31"/>
  <c r="O59" i="33"/>
  <c r="N59" i="33"/>
  <c r="H10" i="30"/>
  <c r="F12" i="30"/>
  <c r="O12" i="30"/>
  <c r="N12" i="30"/>
  <c r="L14" i="30"/>
  <c r="J16" i="30"/>
  <c r="H18" i="30"/>
  <c r="F20" i="30"/>
  <c r="O20" i="30"/>
  <c r="N20" i="30"/>
  <c r="F31" i="30"/>
  <c r="O31" i="30"/>
  <c r="N31" i="30"/>
  <c r="L33" i="30"/>
  <c r="J35" i="30"/>
  <c r="H37" i="30"/>
  <c r="F39" i="30"/>
  <c r="O39" i="30"/>
  <c r="N39" i="30"/>
  <c r="L41" i="30"/>
  <c r="J43" i="30"/>
  <c r="L98" i="30"/>
  <c r="J100" i="30"/>
  <c r="H102" i="30"/>
  <c r="F104" i="30"/>
  <c r="N104" i="30"/>
  <c r="O104" i="30"/>
  <c r="L106" i="30"/>
  <c r="J108" i="30"/>
  <c r="O9" i="31"/>
  <c r="N9" i="31"/>
  <c r="L15" i="31"/>
  <c r="L19" i="31"/>
  <c r="N58" i="31"/>
  <c r="O58" i="31"/>
  <c r="H98" i="31"/>
  <c r="N104" i="31"/>
  <c r="O104" i="31"/>
  <c r="F108" i="31"/>
  <c r="F251" i="30"/>
  <c r="L253" i="30"/>
  <c r="H257" i="30"/>
  <c r="O259" i="30"/>
  <c r="N259" i="30"/>
  <c r="J263" i="30"/>
  <c r="F32" i="31"/>
  <c r="F36" i="31"/>
  <c r="H65" i="31"/>
  <c r="N13" i="33"/>
  <c r="O13" i="33"/>
  <c r="O13" i="31"/>
  <c r="N13" i="31"/>
  <c r="N14" i="31"/>
  <c r="O14" i="31"/>
  <c r="O16" i="31"/>
  <c r="N16" i="31"/>
  <c r="O17" i="31"/>
  <c r="N17" i="31"/>
  <c r="O20" i="31"/>
  <c r="N20" i="31"/>
  <c r="O99" i="31"/>
  <c r="N99" i="31"/>
  <c r="H31" i="31"/>
  <c r="H33" i="31"/>
  <c r="H34" i="31"/>
  <c r="H37" i="31"/>
  <c r="F40" i="31"/>
  <c r="O54" i="31"/>
  <c r="N54" i="31"/>
  <c r="O55" i="31"/>
  <c r="N55" i="31"/>
  <c r="H62" i="31"/>
  <c r="O75" i="31"/>
  <c r="N75" i="31"/>
  <c r="H87" i="31"/>
  <c r="N108" i="31"/>
  <c r="O108" i="31"/>
  <c r="N15" i="33"/>
  <c r="O15" i="33"/>
  <c r="O36" i="33"/>
  <c r="N36" i="33"/>
  <c r="N55" i="33"/>
  <c r="O55" i="33"/>
  <c r="N86" i="33"/>
  <c r="O86" i="33"/>
  <c r="N136" i="40"/>
  <c r="K136" i="40"/>
  <c r="O136" i="40"/>
  <c r="M136" i="40"/>
  <c r="L136" i="40"/>
  <c r="F9" i="31"/>
  <c r="F12" i="31"/>
  <c r="H76" i="31"/>
  <c r="O102" i="31"/>
  <c r="N102" i="31"/>
  <c r="O9" i="33"/>
  <c r="N9" i="33"/>
  <c r="N41" i="33"/>
  <c r="O41" i="33"/>
  <c r="X31" i="35"/>
  <c r="Y31" i="35"/>
  <c r="H10" i="31"/>
  <c r="F13" i="31"/>
  <c r="F14" i="31"/>
  <c r="F16" i="31"/>
  <c r="F17" i="31"/>
  <c r="F20" i="31"/>
  <c r="N31" i="31"/>
  <c r="O31" i="31"/>
  <c r="H58" i="31"/>
  <c r="H81" i="31"/>
  <c r="O107" i="31"/>
  <c r="N107" i="31"/>
  <c r="N39" i="33"/>
  <c r="O39" i="33"/>
  <c r="O77" i="33"/>
  <c r="N77" i="33"/>
  <c r="AP8" i="35"/>
  <c r="AO8" i="35"/>
  <c r="AQ8" i="35"/>
  <c r="AR8" i="35"/>
  <c r="AN8" i="35"/>
  <c r="H11" i="31"/>
  <c r="H12" i="31"/>
  <c r="H14" i="31"/>
  <c r="H15" i="31"/>
  <c r="H18" i="31"/>
  <c r="F21" i="31"/>
  <c r="O32" i="31"/>
  <c r="N32" i="31"/>
  <c r="N33" i="31"/>
  <c r="O33" i="31"/>
  <c r="O35" i="31"/>
  <c r="N35" i="31"/>
  <c r="O36" i="31"/>
  <c r="N36" i="31"/>
  <c r="O39" i="31"/>
  <c r="N39" i="31"/>
  <c r="H53" i="31"/>
  <c r="H56" i="31"/>
  <c r="O64" i="31"/>
  <c r="N64" i="31"/>
  <c r="H106" i="31"/>
  <c r="N31" i="33"/>
  <c r="O31" i="33"/>
  <c r="N35" i="33"/>
  <c r="O35" i="33"/>
  <c r="AF11" i="35"/>
  <c r="AE11" i="35"/>
  <c r="H9" i="31"/>
  <c r="F11" i="31"/>
  <c r="N11" i="31"/>
  <c r="O11" i="31"/>
  <c r="L13" i="31"/>
  <c r="J15" i="31"/>
  <c r="H17" i="31"/>
  <c r="F19" i="31"/>
  <c r="O19" i="31"/>
  <c r="N19" i="31"/>
  <c r="L21" i="31"/>
  <c r="O38" i="31"/>
  <c r="N38" i="31"/>
  <c r="N37" i="33"/>
  <c r="O37" i="33"/>
  <c r="O38" i="33"/>
  <c r="N38" i="33"/>
  <c r="O53" i="33"/>
  <c r="N53" i="33"/>
  <c r="O79" i="33"/>
  <c r="N79" i="33"/>
  <c r="I8" i="35"/>
  <c r="H8" i="35"/>
  <c r="I31" i="35"/>
  <c r="H31" i="35"/>
  <c r="F7" i="38"/>
  <c r="H57" i="31"/>
  <c r="N60" i="31"/>
  <c r="O60" i="31"/>
  <c r="H78" i="31"/>
  <c r="O80" i="31"/>
  <c r="N80" i="31"/>
  <c r="O105" i="31"/>
  <c r="N105" i="31"/>
  <c r="O32" i="33"/>
  <c r="N32" i="33"/>
  <c r="N33" i="33"/>
  <c r="O33" i="33"/>
  <c r="O34" i="33"/>
  <c r="N34" i="33"/>
  <c r="O85" i="33"/>
  <c r="N85" i="33"/>
  <c r="F10" i="31"/>
  <c r="N10" i="31"/>
  <c r="O10" i="31"/>
  <c r="L12" i="31"/>
  <c r="J14" i="31"/>
  <c r="H16" i="31"/>
  <c r="F18" i="31"/>
  <c r="N18" i="31"/>
  <c r="O18" i="31"/>
  <c r="L20" i="31"/>
  <c r="X17" i="35"/>
  <c r="Y17" i="35"/>
  <c r="AN34" i="35"/>
  <c r="AO34" i="35"/>
  <c r="L9" i="31"/>
  <c r="J11" i="31"/>
  <c r="H13" i="31"/>
  <c r="F15" i="31"/>
  <c r="N15" i="31"/>
  <c r="O15" i="31"/>
  <c r="L17" i="31"/>
  <c r="J19" i="31"/>
  <c r="H21" i="31"/>
  <c r="J9" i="40"/>
  <c r="H9" i="40"/>
  <c r="M9" i="40"/>
  <c r="I9" i="40"/>
  <c r="N54" i="33"/>
  <c r="O54" i="33"/>
  <c r="N56" i="33"/>
  <c r="O56" i="33"/>
  <c r="N58" i="33"/>
  <c r="O58" i="33"/>
  <c r="N60" i="33"/>
  <c r="O60" i="33"/>
  <c r="N62" i="33"/>
  <c r="O62" i="33"/>
  <c r="N64" i="33"/>
  <c r="O64" i="33"/>
  <c r="AR13" i="35"/>
  <c r="AP13" i="35"/>
  <c r="AN13" i="35"/>
  <c r="AQ13" i="35"/>
  <c r="AO13" i="35"/>
  <c r="J8" i="40"/>
  <c r="H8" i="40"/>
  <c r="I8" i="40"/>
  <c r="M8" i="40"/>
  <c r="I11" i="35"/>
  <c r="H11" i="35"/>
  <c r="AZ12" i="35"/>
  <c r="AX12" i="35"/>
  <c r="BB12" i="35"/>
  <c r="BA12" i="35"/>
  <c r="AY12" i="35"/>
  <c r="L6" i="37"/>
  <c r="K6" i="37"/>
  <c r="O126" i="37"/>
  <c r="M126" i="37"/>
  <c r="L126" i="37"/>
  <c r="K126" i="37"/>
  <c r="N126" i="37"/>
  <c r="H14" i="35"/>
  <c r="I14" i="35"/>
  <c r="I9" i="37"/>
  <c r="H9" i="37"/>
  <c r="G9" i="37"/>
  <c r="F11" i="37"/>
  <c r="O61" i="33"/>
  <c r="N61" i="33"/>
  <c r="O63" i="33"/>
  <c r="N63" i="33"/>
  <c r="H13" i="35"/>
  <c r="I13" i="35"/>
  <c r="H30" i="35"/>
  <c r="I30" i="35"/>
  <c r="M9" i="37"/>
  <c r="K9" i="37"/>
  <c r="J11" i="37"/>
  <c r="L9" i="37"/>
  <c r="J12" i="38"/>
  <c r="I12" i="38"/>
  <c r="H12" i="38"/>
  <c r="N12" i="38"/>
  <c r="L12" i="38"/>
  <c r="M12" i="38"/>
  <c r="M134" i="40"/>
  <c r="K134" i="40"/>
  <c r="O134" i="40"/>
  <c r="N134" i="40"/>
  <c r="L134" i="40"/>
  <c r="G124" i="37"/>
  <c r="H124" i="37"/>
  <c r="H7" i="38"/>
  <c r="J7" i="38"/>
  <c r="I7" i="38"/>
  <c r="AO33" i="35"/>
  <c r="AN33" i="35"/>
  <c r="N7" i="38"/>
  <c r="L7" i="38"/>
  <c r="M7" i="38"/>
  <c r="AZ13" i="35"/>
  <c r="AX13" i="35"/>
  <c r="AY13" i="35"/>
  <c r="BB13" i="35"/>
  <c r="BA13" i="35"/>
  <c r="M9" i="39"/>
  <c r="I9" i="39"/>
  <c r="J9" i="39"/>
  <c r="H9" i="39"/>
  <c r="F6" i="40"/>
  <c r="AZ18" i="35"/>
  <c r="AX18" i="35"/>
  <c r="BA18" i="35"/>
  <c r="AY18" i="35"/>
  <c r="BB18" i="35"/>
  <c r="M8" i="37"/>
  <c r="K8" i="37"/>
  <c r="L8" i="37"/>
  <c r="J8" i="38"/>
  <c r="I8" i="38"/>
  <c r="M8" i="38"/>
  <c r="H8" i="38"/>
  <c r="F10" i="39"/>
  <c r="Q13" i="42"/>
  <c r="P13" i="42"/>
  <c r="R13" i="42"/>
  <c r="T13" i="42"/>
  <c r="S13" i="42"/>
  <c r="AZ14" i="35"/>
  <c r="AX14" i="35"/>
  <c r="BB14" i="35"/>
  <c r="BA14" i="35"/>
  <c r="AY14" i="35"/>
  <c r="T8" i="38"/>
  <c r="R8" i="38"/>
  <c r="Q8" i="38"/>
  <c r="P8" i="38"/>
  <c r="S8" i="38"/>
  <c r="N11" i="38"/>
  <c r="L11" i="38"/>
  <c r="M11" i="38"/>
  <c r="F9" i="41"/>
  <c r="H38" i="35"/>
  <c r="I38" i="35"/>
  <c r="T9" i="38"/>
  <c r="R9" i="38"/>
  <c r="P9" i="38"/>
  <c r="S9" i="38"/>
  <c r="Q9" i="38"/>
  <c r="F11" i="38"/>
  <c r="J7" i="39"/>
  <c r="I7" i="39"/>
  <c r="H7" i="39"/>
  <c r="M135" i="39"/>
  <c r="K135" i="39"/>
  <c r="N135" i="39"/>
  <c r="L135" i="39"/>
  <c r="O135" i="39"/>
  <c r="N6" i="40"/>
  <c r="L6" i="40"/>
  <c r="M6" i="40"/>
  <c r="O143" i="43"/>
  <c r="M143" i="43"/>
  <c r="L143" i="43"/>
  <c r="N143" i="43"/>
  <c r="AN40" i="35"/>
  <c r="AO40" i="35"/>
  <c r="D129" i="37"/>
  <c r="F9" i="39"/>
  <c r="M11" i="39"/>
  <c r="L11" i="39"/>
  <c r="N11" i="39"/>
  <c r="N7" i="40"/>
  <c r="L7" i="40"/>
  <c r="M7" i="40"/>
  <c r="T12" i="41"/>
  <c r="S12" i="41"/>
  <c r="R12" i="41"/>
  <c r="Q12" i="41"/>
  <c r="P12" i="41"/>
  <c r="O142" i="41"/>
  <c r="N142" i="41"/>
  <c r="M142" i="41"/>
  <c r="L142" i="41"/>
  <c r="D13" i="44"/>
  <c r="AZ17" i="35"/>
  <c r="AX17" i="35"/>
  <c r="BB17" i="35"/>
  <c r="BA17" i="35"/>
  <c r="AY17" i="35"/>
  <c r="AN39" i="35"/>
  <c r="AO39" i="35"/>
  <c r="M7" i="37"/>
  <c r="L7" i="37"/>
  <c r="K7" i="37"/>
  <c r="I10" i="37"/>
  <c r="G10" i="37"/>
  <c r="H10" i="37"/>
  <c r="F6" i="38"/>
  <c r="Q9" i="39"/>
  <c r="P9" i="39"/>
  <c r="S9" i="39"/>
  <c r="R9" i="39"/>
  <c r="T9" i="39"/>
  <c r="P7" i="40"/>
  <c r="T7" i="40"/>
  <c r="S7" i="40"/>
  <c r="AA19" i="40"/>
  <c r="R7" i="40"/>
  <c r="Q7" i="40"/>
  <c r="F12" i="40"/>
  <c r="N135" i="40"/>
  <c r="L135" i="40"/>
  <c r="O135" i="40"/>
  <c r="M135" i="40"/>
  <c r="K135" i="40"/>
  <c r="K16" i="41"/>
  <c r="N6" i="41"/>
  <c r="M6" i="41"/>
  <c r="L6" i="41"/>
  <c r="AN30" i="35"/>
  <c r="AO30" i="35"/>
  <c r="I34" i="35"/>
  <c r="H34" i="35"/>
  <c r="Q7" i="37"/>
  <c r="O7" i="37"/>
  <c r="S7" i="37"/>
  <c r="R7" i="37"/>
  <c r="T7" i="37"/>
  <c r="P7" i="37"/>
  <c r="D11" i="37"/>
  <c r="C129" i="37"/>
  <c r="J9" i="38"/>
  <c r="H9" i="38"/>
  <c r="M9" i="38"/>
  <c r="I9" i="38"/>
  <c r="R10" i="38"/>
  <c r="P10" i="38"/>
  <c r="T10" i="38"/>
  <c r="AA20" i="38" s="1"/>
  <c r="S10" i="38"/>
  <c r="Q10" i="38"/>
  <c r="F12" i="38"/>
  <c r="I136" i="38"/>
  <c r="G136" i="38"/>
  <c r="H136" i="38"/>
  <c r="G138" i="38"/>
  <c r="H138" i="38"/>
  <c r="I138" i="38"/>
  <c r="T12" i="40"/>
  <c r="R12" i="40"/>
  <c r="S12" i="40"/>
  <c r="Q12" i="40"/>
  <c r="P12" i="40"/>
  <c r="I136" i="40"/>
  <c r="G136" i="40"/>
  <c r="H136" i="40"/>
  <c r="N14" i="41"/>
  <c r="M14" i="41"/>
  <c r="L14" i="41"/>
  <c r="H37" i="35"/>
  <c r="I37" i="35"/>
  <c r="I39" i="35"/>
  <c r="H39" i="35"/>
  <c r="G6" i="37"/>
  <c r="H6" i="37"/>
  <c r="S10" i="37"/>
  <c r="Q10" i="37"/>
  <c r="O10" i="37"/>
  <c r="P10" i="37"/>
  <c r="T10" i="37"/>
  <c r="R10" i="37"/>
  <c r="O124" i="37"/>
  <c r="M124" i="37"/>
  <c r="L124" i="37"/>
  <c r="N124" i="37"/>
  <c r="O128" i="37"/>
  <c r="M128" i="37"/>
  <c r="K128" i="37"/>
  <c r="L128" i="37"/>
  <c r="N128" i="37"/>
  <c r="M134" i="38"/>
  <c r="K134" i="38"/>
  <c r="L134" i="38"/>
  <c r="O134" i="38"/>
  <c r="N134" i="38"/>
  <c r="N135" i="38"/>
  <c r="L135" i="38"/>
  <c r="K135" i="38"/>
  <c r="O135" i="38"/>
  <c r="M135" i="38"/>
  <c r="K136" i="38"/>
  <c r="O136" i="38"/>
  <c r="L136" i="38"/>
  <c r="N136" i="38"/>
  <c r="M136" i="38"/>
  <c r="O137" i="39"/>
  <c r="K137" i="39"/>
  <c r="N137" i="39"/>
  <c r="L137" i="39"/>
  <c r="M137" i="39"/>
  <c r="H11" i="40"/>
  <c r="I11" i="40"/>
  <c r="J11" i="40"/>
  <c r="P6" i="41"/>
  <c r="S6" i="41"/>
  <c r="O16" i="41"/>
  <c r="T6" i="41"/>
  <c r="Q6" i="41"/>
  <c r="R6" i="41"/>
  <c r="H36" i="35"/>
  <c r="I36" i="35"/>
  <c r="AN36" i="35"/>
  <c r="AO36" i="35"/>
  <c r="I7" i="37"/>
  <c r="G7" i="37"/>
  <c r="H7" i="37"/>
  <c r="O8" i="37"/>
  <c r="S8" i="37"/>
  <c r="T8" i="37"/>
  <c r="R8" i="37"/>
  <c r="Q8" i="37"/>
  <c r="P8" i="37"/>
  <c r="P11" i="38"/>
  <c r="T11" i="38"/>
  <c r="S11" i="38"/>
  <c r="R11" i="38"/>
  <c r="Q11" i="38"/>
  <c r="L136" i="39"/>
  <c r="N136" i="39"/>
  <c r="O136" i="39"/>
  <c r="M136" i="39"/>
  <c r="K136" i="39"/>
  <c r="F9" i="40"/>
  <c r="F10" i="40"/>
  <c r="N12" i="40"/>
  <c r="L12" i="40"/>
  <c r="M12" i="40"/>
  <c r="I134" i="40"/>
  <c r="H134" i="40"/>
  <c r="G134" i="40"/>
  <c r="G144" i="41"/>
  <c r="I144" i="41"/>
  <c r="H144" i="41"/>
  <c r="K144" i="41" s="1"/>
  <c r="H32" i="35"/>
  <c r="I32" i="35"/>
  <c r="AN38" i="35"/>
  <c r="AO38" i="35"/>
  <c r="Q6" i="37"/>
  <c r="O6" i="37"/>
  <c r="P6" i="37"/>
  <c r="R6" i="37"/>
  <c r="G8" i="37"/>
  <c r="H8" i="37"/>
  <c r="I8" i="37"/>
  <c r="S9" i="37"/>
  <c r="Q9" i="37"/>
  <c r="O9" i="37"/>
  <c r="T9" i="37"/>
  <c r="N11" i="37"/>
  <c r="P9" i="37"/>
  <c r="R9" i="37"/>
  <c r="G125" i="37"/>
  <c r="I125" i="37"/>
  <c r="H125" i="37"/>
  <c r="J6" i="38"/>
  <c r="H6" i="38"/>
  <c r="I6" i="38"/>
  <c r="H11" i="38"/>
  <c r="I11" i="38"/>
  <c r="J11" i="38"/>
  <c r="T12" i="38"/>
  <c r="R12" i="38"/>
  <c r="P12" i="38"/>
  <c r="Q12" i="38"/>
  <c r="S12" i="38"/>
  <c r="F8" i="39"/>
  <c r="Q11" i="39"/>
  <c r="T11" i="39"/>
  <c r="R11" i="39"/>
  <c r="P11" i="39"/>
  <c r="S11" i="39"/>
  <c r="F7" i="40"/>
  <c r="L9" i="40"/>
  <c r="N9" i="40"/>
  <c r="F12" i="41"/>
  <c r="H15" i="41"/>
  <c r="I15" i="41"/>
  <c r="J15" i="41"/>
  <c r="AN32" i="35"/>
  <c r="AO32" i="35"/>
  <c r="H40" i="35"/>
  <c r="I40" i="35"/>
  <c r="K10" i="37"/>
  <c r="L10" i="37"/>
  <c r="M10" i="37"/>
  <c r="I126" i="37"/>
  <c r="G126" i="37"/>
  <c r="H126" i="37"/>
  <c r="F129" i="37"/>
  <c r="H127" i="37"/>
  <c r="I127" i="37"/>
  <c r="G127" i="37"/>
  <c r="G128" i="37"/>
  <c r="I128" i="37"/>
  <c r="H128" i="37"/>
  <c r="I134" i="38"/>
  <c r="G134" i="38"/>
  <c r="H134" i="38"/>
  <c r="M8" i="39"/>
  <c r="J8" i="39"/>
  <c r="H8" i="39"/>
  <c r="I8" i="39"/>
  <c r="J6" i="40"/>
  <c r="H6" i="40"/>
  <c r="I6" i="40"/>
  <c r="N8" i="40"/>
  <c r="L8" i="40"/>
  <c r="J8" i="41"/>
  <c r="I8" i="41"/>
  <c r="H8" i="41"/>
  <c r="T15" i="41"/>
  <c r="S15" i="41"/>
  <c r="P15" i="41"/>
  <c r="R15" i="41"/>
  <c r="Q15" i="41"/>
  <c r="F7" i="42"/>
  <c r="N137" i="38"/>
  <c r="L137" i="38"/>
  <c r="K137" i="38"/>
  <c r="O137" i="38"/>
  <c r="M137" i="38"/>
  <c r="I11" i="39"/>
  <c r="J11" i="39"/>
  <c r="H11" i="39"/>
  <c r="I135" i="39"/>
  <c r="H135" i="39"/>
  <c r="G135" i="39"/>
  <c r="H7" i="40"/>
  <c r="J7" i="40"/>
  <c r="I7" i="40"/>
  <c r="N11" i="40"/>
  <c r="L11" i="40"/>
  <c r="M11" i="40"/>
  <c r="J12" i="40"/>
  <c r="I12" i="40"/>
  <c r="H12" i="40"/>
  <c r="L137" i="42"/>
  <c r="O137" i="42"/>
  <c r="N137" i="42"/>
  <c r="M137" i="42"/>
  <c r="C11" i="37"/>
  <c r="H135" i="38"/>
  <c r="G135" i="38"/>
  <c r="I135" i="38"/>
  <c r="H136" i="39"/>
  <c r="I136" i="39"/>
  <c r="G136" i="39"/>
  <c r="P11" i="40"/>
  <c r="T11" i="40"/>
  <c r="R11" i="40"/>
  <c r="S11" i="40"/>
  <c r="Q11" i="40"/>
  <c r="O143" i="41"/>
  <c r="L143" i="41"/>
  <c r="M143" i="41"/>
  <c r="N143" i="41"/>
  <c r="I138" i="41"/>
  <c r="H138" i="41"/>
  <c r="G138" i="41"/>
  <c r="C16" i="41"/>
  <c r="H7" i="41"/>
  <c r="I7" i="41"/>
  <c r="J7" i="41"/>
  <c r="E11" i="37"/>
  <c r="I137" i="38"/>
  <c r="G137" i="38"/>
  <c r="H137" i="38"/>
  <c r="O138" i="38"/>
  <c r="N138" i="38"/>
  <c r="L138" i="38"/>
  <c r="K138" i="38"/>
  <c r="M138" i="38"/>
  <c r="F7" i="39"/>
  <c r="F12" i="39"/>
  <c r="G137" i="39"/>
  <c r="H137" i="39"/>
  <c r="I137" i="39"/>
  <c r="F11" i="40"/>
  <c r="O138" i="40"/>
  <c r="M138" i="40"/>
  <c r="L138" i="40"/>
  <c r="N138" i="40"/>
  <c r="K138" i="40"/>
  <c r="H12" i="42"/>
  <c r="J12" i="42"/>
  <c r="I12" i="42"/>
  <c r="G136" i="41"/>
  <c r="F146" i="41"/>
  <c r="H136" i="41"/>
  <c r="K136" i="41" s="1"/>
  <c r="I136" i="41"/>
  <c r="E16" i="42"/>
  <c r="F16" i="42" s="1"/>
  <c r="F6" i="42"/>
  <c r="N8" i="42"/>
  <c r="M8" i="42"/>
  <c r="L8" i="42"/>
  <c r="T9" i="42"/>
  <c r="S9" i="42"/>
  <c r="P9" i="42"/>
  <c r="Q9" i="42"/>
  <c r="R9" i="42"/>
  <c r="D16" i="43"/>
  <c r="F11" i="39"/>
  <c r="M12" i="39"/>
  <c r="N12" i="39"/>
  <c r="L12" i="39"/>
  <c r="I138" i="39"/>
  <c r="H138" i="39"/>
  <c r="G138" i="39"/>
  <c r="H6" i="41"/>
  <c r="G16" i="41"/>
  <c r="J6" i="41"/>
  <c r="I6" i="41"/>
  <c r="T7" i="41"/>
  <c r="S7" i="41"/>
  <c r="Q7" i="41"/>
  <c r="R7" i="41"/>
  <c r="P7" i="41"/>
  <c r="I11" i="41"/>
  <c r="J11" i="41"/>
  <c r="H11" i="41"/>
  <c r="N139" i="41"/>
  <c r="M139" i="41"/>
  <c r="L139" i="41"/>
  <c r="O139" i="41"/>
  <c r="G16" i="42"/>
  <c r="J6" i="42"/>
  <c r="I6" i="42"/>
  <c r="H6" i="42"/>
  <c r="L7" i="42"/>
  <c r="N7" i="42"/>
  <c r="M7" i="42"/>
  <c r="H135" i="40"/>
  <c r="I135" i="40"/>
  <c r="G135" i="40"/>
  <c r="I137" i="40"/>
  <c r="H137" i="40"/>
  <c r="G137" i="40"/>
  <c r="G138" i="40"/>
  <c r="I138" i="40"/>
  <c r="H138" i="40"/>
  <c r="T8" i="41"/>
  <c r="S8" i="41"/>
  <c r="R8" i="41"/>
  <c r="Q8" i="41"/>
  <c r="P8" i="41"/>
  <c r="J12" i="41"/>
  <c r="I12" i="41"/>
  <c r="H12" i="41"/>
  <c r="H10" i="42"/>
  <c r="J10" i="42"/>
  <c r="I10" i="42"/>
  <c r="O16" i="42"/>
  <c r="T6" i="42"/>
  <c r="S6" i="42"/>
  <c r="R6" i="42"/>
  <c r="Q6" i="42"/>
  <c r="P6" i="42"/>
  <c r="J12" i="39"/>
  <c r="H12" i="39"/>
  <c r="I12" i="39"/>
  <c r="S12" i="39"/>
  <c r="P12" i="39"/>
  <c r="Q12" i="39"/>
  <c r="R12" i="39"/>
  <c r="T12" i="39"/>
  <c r="N138" i="39"/>
  <c r="O138" i="39"/>
  <c r="L138" i="39"/>
  <c r="K138" i="39"/>
  <c r="M138" i="39"/>
  <c r="T11" i="41"/>
  <c r="S11" i="41"/>
  <c r="R11" i="41"/>
  <c r="P11" i="41"/>
  <c r="Q11" i="41"/>
  <c r="O140" i="41"/>
  <c r="N140" i="41"/>
  <c r="L140" i="41"/>
  <c r="M140" i="41"/>
  <c r="H9" i="42"/>
  <c r="J9" i="42"/>
  <c r="I9" i="42"/>
  <c r="O137" i="41"/>
  <c r="N137" i="41"/>
  <c r="M137" i="41"/>
  <c r="L137" i="41"/>
  <c r="L11" i="42"/>
  <c r="N11" i="42"/>
  <c r="M11" i="42"/>
  <c r="F12" i="42"/>
  <c r="I143" i="42"/>
  <c r="H143" i="42"/>
  <c r="K143" i="42" s="1"/>
  <c r="G143" i="42"/>
  <c r="J7" i="42"/>
  <c r="I7" i="42"/>
  <c r="H7" i="42"/>
  <c r="R7" i="42"/>
  <c r="Q7" i="42"/>
  <c r="P7" i="42"/>
  <c r="T7" i="42"/>
  <c r="S7" i="42"/>
  <c r="F8" i="42"/>
  <c r="N9" i="42"/>
  <c r="M9" i="42"/>
  <c r="L9" i="42"/>
  <c r="L10" i="42"/>
  <c r="N10" i="42"/>
  <c r="M10" i="42"/>
  <c r="F11" i="42"/>
  <c r="R11" i="42"/>
  <c r="T11" i="42"/>
  <c r="S11" i="42"/>
  <c r="Q11" i="42"/>
  <c r="P11" i="42"/>
  <c r="I13" i="42"/>
  <c r="H13" i="42"/>
  <c r="J13" i="42"/>
  <c r="F14" i="42"/>
  <c r="C146" i="43"/>
  <c r="D16" i="44"/>
  <c r="L137" i="40"/>
  <c r="O137" i="40"/>
  <c r="M137" i="40"/>
  <c r="N137" i="40"/>
  <c r="K137" i="40"/>
  <c r="J15" i="42"/>
  <c r="I15" i="42"/>
  <c r="H15" i="42"/>
  <c r="E146" i="42"/>
  <c r="D17" i="44"/>
  <c r="D18" i="45"/>
  <c r="D17" i="46"/>
  <c r="H10" i="41"/>
  <c r="I10" i="41"/>
  <c r="J10" i="41"/>
  <c r="P10" i="41"/>
  <c r="Q10" i="41"/>
  <c r="T10" i="41"/>
  <c r="R10" i="41"/>
  <c r="S10" i="41"/>
  <c r="M138" i="41"/>
  <c r="N138" i="41"/>
  <c r="O138" i="41"/>
  <c r="L138" i="41"/>
  <c r="C16" i="42"/>
  <c r="K16" i="42"/>
  <c r="L6" i="42"/>
  <c r="N6" i="42"/>
  <c r="M6" i="42"/>
  <c r="H8" i="42"/>
  <c r="J8" i="42"/>
  <c r="I8" i="42"/>
  <c r="P8" i="42"/>
  <c r="R8" i="42"/>
  <c r="T8" i="42"/>
  <c r="S8" i="42"/>
  <c r="Q8" i="42"/>
  <c r="F9" i="42"/>
  <c r="T10" i="42"/>
  <c r="P10" i="42"/>
  <c r="R10" i="42"/>
  <c r="S10" i="42"/>
  <c r="Q10" i="42"/>
  <c r="J11" i="42"/>
  <c r="H11" i="42"/>
  <c r="I11" i="42"/>
  <c r="N13" i="42"/>
  <c r="M13" i="42"/>
  <c r="L13" i="42"/>
  <c r="H141" i="42"/>
  <c r="K141" i="42" s="1"/>
  <c r="G141" i="42"/>
  <c r="I141" i="42"/>
  <c r="L141" i="43"/>
  <c r="O141" i="43"/>
  <c r="N141" i="43"/>
  <c r="M141" i="43"/>
  <c r="D20" i="44"/>
  <c r="D19" i="45"/>
  <c r="D20" i="46"/>
  <c r="D16" i="42"/>
  <c r="F10" i="42"/>
  <c r="I139" i="42"/>
  <c r="G139" i="42"/>
  <c r="H139" i="42"/>
  <c r="N139" i="43"/>
  <c r="M139" i="43"/>
  <c r="O139" i="43"/>
  <c r="L139" i="43"/>
  <c r="D21" i="44"/>
  <c r="D21" i="46"/>
  <c r="M15" i="42"/>
  <c r="L15" i="42"/>
  <c r="N15" i="42"/>
  <c r="I7" i="43"/>
  <c r="H7" i="43"/>
  <c r="J7" i="43"/>
  <c r="S7" i="43"/>
  <c r="Q7" i="43"/>
  <c r="P7" i="43"/>
  <c r="T7" i="43"/>
  <c r="R7" i="43"/>
  <c r="F8" i="43"/>
  <c r="M9" i="43"/>
  <c r="L9" i="43"/>
  <c r="N9" i="43"/>
  <c r="I11" i="43"/>
  <c r="H11" i="43"/>
  <c r="J11" i="43"/>
  <c r="S11" i="43"/>
  <c r="Q11" i="43"/>
  <c r="P11" i="43"/>
  <c r="T11" i="43"/>
  <c r="R11" i="43"/>
  <c r="F12" i="43"/>
  <c r="M13" i="43"/>
  <c r="L13" i="43"/>
  <c r="N13" i="43"/>
  <c r="I15" i="43"/>
  <c r="H15" i="43"/>
  <c r="J15" i="43"/>
  <c r="S15" i="43"/>
  <c r="Q15" i="43"/>
  <c r="P15" i="43"/>
  <c r="R15" i="43"/>
  <c r="T15" i="43"/>
  <c r="D15" i="44"/>
  <c r="D19" i="44"/>
  <c r="D17" i="45"/>
  <c r="D21" i="45"/>
  <c r="D19" i="46"/>
  <c r="N12" i="42"/>
  <c r="M12" i="42"/>
  <c r="L12" i="42"/>
  <c r="J14" i="42"/>
  <c r="I14" i="42"/>
  <c r="H14" i="42"/>
  <c r="T14" i="42"/>
  <c r="S14" i="42"/>
  <c r="P14" i="42"/>
  <c r="R14" i="42"/>
  <c r="Q14" i="42"/>
  <c r="F15" i="42"/>
  <c r="C16" i="43"/>
  <c r="K16" i="43"/>
  <c r="M6" i="43"/>
  <c r="N6" i="43"/>
  <c r="L6" i="43"/>
  <c r="I8" i="43"/>
  <c r="J8" i="43"/>
  <c r="H8" i="43"/>
  <c r="T8" i="43"/>
  <c r="S8" i="43"/>
  <c r="Q8" i="43"/>
  <c r="P8" i="43"/>
  <c r="R8" i="43"/>
  <c r="F9" i="43"/>
  <c r="M10" i="43"/>
  <c r="L10" i="43"/>
  <c r="N10" i="43"/>
  <c r="I12" i="43"/>
  <c r="H12" i="43"/>
  <c r="J12" i="43"/>
  <c r="T12" i="43"/>
  <c r="S12" i="43"/>
  <c r="Q12" i="43"/>
  <c r="P12" i="43"/>
  <c r="R12" i="43"/>
  <c r="F13" i="43"/>
  <c r="M14" i="43"/>
  <c r="L14" i="43"/>
  <c r="N14" i="43"/>
  <c r="R15" i="42"/>
  <c r="Q15" i="42"/>
  <c r="T15" i="42"/>
  <c r="S15" i="42"/>
  <c r="P15" i="42"/>
  <c r="I136" i="42"/>
  <c r="F146" i="42"/>
  <c r="H136" i="42"/>
  <c r="K136" i="42" s="1"/>
  <c r="G136" i="42"/>
  <c r="I144" i="42"/>
  <c r="H144" i="42"/>
  <c r="K144" i="42" s="1"/>
  <c r="G144" i="42"/>
  <c r="E16" i="43"/>
  <c r="F16" i="43" s="1"/>
  <c r="F6" i="43"/>
  <c r="N7" i="43"/>
  <c r="M7" i="43"/>
  <c r="L7" i="43"/>
  <c r="J9" i="43"/>
  <c r="I9" i="43"/>
  <c r="H9" i="43"/>
  <c r="R9" i="43"/>
  <c r="Q9" i="43"/>
  <c r="T9" i="43"/>
  <c r="S9" i="43"/>
  <c r="P9" i="43"/>
  <c r="F10" i="43"/>
  <c r="N11" i="43"/>
  <c r="M11" i="43"/>
  <c r="L11" i="43"/>
  <c r="J13" i="43"/>
  <c r="I13" i="43"/>
  <c r="H13" i="43"/>
  <c r="R13" i="43"/>
  <c r="Q13" i="43"/>
  <c r="T13" i="43"/>
  <c r="S13" i="43"/>
  <c r="P13" i="43"/>
  <c r="F14" i="43"/>
  <c r="N15" i="43"/>
  <c r="M15" i="43"/>
  <c r="L15" i="43"/>
  <c r="P12" i="42"/>
  <c r="S12" i="42"/>
  <c r="R12" i="42"/>
  <c r="T12" i="42"/>
  <c r="Q12" i="42"/>
  <c r="F13" i="42"/>
  <c r="L14" i="42"/>
  <c r="N14" i="42"/>
  <c r="M14" i="42"/>
  <c r="H6" i="43"/>
  <c r="G16" i="43"/>
  <c r="J6" i="43"/>
  <c r="I6" i="43"/>
  <c r="P6" i="43"/>
  <c r="O16" i="43"/>
  <c r="S6" i="43"/>
  <c r="R6" i="43"/>
  <c r="Q6" i="43"/>
  <c r="T6" i="43"/>
  <c r="F7" i="43"/>
  <c r="L8" i="43"/>
  <c r="N8" i="43"/>
  <c r="M8" i="43"/>
  <c r="H10" i="43"/>
  <c r="J10" i="43"/>
  <c r="I10" i="43"/>
  <c r="P10" i="43"/>
  <c r="S10" i="43"/>
  <c r="R10" i="43"/>
  <c r="Q10" i="43"/>
  <c r="T10" i="43"/>
  <c r="F11" i="43"/>
  <c r="L12" i="43"/>
  <c r="N12" i="43"/>
  <c r="M12" i="43"/>
  <c r="H14" i="43"/>
  <c r="J14" i="43"/>
  <c r="I14" i="43"/>
  <c r="P14" i="43"/>
  <c r="S14" i="43"/>
  <c r="R14" i="43"/>
  <c r="Q14" i="43"/>
  <c r="T14" i="43"/>
  <c r="F15" i="43"/>
  <c r="E146" i="43"/>
  <c r="D14" i="44"/>
  <c r="D18" i="44"/>
  <c r="D12" i="45"/>
  <c r="D20" i="45"/>
  <c r="D14" i="46"/>
  <c r="D18" i="46"/>
  <c r="U6" i="6"/>
  <c r="T6" i="6"/>
  <c r="S6" i="6"/>
  <c r="F240" i="8"/>
  <c r="O30" i="10"/>
  <c r="N30" i="10"/>
  <c r="J59" i="10"/>
  <c r="J52" i="10"/>
  <c r="J62" i="10"/>
  <c r="J54" i="10"/>
  <c r="J65" i="10"/>
  <c r="J57" i="10"/>
  <c r="J63" i="10"/>
  <c r="J55" i="10"/>
  <c r="J58" i="10"/>
  <c r="W6" i="13"/>
  <c r="N6" i="3"/>
  <c r="V6" i="6"/>
  <c r="F31" i="8"/>
  <c r="H75" i="8"/>
  <c r="F130" i="8"/>
  <c r="F255" i="8"/>
  <c r="L13" i="10"/>
  <c r="J86" i="10"/>
  <c r="J78" i="10"/>
  <c r="J81" i="10"/>
  <c r="J74" i="10"/>
  <c r="J84" i="10"/>
  <c r="J76" i="10"/>
  <c r="J82" i="10"/>
  <c r="J85" i="10"/>
  <c r="J77" i="10"/>
  <c r="W11" i="12"/>
  <c r="W12" i="12"/>
  <c r="W37" i="12"/>
  <c r="J6" i="13"/>
  <c r="N6" i="2"/>
  <c r="E17" i="2"/>
  <c r="I6" i="6"/>
  <c r="W6" i="6"/>
  <c r="F9" i="8"/>
  <c r="F36" i="8"/>
  <c r="L63" i="8"/>
  <c r="L55" i="8"/>
  <c r="L58" i="8"/>
  <c r="L61" i="8"/>
  <c r="L53" i="8"/>
  <c r="L62" i="8"/>
  <c r="L54" i="8"/>
  <c r="L52" i="8"/>
  <c r="L65" i="8"/>
  <c r="L82" i="8"/>
  <c r="L85" i="8"/>
  <c r="L77" i="8"/>
  <c r="L80" i="8"/>
  <c r="L86" i="8"/>
  <c r="L81" i="8"/>
  <c r="L76" i="8"/>
  <c r="F104" i="8"/>
  <c r="F122" i="8"/>
  <c r="F145" i="8"/>
  <c r="F196" i="8"/>
  <c r="F219" i="8"/>
  <c r="J60" i="10"/>
  <c r="J80" i="10"/>
  <c r="W41" i="12"/>
  <c r="U20" i="13"/>
  <c r="F283" i="8"/>
  <c r="F275" i="8"/>
  <c r="F261" i="8"/>
  <c r="F253" i="8"/>
  <c r="F239" i="8"/>
  <c r="F231" i="8"/>
  <c r="F217" i="8"/>
  <c r="F209" i="8"/>
  <c r="F195" i="8"/>
  <c r="F187" i="8"/>
  <c r="F173" i="8"/>
  <c r="F165" i="8"/>
  <c r="F151" i="8"/>
  <c r="F143" i="8"/>
  <c r="F129" i="8"/>
  <c r="F121" i="8"/>
  <c r="F107" i="8"/>
  <c r="F99" i="8"/>
  <c r="F42" i="8"/>
  <c r="F34" i="8"/>
  <c r="F15" i="8"/>
  <c r="F278" i="8"/>
  <c r="F256" i="8"/>
  <c r="F234" i="8"/>
  <c r="F212" i="8"/>
  <c r="F190" i="8"/>
  <c r="F168" i="8"/>
  <c r="F146" i="8"/>
  <c r="F124" i="8"/>
  <c r="F102" i="8"/>
  <c r="F37" i="8"/>
  <c r="F18" i="8"/>
  <c r="F10" i="8"/>
  <c r="F281" i="8"/>
  <c r="F273" i="8"/>
  <c r="F259" i="8"/>
  <c r="F251" i="8"/>
  <c r="F237" i="8"/>
  <c r="F229" i="8"/>
  <c r="F215" i="8"/>
  <c r="F207" i="8"/>
  <c r="F193" i="8"/>
  <c r="F185" i="8"/>
  <c r="F171" i="8"/>
  <c r="F163" i="8"/>
  <c r="F149" i="8"/>
  <c r="F141" i="8"/>
  <c r="F127" i="8"/>
  <c r="F119" i="8"/>
  <c r="F105" i="8"/>
  <c r="F97" i="8"/>
  <c r="F40" i="8"/>
  <c r="F32" i="8"/>
  <c r="F21" i="8"/>
  <c r="F13" i="8"/>
  <c r="F279" i="8"/>
  <c r="F257" i="8"/>
  <c r="F235" i="8"/>
  <c r="F213" i="8"/>
  <c r="F191" i="8"/>
  <c r="F169" i="8"/>
  <c r="F147" i="8"/>
  <c r="F125" i="8"/>
  <c r="F103" i="8"/>
  <c r="F282" i="8"/>
  <c r="F274" i="8"/>
  <c r="F260" i="8"/>
  <c r="F252" i="8"/>
  <c r="F238" i="8"/>
  <c r="F230" i="8"/>
  <c r="F216" i="8"/>
  <c r="F208" i="8"/>
  <c r="F194" i="8"/>
  <c r="F186" i="8"/>
  <c r="F172" i="8"/>
  <c r="F164" i="8"/>
  <c r="F150" i="8"/>
  <c r="F142" i="8"/>
  <c r="F128" i="8"/>
  <c r="F120" i="8"/>
  <c r="F106" i="8"/>
  <c r="F98" i="8"/>
  <c r="F41" i="8"/>
  <c r="F33" i="8"/>
  <c r="F14" i="8"/>
  <c r="F43" i="8"/>
  <c r="H80" i="8"/>
  <c r="F263" i="8"/>
  <c r="M6" i="2"/>
  <c r="F20" i="8"/>
  <c r="J65" i="8"/>
  <c r="J57" i="8"/>
  <c r="J87" i="8"/>
  <c r="J60" i="8"/>
  <c r="J63" i="8"/>
  <c r="J55" i="8"/>
  <c r="J64" i="8"/>
  <c r="J56" i="8"/>
  <c r="J54" i="8"/>
  <c r="F153" i="8"/>
  <c r="F214" i="8"/>
  <c r="F232" i="8"/>
  <c r="F17" i="10"/>
  <c r="F9" i="10"/>
  <c r="F8" i="10"/>
  <c r="F20" i="10"/>
  <c r="F12" i="10"/>
  <c r="F15" i="10"/>
  <c r="F21" i="10"/>
  <c r="F13" i="10"/>
  <c r="F16" i="10"/>
  <c r="J75" i="10"/>
  <c r="F17" i="2"/>
  <c r="M152" i="3"/>
  <c r="L152" i="3"/>
  <c r="K152" i="3"/>
  <c r="F19" i="8"/>
  <c r="J53" i="8"/>
  <c r="N74" i="8"/>
  <c r="F109" i="8"/>
  <c r="F170" i="8"/>
  <c r="F188" i="8"/>
  <c r="F211" i="8"/>
  <c r="F262" i="8"/>
  <c r="F285" i="8"/>
  <c r="F14" i="10"/>
  <c r="F54" i="12"/>
  <c r="F56" i="12"/>
  <c r="W45" i="12"/>
  <c r="F16" i="8"/>
  <c r="F148" i="8"/>
  <c r="F189" i="8"/>
  <c r="J53" i="10"/>
  <c r="F101" i="8"/>
  <c r="F152" i="8"/>
  <c r="L19" i="10"/>
  <c r="L11" i="10"/>
  <c r="L14" i="10"/>
  <c r="L17" i="10"/>
  <c r="L9" i="10"/>
  <c r="L15" i="10"/>
  <c r="L18" i="10"/>
  <c r="L10" i="10"/>
  <c r="L8" i="10"/>
  <c r="F36" i="10"/>
  <c r="F39" i="10"/>
  <c r="F31" i="10"/>
  <c r="F30" i="10"/>
  <c r="F42" i="10"/>
  <c r="F34" i="10"/>
  <c r="F40" i="10"/>
  <c r="F32" i="10"/>
  <c r="F43" i="10"/>
  <c r="F35" i="10"/>
  <c r="F53" i="12"/>
  <c r="F57" i="12" s="1"/>
  <c r="F55" i="12"/>
  <c r="M79" i="3"/>
  <c r="L79" i="3"/>
  <c r="K79" i="3"/>
  <c r="L6" i="5"/>
  <c r="F12" i="8"/>
  <c r="F39" i="8"/>
  <c r="J62" i="8"/>
  <c r="F126" i="8"/>
  <c r="F144" i="8"/>
  <c r="F167" i="8"/>
  <c r="F218" i="8"/>
  <c r="F241" i="8"/>
  <c r="F11" i="10"/>
  <c r="H42" i="10"/>
  <c r="H34" i="10"/>
  <c r="H30" i="10"/>
  <c r="H37" i="10"/>
  <c r="H40" i="10"/>
  <c r="H32" i="10"/>
  <c r="H38" i="10"/>
  <c r="H41" i="10"/>
  <c r="H33" i="10"/>
  <c r="H31" i="10"/>
  <c r="F41" i="10"/>
  <c r="J64" i="10"/>
  <c r="J79" i="10"/>
  <c r="N96" i="10"/>
  <c r="G53" i="12"/>
  <c r="G57" i="12" s="1"/>
  <c r="A11" i="12"/>
  <c r="A12" i="12"/>
  <c r="G54" i="12"/>
  <c r="A14" i="12"/>
  <c r="G55" i="12"/>
  <c r="I5" i="12"/>
  <c r="A15" i="12"/>
  <c r="W21" i="12"/>
  <c r="E62" i="13"/>
  <c r="M6" i="3"/>
  <c r="L6" i="3"/>
  <c r="K6" i="3"/>
  <c r="H86" i="8"/>
  <c r="H78" i="8"/>
  <c r="H74" i="8"/>
  <c r="H81" i="8"/>
  <c r="H84" i="8"/>
  <c r="H76" i="8"/>
  <c r="H82" i="8"/>
  <c r="H85" i="8"/>
  <c r="H77" i="8"/>
  <c r="F166" i="8"/>
  <c r="F35" i="8"/>
  <c r="F175" i="8"/>
  <c r="F236" i="8"/>
  <c r="F254" i="8"/>
  <c r="F277" i="8"/>
  <c r="L12" i="10"/>
  <c r="W54" i="12"/>
  <c r="W50" i="12"/>
  <c r="W46" i="12"/>
  <c r="W42" i="12"/>
  <c r="W38" i="12"/>
  <c r="W34" i="12"/>
  <c r="W30" i="12"/>
  <c r="W26" i="12"/>
  <c r="W22" i="12"/>
  <c r="W18" i="12"/>
  <c r="W13" i="12"/>
  <c r="W14" i="12"/>
  <c r="W8" i="12"/>
  <c r="W55" i="12"/>
  <c r="W51" i="12"/>
  <c r="W47" i="12"/>
  <c r="W43" i="12"/>
  <c r="W39" i="12"/>
  <c r="W35" i="12"/>
  <c r="W31" i="12"/>
  <c r="W27" i="12"/>
  <c r="W23" i="12"/>
  <c r="W19" i="12"/>
  <c r="W15" i="12"/>
  <c r="W56" i="12"/>
  <c r="W52" i="12"/>
  <c r="W48" i="12"/>
  <c r="W44" i="12"/>
  <c r="W40" i="12"/>
  <c r="W36" i="12"/>
  <c r="W32" i="12"/>
  <c r="W28" i="12"/>
  <c r="W24" i="12"/>
  <c r="W20" i="12"/>
  <c r="W16" i="12"/>
  <c r="W10" i="12"/>
  <c r="W6" i="12"/>
  <c r="W17" i="12"/>
  <c r="W49" i="12"/>
  <c r="E90" i="13"/>
  <c r="E104" i="13"/>
  <c r="E118" i="13"/>
  <c r="E160" i="13"/>
  <c r="E48" i="13"/>
  <c r="E34" i="13"/>
  <c r="E76" i="13"/>
  <c r="E20" i="13"/>
  <c r="L6" i="13"/>
  <c r="E132" i="13"/>
  <c r="H17" i="2"/>
  <c r="J6" i="2"/>
  <c r="G18" i="2"/>
  <c r="N56" i="2"/>
  <c r="K56" i="2"/>
  <c r="J79" i="3"/>
  <c r="F8" i="8"/>
  <c r="F17" i="8"/>
  <c r="J52" i="8"/>
  <c r="H83" i="8"/>
  <c r="F108" i="8"/>
  <c r="F131" i="8"/>
  <c r="F192" i="8"/>
  <c r="F210" i="8"/>
  <c r="F233" i="8"/>
  <c r="F284" i="8"/>
  <c r="F33" i="10"/>
  <c r="H36" i="10"/>
  <c r="J56" i="10"/>
  <c r="A13" i="12"/>
  <c r="W25" i="12"/>
  <c r="W57" i="12"/>
  <c r="E146" i="13"/>
  <c r="F11" i="8"/>
  <c r="F38" i="8"/>
  <c r="F61" i="8"/>
  <c r="F53" i="8"/>
  <c r="F52" i="8"/>
  <c r="F64" i="8"/>
  <c r="F56" i="8"/>
  <c r="F59" i="8"/>
  <c r="F87" i="8"/>
  <c r="F60" i="8"/>
  <c r="J61" i="8"/>
  <c r="F65" i="8"/>
  <c r="F80" i="8"/>
  <c r="F83" i="8"/>
  <c r="F75" i="8"/>
  <c r="F74" i="8"/>
  <c r="F86" i="8"/>
  <c r="F78" i="8"/>
  <c r="F84" i="8"/>
  <c r="F79" i="8"/>
  <c r="O74" i="8"/>
  <c r="F76" i="8"/>
  <c r="L78" i="8"/>
  <c r="F85" i="8"/>
  <c r="F100" i="8"/>
  <c r="F123" i="8"/>
  <c r="F174" i="8"/>
  <c r="F197" i="8"/>
  <c r="F258" i="8"/>
  <c r="F276" i="8"/>
  <c r="L16" i="10"/>
  <c r="F18" i="10"/>
  <c r="F38" i="10"/>
  <c r="H61" i="10"/>
  <c r="H53" i="10"/>
  <c r="H64" i="10"/>
  <c r="H56" i="10"/>
  <c r="H52" i="10"/>
  <c r="H59" i="10"/>
  <c r="H65" i="10"/>
  <c r="H57" i="10"/>
  <c r="H60" i="10"/>
  <c r="H58" i="10"/>
  <c r="J61" i="10"/>
  <c r="J5" i="12"/>
  <c r="W7" i="12"/>
  <c r="W29" i="12"/>
  <c r="T20" i="13"/>
  <c r="M31" i="2"/>
  <c r="M6" i="5"/>
  <c r="U6" i="5"/>
  <c r="H58" i="8"/>
  <c r="J75" i="8"/>
  <c r="J83" i="8"/>
  <c r="L122" i="8"/>
  <c r="J124" i="8"/>
  <c r="H126" i="8"/>
  <c r="L130" i="8"/>
  <c r="L144" i="8"/>
  <c r="J146" i="8"/>
  <c r="H148" i="8"/>
  <c r="L152" i="8"/>
  <c r="L166" i="8"/>
  <c r="J168" i="8"/>
  <c r="H170" i="8"/>
  <c r="L174" i="8"/>
  <c r="L188" i="8"/>
  <c r="J190" i="8"/>
  <c r="H192" i="8"/>
  <c r="L196" i="8"/>
  <c r="L210" i="8"/>
  <c r="J212" i="8"/>
  <c r="H214" i="8"/>
  <c r="L218" i="8"/>
  <c r="L232" i="8"/>
  <c r="J234" i="8"/>
  <c r="H236" i="8"/>
  <c r="L240" i="8"/>
  <c r="L254" i="8"/>
  <c r="J256" i="8"/>
  <c r="H258" i="8"/>
  <c r="L262" i="8"/>
  <c r="L276" i="8"/>
  <c r="J278" i="8"/>
  <c r="H280" i="8"/>
  <c r="L284" i="8"/>
  <c r="J12" i="10"/>
  <c r="H14" i="10"/>
  <c r="J20" i="10"/>
  <c r="J31" i="10"/>
  <c r="L37" i="10"/>
  <c r="J39" i="10"/>
  <c r="O52" i="10"/>
  <c r="F54" i="10"/>
  <c r="L56" i="10"/>
  <c r="F62" i="10"/>
  <c r="L64" i="10"/>
  <c r="L75" i="10"/>
  <c r="H79" i="10"/>
  <c r="F81" i="10"/>
  <c r="L83" i="10"/>
  <c r="H87" i="10"/>
  <c r="H98" i="10"/>
  <c r="F100" i="10"/>
  <c r="L102" i="10"/>
  <c r="J104" i="10"/>
  <c r="H106" i="10"/>
  <c r="F108" i="10"/>
  <c r="D54" i="12"/>
  <c r="D57" i="12" s="1"/>
  <c r="C62" i="13"/>
  <c r="C76" i="13"/>
  <c r="C90" i="13"/>
  <c r="C132" i="13"/>
  <c r="D20" i="13"/>
  <c r="C104" i="13"/>
  <c r="D118" i="13"/>
  <c r="F146" i="13"/>
  <c r="G160" i="13"/>
  <c r="AA7" i="15"/>
  <c r="Z7" i="15"/>
  <c r="Y7" i="15"/>
  <c r="X7" i="15"/>
  <c r="J9" i="10"/>
  <c r="J17" i="10"/>
  <c r="L34" i="10"/>
  <c r="L42" i="10"/>
  <c r="L53" i="10"/>
  <c r="L61" i="10"/>
  <c r="L80" i="10"/>
  <c r="L99" i="10"/>
  <c r="L107" i="10"/>
  <c r="D76" i="13"/>
  <c r="D90" i="13"/>
  <c r="D104" i="13"/>
  <c r="D146" i="13"/>
  <c r="D34" i="13"/>
  <c r="D62" i="13"/>
  <c r="K6" i="6"/>
  <c r="N8" i="8"/>
  <c r="H57" i="8"/>
  <c r="H65" i="8"/>
  <c r="J82" i="8"/>
  <c r="L121" i="8"/>
  <c r="J123" i="8"/>
  <c r="H125" i="8"/>
  <c r="L129" i="8"/>
  <c r="J131" i="8"/>
  <c r="L143" i="8"/>
  <c r="J145" i="8"/>
  <c r="H147" i="8"/>
  <c r="L151" i="8"/>
  <c r="J153" i="8"/>
  <c r="L165" i="8"/>
  <c r="J167" i="8"/>
  <c r="H169" i="8"/>
  <c r="L173" i="8"/>
  <c r="J175" i="8"/>
  <c r="L187" i="8"/>
  <c r="J189" i="8"/>
  <c r="H191" i="8"/>
  <c r="L195" i="8"/>
  <c r="J197" i="8"/>
  <c r="L209" i="8"/>
  <c r="J211" i="8"/>
  <c r="H213" i="8"/>
  <c r="L217" i="8"/>
  <c r="J219" i="8"/>
  <c r="L231" i="8"/>
  <c r="J233" i="8"/>
  <c r="H235" i="8"/>
  <c r="L239" i="8"/>
  <c r="J241" i="8"/>
  <c r="L253" i="8"/>
  <c r="J255" i="8"/>
  <c r="H257" i="8"/>
  <c r="L261" i="8"/>
  <c r="J263" i="8"/>
  <c r="L275" i="8"/>
  <c r="J277" i="8"/>
  <c r="H279" i="8"/>
  <c r="L283" i="8"/>
  <c r="J285" i="8"/>
  <c r="J11" i="10"/>
  <c r="J19" i="10"/>
  <c r="H21" i="10"/>
  <c r="L36" i="10"/>
  <c r="J38" i="10"/>
  <c r="F52" i="10"/>
  <c r="F53" i="10"/>
  <c r="L55" i="10"/>
  <c r="F61" i="10"/>
  <c r="L63" i="10"/>
  <c r="H74" i="10"/>
  <c r="H78" i="10"/>
  <c r="F80" i="10"/>
  <c r="L82" i="10"/>
  <c r="H86" i="10"/>
  <c r="J96" i="10"/>
  <c r="H97" i="10"/>
  <c r="F99" i="10"/>
  <c r="L101" i="10"/>
  <c r="J103" i="10"/>
  <c r="H105" i="10"/>
  <c r="F107" i="10"/>
  <c r="L109" i="10"/>
  <c r="K5" i="12"/>
  <c r="E53" i="12"/>
  <c r="E57" i="12" s="1"/>
  <c r="C56" i="12"/>
  <c r="F104" i="13"/>
  <c r="F118" i="13"/>
  <c r="F132" i="13"/>
  <c r="F62" i="13"/>
  <c r="Y6" i="13"/>
  <c r="G20" i="13"/>
  <c r="R20" i="13"/>
  <c r="F48" i="13"/>
  <c r="G62" i="13"/>
  <c r="I6" i="5"/>
  <c r="L6" i="6"/>
  <c r="H54" i="8"/>
  <c r="H62" i="8"/>
  <c r="J79" i="8"/>
  <c r="J120" i="8"/>
  <c r="H122" i="8"/>
  <c r="L126" i="8"/>
  <c r="J128" i="8"/>
  <c r="H130" i="8"/>
  <c r="J142" i="8"/>
  <c r="H144" i="8"/>
  <c r="L148" i="8"/>
  <c r="J150" i="8"/>
  <c r="H152" i="8"/>
  <c r="J164" i="8"/>
  <c r="H166" i="8"/>
  <c r="L170" i="8"/>
  <c r="J172" i="8"/>
  <c r="H174" i="8"/>
  <c r="J186" i="8"/>
  <c r="H188" i="8"/>
  <c r="L192" i="8"/>
  <c r="J194" i="8"/>
  <c r="H196" i="8"/>
  <c r="J208" i="8"/>
  <c r="H210" i="8"/>
  <c r="L214" i="8"/>
  <c r="J216" i="8"/>
  <c r="H218" i="8"/>
  <c r="J230" i="8"/>
  <c r="H232" i="8"/>
  <c r="L236" i="8"/>
  <c r="J238" i="8"/>
  <c r="H240" i="8"/>
  <c r="J252" i="8"/>
  <c r="H254" i="8"/>
  <c r="L258" i="8"/>
  <c r="J260" i="8"/>
  <c r="H262" i="8"/>
  <c r="J274" i="8"/>
  <c r="H276" i="8"/>
  <c r="L280" i="8"/>
  <c r="J282" i="8"/>
  <c r="H284" i="8"/>
  <c r="H10" i="10"/>
  <c r="J16" i="10"/>
  <c r="H18" i="10"/>
  <c r="L33" i="10"/>
  <c r="J35" i="10"/>
  <c r="L41" i="10"/>
  <c r="J43" i="10"/>
  <c r="F58" i="10"/>
  <c r="L60" i="10"/>
  <c r="H75" i="10"/>
  <c r="F77" i="10"/>
  <c r="L79" i="10"/>
  <c r="H83" i="10"/>
  <c r="F85" i="10"/>
  <c r="L87" i="10"/>
  <c r="L98" i="10"/>
  <c r="J100" i="10"/>
  <c r="H102" i="10"/>
  <c r="F104" i="10"/>
  <c r="L106" i="10"/>
  <c r="J108" i="10"/>
  <c r="L5" i="12"/>
  <c r="D56" i="12"/>
  <c r="G118" i="13"/>
  <c r="G132" i="13"/>
  <c r="G146" i="13"/>
  <c r="G34" i="13"/>
  <c r="G76" i="13"/>
  <c r="Z6" i="13"/>
  <c r="S20" i="13"/>
  <c r="F34" i="13"/>
  <c r="G48" i="13"/>
  <c r="J31" i="2"/>
  <c r="J6" i="5"/>
  <c r="M6" i="6"/>
  <c r="J76" i="8"/>
  <c r="H119" i="8"/>
  <c r="L123" i="8"/>
  <c r="J125" i="8"/>
  <c r="H127" i="8"/>
  <c r="H141" i="8"/>
  <c r="L145" i="8"/>
  <c r="J147" i="8"/>
  <c r="H149" i="8"/>
  <c r="H163" i="8"/>
  <c r="L167" i="8"/>
  <c r="J169" i="8"/>
  <c r="H171" i="8"/>
  <c r="H185" i="8"/>
  <c r="L189" i="8"/>
  <c r="J191" i="8"/>
  <c r="H193" i="8"/>
  <c r="H207" i="8"/>
  <c r="L211" i="8"/>
  <c r="J213" i="8"/>
  <c r="H215" i="8"/>
  <c r="H229" i="8"/>
  <c r="L233" i="8"/>
  <c r="J235" i="8"/>
  <c r="H237" i="8"/>
  <c r="H251" i="8"/>
  <c r="L255" i="8"/>
  <c r="J257" i="8"/>
  <c r="H259" i="8"/>
  <c r="H273" i="8"/>
  <c r="L277" i="8"/>
  <c r="J279" i="8"/>
  <c r="H281" i="8"/>
  <c r="J13" i="10"/>
  <c r="J32" i="10"/>
  <c r="L38" i="10"/>
  <c r="F55" i="10"/>
  <c r="L57" i="10"/>
  <c r="L65" i="10"/>
  <c r="L76" i="10"/>
  <c r="L84" i="10"/>
  <c r="J97" i="10"/>
  <c r="H99" i="10"/>
  <c r="F101" i="10"/>
  <c r="M5" i="12"/>
  <c r="U5" i="12"/>
  <c r="C55" i="12"/>
  <c r="AA6" i="13"/>
  <c r="C160" i="13"/>
  <c r="M7" i="15"/>
  <c r="Q21" i="15"/>
  <c r="AA7" i="16"/>
  <c r="Z7" i="16"/>
  <c r="X7" i="16"/>
  <c r="W7" i="16"/>
  <c r="T9" i="17"/>
  <c r="R21" i="17"/>
  <c r="I9" i="14"/>
  <c r="T9" i="14"/>
  <c r="R21" i="15"/>
  <c r="U21" i="17"/>
  <c r="E79" i="17"/>
  <c r="F119" i="17"/>
  <c r="S21" i="15"/>
  <c r="R9" i="17"/>
  <c r="Q9" i="17"/>
  <c r="T21" i="17"/>
  <c r="S21" i="17"/>
  <c r="U9" i="17"/>
  <c r="F63" i="17"/>
  <c r="J7" i="19"/>
  <c r="H7" i="19"/>
  <c r="F7" i="19"/>
  <c r="P23" i="14"/>
  <c r="T21" i="15"/>
  <c r="E133" i="17"/>
  <c r="E147" i="17"/>
  <c r="E121" i="17"/>
  <c r="E161" i="17"/>
  <c r="E135" i="17"/>
  <c r="E63" i="17"/>
  <c r="E77" i="17"/>
  <c r="E51" i="17"/>
  <c r="E91" i="17"/>
  <c r="E65" i="17"/>
  <c r="E119" i="17"/>
  <c r="E93" i="17"/>
  <c r="E149" i="17"/>
  <c r="E107" i="17"/>
  <c r="E105" i="17"/>
  <c r="R7" i="19"/>
  <c r="N7" i="19"/>
  <c r="P7" i="19" s="1"/>
  <c r="Q23" i="14"/>
  <c r="U21" i="15"/>
  <c r="F147" i="17"/>
  <c r="F121" i="17"/>
  <c r="F161" i="17"/>
  <c r="F135" i="17"/>
  <c r="F149" i="17"/>
  <c r="F77" i="17"/>
  <c r="F51" i="17"/>
  <c r="F91" i="17"/>
  <c r="F65" i="17"/>
  <c r="F105" i="17"/>
  <c r="F79" i="17"/>
  <c r="F107" i="17"/>
  <c r="F133" i="17"/>
  <c r="R23" i="14"/>
  <c r="L7" i="16"/>
  <c r="R9" i="16"/>
  <c r="G161" i="17"/>
  <c r="G135" i="17"/>
  <c r="G149" i="17"/>
  <c r="Z7" i="17"/>
  <c r="C79" i="17"/>
  <c r="D93" i="17"/>
  <c r="C105" i="17"/>
  <c r="D119" i="17"/>
  <c r="D135" i="17"/>
  <c r="C147" i="17"/>
  <c r="D161" i="17"/>
  <c r="Z6" i="18"/>
  <c r="S9" i="16"/>
  <c r="Q21" i="16"/>
  <c r="AA7" i="17"/>
  <c r="C65" i="17"/>
  <c r="D79" i="17"/>
  <c r="C91" i="17"/>
  <c r="D105" i="17"/>
  <c r="G133" i="17"/>
  <c r="G147" i="17"/>
  <c r="U9" i="16"/>
  <c r="S21" i="16"/>
  <c r="D51" i="17"/>
  <c r="C63" i="17"/>
  <c r="D77" i="17"/>
  <c r="G93" i="17"/>
  <c r="G119" i="17"/>
  <c r="C121" i="17"/>
  <c r="T21" i="16"/>
  <c r="C133" i="17"/>
  <c r="C161" i="17"/>
  <c r="C135" i="17"/>
  <c r="K7" i="17"/>
  <c r="D63" i="17"/>
  <c r="G79" i="17"/>
  <c r="G105" i="17"/>
  <c r="G121" i="17"/>
  <c r="K6" i="18"/>
  <c r="J6" i="18"/>
  <c r="I6" i="18"/>
  <c r="U21" i="16"/>
  <c r="D133" i="17"/>
  <c r="D147" i="17"/>
  <c r="D121" i="17"/>
  <c r="D149" i="17"/>
  <c r="L7" i="17"/>
  <c r="G65" i="17"/>
  <c r="G91" i="17"/>
  <c r="X7" i="19"/>
  <c r="V7" i="19"/>
  <c r="N8" i="25"/>
  <c r="L8" i="25"/>
  <c r="AB7" i="22"/>
  <c r="AA7" i="22"/>
  <c r="Z7" i="22"/>
  <c r="Y7" i="22"/>
  <c r="X7" i="22"/>
  <c r="R8" i="21"/>
  <c r="H8" i="21"/>
  <c r="S8" i="21"/>
  <c r="F53" i="24"/>
  <c r="F234" i="24"/>
  <c r="F237" i="24"/>
  <c r="F229" i="24"/>
  <c r="F228" i="24"/>
  <c r="F240" i="24"/>
  <c r="F232" i="24"/>
  <c r="F235" i="24"/>
  <c r="F238" i="24"/>
  <c r="F230" i="24"/>
  <c r="F233" i="24"/>
  <c r="F241" i="24"/>
  <c r="F236" i="24"/>
  <c r="F231" i="24"/>
  <c r="F239" i="24"/>
  <c r="F105" i="24"/>
  <c r="F97" i="24"/>
  <c r="F96" i="24"/>
  <c r="F100" i="24"/>
  <c r="F107" i="24"/>
  <c r="F109" i="24"/>
  <c r="F102" i="24"/>
  <c r="F104" i="24"/>
  <c r="F106" i="24"/>
  <c r="F99" i="24"/>
  <c r="F103" i="24"/>
  <c r="V21" i="22"/>
  <c r="F108" i="24"/>
  <c r="F127" i="24"/>
  <c r="F119" i="24"/>
  <c r="F118" i="24"/>
  <c r="F131" i="24"/>
  <c r="F124" i="24"/>
  <c r="F126" i="24"/>
  <c r="F128" i="24"/>
  <c r="F121" i="24"/>
  <c r="F130" i="24"/>
  <c r="F123" i="24"/>
  <c r="F125" i="24"/>
  <c r="F122" i="24"/>
  <c r="O8" i="24"/>
  <c r="N8" i="24"/>
  <c r="F64" i="24"/>
  <c r="F56" i="24"/>
  <c r="F59" i="24"/>
  <c r="F62" i="24"/>
  <c r="F54" i="24"/>
  <c r="F65" i="24"/>
  <c r="F57" i="24"/>
  <c r="F87" i="24"/>
  <c r="F60" i="24"/>
  <c r="F58" i="24"/>
  <c r="H81" i="24"/>
  <c r="H84" i="24"/>
  <c r="H76" i="24"/>
  <c r="H79" i="24"/>
  <c r="H82" i="24"/>
  <c r="H85" i="24"/>
  <c r="H77" i="24"/>
  <c r="H83" i="24"/>
  <c r="H75" i="24"/>
  <c r="F12" i="24"/>
  <c r="F20" i="24"/>
  <c r="F30" i="24"/>
  <c r="F31" i="24"/>
  <c r="F39" i="24"/>
  <c r="H52" i="24"/>
  <c r="J54" i="24"/>
  <c r="H56" i="24"/>
  <c r="L60" i="24"/>
  <c r="J62" i="24"/>
  <c r="H64" i="24"/>
  <c r="F77" i="24"/>
  <c r="L79" i="24"/>
  <c r="J81" i="24"/>
  <c r="F85" i="24"/>
  <c r="L87" i="24"/>
  <c r="F146" i="24"/>
  <c r="F170" i="24"/>
  <c r="J8" i="25"/>
  <c r="O74" i="25"/>
  <c r="N74" i="25"/>
  <c r="D96" i="25"/>
  <c r="F33" i="24"/>
  <c r="F41" i="24"/>
  <c r="H58" i="24"/>
  <c r="J75" i="24"/>
  <c r="J83" i="24"/>
  <c r="J8" i="24"/>
  <c r="F11" i="24"/>
  <c r="F19" i="24"/>
  <c r="F38" i="24"/>
  <c r="J53" i="24"/>
  <c r="H55" i="24"/>
  <c r="L59" i="24"/>
  <c r="J61" i="24"/>
  <c r="H63" i="24"/>
  <c r="F76" i="24"/>
  <c r="L78" i="24"/>
  <c r="J80" i="24"/>
  <c r="F84" i="24"/>
  <c r="L86" i="24"/>
  <c r="F149" i="24"/>
  <c r="F141" i="24"/>
  <c r="F140" i="24"/>
  <c r="F142" i="24"/>
  <c r="F167" i="24"/>
  <c r="L105" i="25"/>
  <c r="L97" i="25"/>
  <c r="L86" i="25"/>
  <c r="L78" i="25"/>
  <c r="L59" i="25"/>
  <c r="L40" i="25"/>
  <c r="L32" i="25"/>
  <c r="L30" i="25"/>
  <c r="L100" i="25"/>
  <c r="L81" i="25"/>
  <c r="L62" i="25"/>
  <c r="L54" i="25"/>
  <c r="L43" i="25"/>
  <c r="L35" i="25"/>
  <c r="L108" i="25"/>
  <c r="L103" i="25"/>
  <c r="L84" i="25"/>
  <c r="L76" i="25"/>
  <c r="L65" i="25"/>
  <c r="L57" i="25"/>
  <c r="L38" i="25"/>
  <c r="L106" i="25"/>
  <c r="L98" i="25"/>
  <c r="L87" i="25"/>
  <c r="L79" i="25"/>
  <c r="L60" i="25"/>
  <c r="L41" i="25"/>
  <c r="L33" i="25"/>
  <c r="L101" i="25"/>
  <c r="L82" i="25"/>
  <c r="L63" i="25"/>
  <c r="L55" i="25"/>
  <c r="L36" i="25"/>
  <c r="L107" i="25"/>
  <c r="L99" i="25"/>
  <c r="L80" i="25"/>
  <c r="L31" i="25"/>
  <c r="L56" i="25"/>
  <c r="L109" i="25"/>
  <c r="F16" i="24"/>
  <c r="F35" i="24"/>
  <c r="F43" i="24"/>
  <c r="L56" i="24"/>
  <c r="J58" i="24"/>
  <c r="H60" i="24"/>
  <c r="L64" i="24"/>
  <c r="L75" i="24"/>
  <c r="J77" i="24"/>
  <c r="F81" i="24"/>
  <c r="L83" i="24"/>
  <c r="J85" i="24"/>
  <c r="H87" i="24"/>
  <c r="F147" i="24"/>
  <c r="F168" i="24"/>
  <c r="D184" i="24"/>
  <c r="F260" i="24"/>
  <c r="F263" i="24"/>
  <c r="F255" i="24"/>
  <c r="F254" i="24"/>
  <c r="F266" i="24"/>
  <c r="F258" i="24"/>
  <c r="F261" i="24"/>
  <c r="F264" i="24"/>
  <c r="F256" i="24"/>
  <c r="L61" i="25"/>
  <c r="L104" i="25"/>
  <c r="F21" i="24"/>
  <c r="F32" i="24"/>
  <c r="F40" i="24"/>
  <c r="H57" i="24"/>
  <c r="H65" i="24"/>
  <c r="J82" i="24"/>
  <c r="F86" i="24"/>
  <c r="F145" i="24"/>
  <c r="F152" i="24"/>
  <c r="F171" i="24"/>
  <c r="F163" i="24"/>
  <c r="F162" i="24"/>
  <c r="F174" i="24"/>
  <c r="F166" i="24"/>
  <c r="F164" i="24"/>
  <c r="F173" i="24"/>
  <c r="F190" i="24"/>
  <c r="F193" i="24"/>
  <c r="F185" i="24"/>
  <c r="F184" i="24"/>
  <c r="F196" i="24"/>
  <c r="F188" i="24"/>
  <c r="F191" i="24"/>
  <c r="F197" i="24"/>
  <c r="F265" i="24"/>
  <c r="L102" i="25"/>
  <c r="F10" i="24"/>
  <c r="H54" i="24"/>
  <c r="J60" i="24"/>
  <c r="F74" i="24"/>
  <c r="F75" i="24"/>
  <c r="L77" i="24"/>
  <c r="F143" i="24"/>
  <c r="F150" i="24"/>
  <c r="F212" i="24"/>
  <c r="F215" i="24"/>
  <c r="F207" i="24"/>
  <c r="F206" i="24"/>
  <c r="F218" i="24"/>
  <c r="F210" i="24"/>
  <c r="F213" i="24"/>
  <c r="F216" i="24"/>
  <c r="F208" i="24"/>
  <c r="F257" i="24"/>
  <c r="N30" i="25"/>
  <c r="N52" i="25"/>
  <c r="L58" i="25"/>
  <c r="L263" i="24"/>
  <c r="J265" i="24"/>
  <c r="H267" i="24"/>
  <c r="F30" i="25"/>
  <c r="I6" i="26"/>
  <c r="L234" i="24"/>
  <c r="J236" i="24"/>
  <c r="H238" i="24"/>
  <c r="H256" i="24"/>
  <c r="L260" i="24"/>
  <c r="J262" i="24"/>
  <c r="H264" i="24"/>
  <c r="N96" i="25"/>
  <c r="J6" i="26"/>
  <c r="L121" i="24"/>
  <c r="J123" i="24"/>
  <c r="H125" i="24"/>
  <c r="L129" i="24"/>
  <c r="L143" i="24"/>
  <c r="J145" i="24"/>
  <c r="H147" i="24"/>
  <c r="L151" i="24"/>
  <c r="L165" i="24"/>
  <c r="J167" i="24"/>
  <c r="H169" i="24"/>
  <c r="L173" i="24"/>
  <c r="L187" i="24"/>
  <c r="J189" i="24"/>
  <c r="H191" i="24"/>
  <c r="L195" i="24"/>
  <c r="L209" i="24"/>
  <c r="J211" i="24"/>
  <c r="H213" i="24"/>
  <c r="L217" i="24"/>
  <c r="L231" i="24"/>
  <c r="J233" i="24"/>
  <c r="H235" i="24"/>
  <c r="L239" i="24"/>
  <c r="L257" i="24"/>
  <c r="J259" i="24"/>
  <c r="H261" i="24"/>
  <c r="L265" i="24"/>
  <c r="J267" i="24"/>
  <c r="K6" i="26"/>
  <c r="M6" i="26"/>
  <c r="O118" i="30"/>
  <c r="N118" i="30"/>
  <c r="C132" i="28"/>
  <c r="C160" i="28"/>
  <c r="C48" i="28"/>
  <c r="C146" i="28"/>
  <c r="C90" i="28"/>
  <c r="C62" i="28"/>
  <c r="C20" i="28"/>
  <c r="C76" i="28"/>
  <c r="C34" i="28"/>
  <c r="J30" i="30"/>
  <c r="L30" i="30"/>
  <c r="N184" i="30"/>
  <c r="L184" i="30"/>
  <c r="J6" i="27"/>
  <c r="C104" i="28"/>
  <c r="N8" i="30"/>
  <c r="O8" i="30"/>
  <c r="G90" i="28"/>
  <c r="F162" i="30"/>
  <c r="D146" i="28"/>
  <c r="D160" i="28"/>
  <c r="D118" i="28"/>
  <c r="D62" i="28"/>
  <c r="G76" i="28"/>
  <c r="D104" i="28"/>
  <c r="G132" i="28"/>
  <c r="F218" i="30"/>
  <c r="H216" i="30"/>
  <c r="J214" i="30"/>
  <c r="L212" i="30"/>
  <c r="F210" i="30"/>
  <c r="H208" i="30"/>
  <c r="H219" i="30"/>
  <c r="J217" i="30"/>
  <c r="L215" i="30"/>
  <c r="F213" i="30"/>
  <c r="H211" i="30"/>
  <c r="J209" i="30"/>
  <c r="L207" i="30"/>
  <c r="J218" i="30"/>
  <c r="L216" i="30"/>
  <c r="F214" i="30"/>
  <c r="H212" i="30"/>
  <c r="J210" i="30"/>
  <c r="L208" i="30"/>
  <c r="F207" i="30"/>
  <c r="L219" i="30"/>
  <c r="L217" i="30"/>
  <c r="L214" i="30"/>
  <c r="L213" i="30"/>
  <c r="L211" i="30"/>
  <c r="L210" i="30"/>
  <c r="H217" i="30"/>
  <c r="J212" i="30"/>
  <c r="F211" i="30"/>
  <c r="L218" i="30"/>
  <c r="F217" i="30"/>
  <c r="J215" i="30"/>
  <c r="H209" i="30"/>
  <c r="H215" i="30"/>
  <c r="F209" i="30"/>
  <c r="J207" i="30"/>
  <c r="H218" i="30"/>
  <c r="J213" i="30"/>
  <c r="F212" i="30"/>
  <c r="H207" i="30"/>
  <c r="J216" i="30"/>
  <c r="F215" i="30"/>
  <c r="H210" i="30"/>
  <c r="F219" i="30"/>
  <c r="E118" i="28"/>
  <c r="E160" i="28"/>
  <c r="E76" i="28"/>
  <c r="E146" i="28"/>
  <c r="D20" i="28"/>
  <c r="G34" i="28"/>
  <c r="E62" i="28"/>
  <c r="E104" i="28"/>
  <c r="F132" i="28"/>
  <c r="F146" i="28"/>
  <c r="F90" i="28"/>
  <c r="E20" i="28"/>
  <c r="F62" i="28"/>
  <c r="F104" i="28"/>
  <c r="F160" i="28"/>
  <c r="O140" i="30"/>
  <c r="J211" i="30"/>
  <c r="J219" i="30"/>
  <c r="G146" i="28"/>
  <c r="G118" i="28"/>
  <c r="G104" i="28"/>
  <c r="G62" i="28"/>
  <c r="G160" i="28"/>
  <c r="F208" i="30"/>
  <c r="F216" i="30"/>
  <c r="F85" i="30"/>
  <c r="F77" i="30"/>
  <c r="F58" i="30"/>
  <c r="F80" i="30"/>
  <c r="F61" i="30"/>
  <c r="F86" i="30"/>
  <c r="F78" i="30"/>
  <c r="F59" i="30"/>
  <c r="J74" i="30"/>
  <c r="F140" i="30"/>
  <c r="H83" i="30"/>
  <c r="H75" i="30"/>
  <c r="H64" i="30"/>
  <c r="H56" i="30"/>
  <c r="H52" i="30"/>
  <c r="H86" i="30"/>
  <c r="H78" i="30"/>
  <c r="H59" i="30"/>
  <c r="H84" i="30"/>
  <c r="H76" i="30"/>
  <c r="H65" i="30"/>
  <c r="H57" i="30"/>
  <c r="N52" i="30"/>
  <c r="H55" i="30"/>
  <c r="F56" i="30"/>
  <c r="L64" i="30"/>
  <c r="F75" i="30"/>
  <c r="F76" i="30"/>
  <c r="F79" i="30"/>
  <c r="F82" i="30"/>
  <c r="L162" i="30"/>
  <c r="F196" i="30"/>
  <c r="H194" i="30"/>
  <c r="H197" i="30"/>
  <c r="J195" i="30"/>
  <c r="L193" i="30"/>
  <c r="F191" i="30"/>
  <c r="H189" i="30"/>
  <c r="J187" i="30"/>
  <c r="L185" i="30"/>
  <c r="J196" i="30"/>
  <c r="L194" i="30"/>
  <c r="F192" i="30"/>
  <c r="J190" i="30"/>
  <c r="H186" i="30"/>
  <c r="L197" i="30"/>
  <c r="L196" i="30"/>
  <c r="H188" i="30"/>
  <c r="L187" i="30"/>
  <c r="F186" i="30"/>
  <c r="J185" i="30"/>
  <c r="J197" i="30"/>
  <c r="J194" i="30"/>
  <c r="J193" i="30"/>
  <c r="F188" i="30"/>
  <c r="H185" i="30"/>
  <c r="F189" i="30"/>
  <c r="F190" i="30"/>
  <c r="L192" i="30"/>
  <c r="F194" i="30"/>
  <c r="F240" i="30"/>
  <c r="H238" i="30"/>
  <c r="J236" i="30"/>
  <c r="L234" i="30"/>
  <c r="F232" i="30"/>
  <c r="H230" i="30"/>
  <c r="H241" i="30"/>
  <c r="J239" i="30"/>
  <c r="L237" i="30"/>
  <c r="F235" i="30"/>
  <c r="H233" i="30"/>
  <c r="J231" i="30"/>
  <c r="L229" i="30"/>
  <c r="L240" i="30"/>
  <c r="F238" i="30"/>
  <c r="H236" i="30"/>
  <c r="J240" i="30"/>
  <c r="L238" i="30"/>
  <c r="F236" i="30"/>
  <c r="H234" i="30"/>
  <c r="J232" i="30"/>
  <c r="L230" i="30"/>
  <c r="H240" i="30"/>
  <c r="J241" i="30"/>
  <c r="H235" i="30"/>
  <c r="F234" i="30"/>
  <c r="F233" i="30"/>
  <c r="F231" i="30"/>
  <c r="F230" i="30"/>
  <c r="F241" i="30"/>
  <c r="J237" i="30"/>
  <c r="F229" i="30"/>
  <c r="H237" i="30"/>
  <c r="J238" i="30"/>
  <c r="F228" i="30"/>
  <c r="J230" i="30"/>
  <c r="H239" i="30"/>
  <c r="D8" i="31"/>
  <c r="F8" i="31"/>
  <c r="J81" i="30"/>
  <c r="J62" i="30"/>
  <c r="J54" i="30"/>
  <c r="J84" i="30"/>
  <c r="J76" i="30"/>
  <c r="J65" i="30"/>
  <c r="J82" i="30"/>
  <c r="J63" i="30"/>
  <c r="J55" i="30"/>
  <c r="H77" i="30"/>
  <c r="H80" i="30"/>
  <c r="F81" i="30"/>
  <c r="F83" i="30"/>
  <c r="F84" i="30"/>
  <c r="F87" i="30"/>
  <c r="F118" i="30"/>
  <c r="L272" i="30"/>
  <c r="L87" i="30"/>
  <c r="L79" i="30"/>
  <c r="L60" i="30"/>
  <c r="L82" i="30"/>
  <c r="L63" i="30"/>
  <c r="L80" i="30"/>
  <c r="L61" i="30"/>
  <c r="L53" i="30"/>
  <c r="F57" i="30"/>
  <c r="H79" i="30"/>
  <c r="H81" i="30"/>
  <c r="H82" i="30"/>
  <c r="H85" i="30"/>
  <c r="N96" i="30"/>
  <c r="F52" i="31"/>
  <c r="H52" i="31"/>
  <c r="F53" i="30"/>
  <c r="L55" i="30"/>
  <c r="F60" i="30"/>
  <c r="F63" i="30"/>
  <c r="L76" i="30"/>
  <c r="J79" i="30"/>
  <c r="J80" i="30"/>
  <c r="J83" i="30"/>
  <c r="J86" i="30"/>
  <c r="H87" i="30"/>
  <c r="F96" i="30"/>
  <c r="H184" i="30"/>
  <c r="F119" i="30"/>
  <c r="L121" i="30"/>
  <c r="J123" i="30"/>
  <c r="H125" i="30"/>
  <c r="F127" i="30"/>
  <c r="L129" i="30"/>
  <c r="J131" i="30"/>
  <c r="F141" i="30"/>
  <c r="L143" i="30"/>
  <c r="J145" i="30"/>
  <c r="H147" i="30"/>
  <c r="F149" i="30"/>
  <c r="L151" i="30"/>
  <c r="J153" i="30"/>
  <c r="F163" i="30"/>
  <c r="L165" i="30"/>
  <c r="J167" i="30"/>
  <c r="H169" i="30"/>
  <c r="F171" i="30"/>
  <c r="L173" i="30"/>
  <c r="J175" i="30"/>
  <c r="F262" i="30"/>
  <c r="H260" i="30"/>
  <c r="J258" i="30"/>
  <c r="L256" i="30"/>
  <c r="F254" i="30"/>
  <c r="H252" i="30"/>
  <c r="H263" i="30"/>
  <c r="J261" i="30"/>
  <c r="L259" i="30"/>
  <c r="F257" i="30"/>
  <c r="H255" i="30"/>
  <c r="J253" i="30"/>
  <c r="L251" i="30"/>
  <c r="L262" i="30"/>
  <c r="F260" i="30"/>
  <c r="H258" i="30"/>
  <c r="J256" i="30"/>
  <c r="L254" i="30"/>
  <c r="F252" i="30"/>
  <c r="J262" i="30"/>
  <c r="L260" i="30"/>
  <c r="F258" i="30"/>
  <c r="H256" i="30"/>
  <c r="J254" i="30"/>
  <c r="L252" i="30"/>
  <c r="J255" i="30"/>
  <c r="F259" i="30"/>
  <c r="L261" i="30"/>
  <c r="J273" i="30"/>
  <c r="J55" i="31"/>
  <c r="L57" i="31"/>
  <c r="O96" i="31"/>
  <c r="D96" i="31"/>
  <c r="L284" i="30"/>
  <c r="F282" i="30"/>
  <c r="H280" i="30"/>
  <c r="J278" i="30"/>
  <c r="L276" i="30"/>
  <c r="F285" i="30"/>
  <c r="H283" i="30"/>
  <c r="J281" i="30"/>
  <c r="L279" i="30"/>
  <c r="F277" i="30"/>
  <c r="H284" i="30"/>
  <c r="J282" i="30"/>
  <c r="F281" i="30"/>
  <c r="J279" i="30"/>
  <c r="H274" i="30"/>
  <c r="F280" i="30"/>
  <c r="L278" i="30"/>
  <c r="F276" i="30"/>
  <c r="J275" i="30"/>
  <c r="L273" i="30"/>
  <c r="L285" i="30"/>
  <c r="L283" i="30"/>
  <c r="L282" i="30"/>
  <c r="H279" i="30"/>
  <c r="L277" i="30"/>
  <c r="F274" i="30"/>
  <c r="J283" i="30"/>
  <c r="L281" i="30"/>
  <c r="F279" i="30"/>
  <c r="J277" i="30"/>
  <c r="L274" i="30"/>
  <c r="H276" i="30"/>
  <c r="J107" i="31"/>
  <c r="J99" i="31"/>
  <c r="J80" i="31"/>
  <c r="J61" i="31"/>
  <c r="J105" i="31"/>
  <c r="J97" i="31"/>
  <c r="J86" i="31"/>
  <c r="J78" i="31"/>
  <c r="J103" i="31"/>
  <c r="J83" i="31"/>
  <c r="J63" i="31"/>
  <c r="J57" i="31"/>
  <c r="J38" i="31"/>
  <c r="J98" i="31"/>
  <c r="J87" i="31"/>
  <c r="J62" i="31"/>
  <c r="J41" i="31"/>
  <c r="J33" i="31"/>
  <c r="J102" i="31"/>
  <c r="J82" i="31"/>
  <c r="J101" i="31"/>
  <c r="J76" i="31"/>
  <c r="J65" i="31"/>
  <c r="J53" i="31"/>
  <c r="J42" i="31"/>
  <c r="J34" i="31"/>
  <c r="J81" i="31"/>
  <c r="J58" i="31"/>
  <c r="J109" i="31"/>
  <c r="J30" i="31"/>
  <c r="J104" i="31"/>
  <c r="J84" i="31"/>
  <c r="J64" i="31"/>
  <c r="J43" i="31"/>
  <c r="J40" i="31"/>
  <c r="J39" i="31"/>
  <c r="J37" i="31"/>
  <c r="J36" i="31"/>
  <c r="J100" i="31"/>
  <c r="J77" i="31"/>
  <c r="J31" i="31"/>
  <c r="J35" i="31"/>
  <c r="J60" i="31"/>
  <c r="J85" i="31"/>
  <c r="O30" i="33"/>
  <c r="L228" i="30"/>
  <c r="H281" i="30"/>
  <c r="F283" i="30"/>
  <c r="L105" i="31"/>
  <c r="L97" i="31"/>
  <c r="L86" i="31"/>
  <c r="L78" i="31"/>
  <c r="L59" i="31"/>
  <c r="L103" i="31"/>
  <c r="L84" i="31"/>
  <c r="L76" i="31"/>
  <c r="L65" i="31"/>
  <c r="L107" i="31"/>
  <c r="L82" i="31"/>
  <c r="L62" i="31"/>
  <c r="L55" i="31"/>
  <c r="L36" i="31"/>
  <c r="L106" i="31"/>
  <c r="L102" i="31"/>
  <c r="L77" i="31"/>
  <c r="L58" i="31"/>
  <c r="L39" i="31"/>
  <c r="L31" i="31"/>
  <c r="L101" i="31"/>
  <c r="L81" i="31"/>
  <c r="L61" i="31"/>
  <c r="L109" i="31"/>
  <c r="L100" i="31"/>
  <c r="L80" i="31"/>
  <c r="L40" i="31"/>
  <c r="L32" i="31"/>
  <c r="L30" i="31"/>
  <c r="L104" i="31"/>
  <c r="L43" i="31"/>
  <c r="L42" i="31"/>
  <c r="N30" i="31"/>
  <c r="L99" i="31"/>
  <c r="L79" i="31"/>
  <c r="L64" i="31"/>
  <c r="L41" i="31"/>
  <c r="L38" i="31"/>
  <c r="L37" i="31"/>
  <c r="L35" i="31"/>
  <c r="L34" i="31"/>
  <c r="L33" i="31"/>
  <c r="L85" i="31"/>
  <c r="L60" i="31"/>
  <c r="J79" i="31"/>
  <c r="AY7" i="35"/>
  <c r="L120" i="30"/>
  <c r="J122" i="30"/>
  <c r="H124" i="30"/>
  <c r="F126" i="30"/>
  <c r="L128" i="30"/>
  <c r="J130" i="30"/>
  <c r="L142" i="30"/>
  <c r="J144" i="30"/>
  <c r="H146" i="30"/>
  <c r="F148" i="30"/>
  <c r="L150" i="30"/>
  <c r="J152" i="30"/>
  <c r="L164" i="30"/>
  <c r="J166" i="30"/>
  <c r="H168" i="30"/>
  <c r="F170" i="30"/>
  <c r="L172" i="30"/>
  <c r="J174" i="30"/>
  <c r="L206" i="30"/>
  <c r="H253" i="30"/>
  <c r="J259" i="30"/>
  <c r="F263" i="30"/>
  <c r="F275" i="30"/>
  <c r="J276" i="30"/>
  <c r="F278" i="30"/>
  <c r="H285" i="30"/>
  <c r="J54" i="31"/>
  <c r="L83" i="31"/>
  <c r="H275" i="30"/>
  <c r="H278" i="30"/>
  <c r="J285" i="30"/>
  <c r="J56" i="31"/>
  <c r="L98" i="31"/>
  <c r="J108" i="31"/>
  <c r="F41" i="31"/>
  <c r="F43" i="31"/>
  <c r="F59" i="31"/>
  <c r="F74" i="31"/>
  <c r="F102" i="31"/>
  <c r="O7" i="35"/>
  <c r="F61" i="31"/>
  <c r="F86" i="31"/>
  <c r="N96" i="31"/>
  <c r="O8" i="31"/>
  <c r="D30" i="31"/>
  <c r="F54" i="31"/>
  <c r="F55" i="31"/>
  <c r="F103" i="31"/>
  <c r="F84" i="31"/>
  <c r="F76" i="31"/>
  <c r="F65" i="31"/>
  <c r="F109" i="31"/>
  <c r="F101" i="31"/>
  <c r="F82" i="31"/>
  <c r="F63" i="31"/>
  <c r="F105" i="31"/>
  <c r="F80" i="31"/>
  <c r="F60" i="31"/>
  <c r="F53" i="31"/>
  <c r="F42" i="31"/>
  <c r="F34" i="31"/>
  <c r="F104" i="31"/>
  <c r="F100" i="31"/>
  <c r="F75" i="31"/>
  <c r="F64" i="31"/>
  <c r="F56" i="31"/>
  <c r="F37" i="31"/>
  <c r="F99" i="31"/>
  <c r="F79" i="31"/>
  <c r="F107" i="31"/>
  <c r="F98" i="31"/>
  <c r="F87" i="31"/>
  <c r="F78" i="31"/>
  <c r="F57" i="31"/>
  <c r="F38" i="31"/>
  <c r="F83" i="31"/>
  <c r="O8" i="33"/>
  <c r="H109" i="31"/>
  <c r="H101" i="31"/>
  <c r="H82" i="31"/>
  <c r="H63" i="31"/>
  <c r="H107" i="31"/>
  <c r="H99" i="31"/>
  <c r="H80" i="31"/>
  <c r="H61" i="31"/>
  <c r="H36" i="31"/>
  <c r="H55" i="31"/>
  <c r="H77" i="31"/>
  <c r="H86" i="31"/>
  <c r="H97" i="31"/>
  <c r="L74" i="31"/>
  <c r="H103" i="31"/>
  <c r="N96" i="33"/>
  <c r="AF7" i="35"/>
  <c r="AE7" i="35"/>
  <c r="H35" i="31"/>
  <c r="H43" i="31"/>
  <c r="H54" i="31"/>
  <c r="H59" i="31"/>
  <c r="O74" i="31"/>
  <c r="H79" i="31"/>
  <c r="H83" i="31"/>
  <c r="H108" i="31"/>
  <c r="N74" i="33"/>
  <c r="H29" i="35"/>
  <c r="H32" i="31"/>
  <c r="H40" i="31"/>
  <c r="H84" i="31"/>
  <c r="H104" i="31"/>
  <c r="X7" i="35"/>
  <c r="Y7" i="35"/>
  <c r="AP7" i="35"/>
  <c r="AQ7" i="35"/>
  <c r="I29" i="35"/>
  <c r="X29" i="35"/>
  <c r="Y29" i="35"/>
  <c r="AO7" i="35"/>
  <c r="N5" i="39"/>
  <c r="L5" i="39"/>
  <c r="P5" i="39"/>
  <c r="AZ7" i="35"/>
  <c r="G123" i="37"/>
  <c r="E129" i="37"/>
  <c r="H123" i="37"/>
  <c r="M5" i="39"/>
  <c r="M5" i="37"/>
  <c r="L5" i="37"/>
  <c r="K5" i="37"/>
  <c r="Q5" i="37"/>
  <c r="O5" i="37"/>
  <c r="S5" i="37"/>
  <c r="R5" i="37"/>
  <c r="T5" i="37"/>
  <c r="P5" i="37"/>
  <c r="L5" i="38"/>
  <c r="N5" i="38"/>
  <c r="M5" i="38"/>
  <c r="N133" i="40"/>
  <c r="O133" i="40"/>
  <c r="T5" i="38"/>
  <c r="R5" i="38"/>
  <c r="P5" i="38"/>
  <c r="S5" i="38"/>
  <c r="N133" i="38"/>
  <c r="O133" i="38"/>
  <c r="AX7" i="35"/>
  <c r="F9" i="38"/>
  <c r="F8" i="38"/>
  <c r="F10" i="38"/>
  <c r="F5" i="38"/>
  <c r="G133" i="38"/>
  <c r="T5" i="40"/>
  <c r="R5" i="40"/>
  <c r="P5" i="40"/>
  <c r="Q5" i="40"/>
  <c r="I5" i="39"/>
  <c r="J5" i="39"/>
  <c r="M5" i="41"/>
  <c r="J5" i="38"/>
  <c r="H5" i="38"/>
  <c r="H5" i="39"/>
  <c r="L5" i="41"/>
  <c r="H133" i="38"/>
  <c r="Q5" i="39"/>
  <c r="S5" i="39"/>
  <c r="G133" i="39"/>
  <c r="Q5" i="41"/>
  <c r="I5" i="37"/>
  <c r="G5" i="37"/>
  <c r="K133" i="39"/>
  <c r="O133" i="39"/>
  <c r="E146" i="41"/>
  <c r="I135" i="43"/>
  <c r="G135" i="43"/>
  <c r="H135" i="43"/>
  <c r="L123" i="37"/>
  <c r="M133" i="39"/>
  <c r="J5" i="40"/>
  <c r="H5" i="40"/>
  <c r="F8" i="40"/>
  <c r="AO29" i="35"/>
  <c r="N123" i="37"/>
  <c r="F6" i="39"/>
  <c r="L5" i="40"/>
  <c r="H133" i="40"/>
  <c r="D16" i="41"/>
  <c r="C146" i="41"/>
  <c r="N135" i="42"/>
  <c r="M135" i="42"/>
  <c r="K135" i="42"/>
  <c r="O135" i="42"/>
  <c r="L135" i="42"/>
  <c r="M5" i="42"/>
  <c r="H5" i="42"/>
  <c r="F15" i="41"/>
  <c r="F11" i="41"/>
  <c r="F14" i="41"/>
  <c r="F10" i="41"/>
  <c r="F7" i="41"/>
  <c r="F13" i="41"/>
  <c r="I135" i="41"/>
  <c r="H135" i="41"/>
  <c r="G135" i="41"/>
  <c r="L135" i="41"/>
  <c r="J5" i="42"/>
  <c r="S5" i="41"/>
  <c r="F8" i="41"/>
  <c r="T5" i="42"/>
  <c r="S5" i="42"/>
  <c r="P5" i="42"/>
  <c r="O135" i="41"/>
  <c r="H5" i="41"/>
  <c r="P5" i="41"/>
  <c r="L5" i="42"/>
  <c r="D146" i="41"/>
  <c r="D146" i="42"/>
  <c r="S5" i="43"/>
  <c r="K135" i="43"/>
  <c r="H135" i="42"/>
  <c r="C146" i="42"/>
  <c r="L5" i="43"/>
  <c r="T5" i="43"/>
  <c r="L135" i="43"/>
  <c r="I135" i="42"/>
  <c r="M135" i="43"/>
  <c r="O135" i="43"/>
  <c r="I5" i="43"/>
  <c r="Q5" i="43"/>
  <c r="D146" i="43"/>
  <c r="K10" i="18" l="1"/>
  <c r="K97" i="18"/>
  <c r="M44" i="16"/>
  <c r="M16" i="16"/>
  <c r="K13" i="18"/>
  <c r="M75" i="16"/>
  <c r="K140" i="18"/>
  <c r="K71" i="18"/>
  <c r="K17" i="18"/>
  <c r="M141" i="16"/>
  <c r="M55" i="16"/>
  <c r="AB125" i="18"/>
  <c r="T43" i="18"/>
  <c r="M160" i="16"/>
  <c r="M18" i="16"/>
  <c r="K153" i="18"/>
  <c r="AB30" i="18"/>
  <c r="M66" i="17"/>
  <c r="M10" i="17"/>
  <c r="M86" i="16"/>
  <c r="K103" i="18"/>
  <c r="M44" i="17"/>
  <c r="M142" i="16"/>
  <c r="K58" i="18"/>
  <c r="M104" i="17"/>
  <c r="M129" i="16"/>
  <c r="T142" i="18"/>
  <c r="M151" i="17"/>
  <c r="M140" i="17"/>
  <c r="K139" i="42"/>
  <c r="M130" i="16"/>
  <c r="M70" i="16"/>
  <c r="M53" i="16"/>
  <c r="M110" i="16"/>
  <c r="M89" i="16"/>
  <c r="M29" i="16"/>
  <c r="K60" i="18"/>
  <c r="K11" i="18"/>
  <c r="M109" i="16"/>
  <c r="M74" i="16"/>
  <c r="M48" i="16"/>
  <c r="K65" i="18"/>
  <c r="M114" i="16"/>
  <c r="M54" i="16"/>
  <c r="AB155" i="18"/>
  <c r="K123" i="18"/>
  <c r="M30" i="16"/>
  <c r="AB86" i="18"/>
  <c r="M151" i="16"/>
  <c r="M82" i="16"/>
  <c r="T159" i="18"/>
  <c r="T39" i="18"/>
  <c r="M139" i="17"/>
  <c r="M69" i="17"/>
  <c r="M94" i="16"/>
  <c r="T17" i="18"/>
  <c r="M31" i="17"/>
  <c r="M137" i="16"/>
  <c r="K19" i="18"/>
  <c r="M104" i="16"/>
  <c r="K136" i="18"/>
  <c r="K82" i="18"/>
  <c r="K32" i="18"/>
  <c r="M136" i="16"/>
  <c r="M58" i="16"/>
  <c r="K155" i="18"/>
  <c r="M124" i="16"/>
  <c r="AB56" i="18"/>
  <c r="T9" i="18"/>
  <c r="M143" i="16"/>
  <c r="M10" i="16"/>
  <c r="K84" i="18"/>
  <c r="K15" i="18"/>
  <c r="M140" i="16"/>
  <c r="M80" i="16"/>
  <c r="AB103" i="18"/>
  <c r="M99" i="16"/>
  <c r="K73" i="18"/>
  <c r="M95" i="17"/>
  <c r="M26" i="17"/>
  <c r="K127" i="18"/>
  <c r="K54" i="18"/>
  <c r="M86" i="17"/>
  <c r="M138" i="16"/>
  <c r="M102" i="16"/>
  <c r="M69" i="16"/>
  <c r="M33" i="16"/>
  <c r="K110" i="18"/>
  <c r="M100" i="17"/>
  <c r="M125" i="16"/>
  <c r="M43" i="17"/>
  <c r="M116" i="16"/>
  <c r="M112" i="16"/>
  <c r="M68" i="16"/>
  <c r="K69" i="18"/>
  <c r="T121" i="18"/>
  <c r="M28" i="16"/>
  <c r="M95" i="16"/>
  <c r="M26" i="16"/>
  <c r="M146" i="16"/>
  <c r="M60" i="16"/>
  <c r="M25" i="16"/>
  <c r="M11" i="16"/>
  <c r="AB52" i="18"/>
  <c r="M103" i="16"/>
  <c r="M76" i="16"/>
  <c r="M112" i="17"/>
  <c r="M83" i="17"/>
  <c r="K138" i="41"/>
  <c r="M139" i="16"/>
  <c r="M87" i="16"/>
  <c r="M61" i="16"/>
  <c r="M144" i="16"/>
  <c r="M118" i="16"/>
  <c r="M98" i="16"/>
  <c r="M38" i="16"/>
  <c r="K149" i="18"/>
  <c r="M117" i="16"/>
  <c r="AB129" i="18"/>
  <c r="K99" i="18"/>
  <c r="T82" i="18"/>
  <c r="M123" i="16"/>
  <c r="M88" i="16"/>
  <c r="M62" i="16"/>
  <c r="T125" i="18"/>
  <c r="M59" i="16"/>
  <c r="K125" i="18"/>
  <c r="T56" i="18"/>
  <c r="M128" i="17"/>
  <c r="M111" i="16"/>
  <c r="K56" i="18"/>
  <c r="AB17" i="18"/>
  <c r="M96" i="17"/>
  <c r="M60" i="17"/>
  <c r="M27" i="17"/>
  <c r="M154" i="16"/>
  <c r="M56" i="16"/>
  <c r="M16" i="17"/>
  <c r="M47" i="16"/>
  <c r="M39" i="16"/>
  <c r="M15" i="16"/>
  <c r="K93" i="18"/>
  <c r="M122" i="16"/>
  <c r="M113" i="16"/>
  <c r="M27" i="16"/>
  <c r="M12" i="16"/>
  <c r="K116" i="18"/>
  <c r="K67" i="18"/>
  <c r="AB43" i="18"/>
  <c r="M67" i="16"/>
  <c r="M32" i="16"/>
  <c r="K37" i="18"/>
  <c r="M158" i="16"/>
  <c r="M132" i="16"/>
  <c r="K114" i="18"/>
  <c r="M152" i="16"/>
  <c r="M66" i="16"/>
  <c r="M14" i="16"/>
  <c r="AB95" i="18"/>
  <c r="AB26" i="18"/>
  <c r="M157" i="16"/>
  <c r="T52" i="18"/>
  <c r="M128" i="16"/>
  <c r="K24" i="18"/>
  <c r="M159" i="16"/>
  <c r="M125" i="17"/>
  <c r="K108" i="18"/>
  <c r="K88" i="18"/>
  <c r="M127" i="17"/>
  <c r="M20" i="17"/>
  <c r="M43" i="16"/>
  <c r="M87" i="17"/>
  <c r="M116" i="17"/>
  <c r="M145" i="16"/>
  <c r="K100" i="18"/>
  <c r="K53" i="18"/>
  <c r="AB112" i="18"/>
  <c r="T65" i="18"/>
  <c r="M153" i="16"/>
  <c r="M101" i="16"/>
  <c r="K52" i="18"/>
  <c r="M81" i="16"/>
  <c r="M46" i="16"/>
  <c r="M17" i="16"/>
  <c r="AB159" i="18"/>
  <c r="T112" i="18"/>
  <c r="K80" i="18"/>
  <c r="K26" i="18"/>
  <c r="M126" i="16"/>
  <c r="M100" i="16"/>
  <c r="M40" i="16"/>
  <c r="T47" i="18"/>
  <c r="M45" i="16"/>
  <c r="M34" i="17"/>
  <c r="M155" i="16"/>
  <c r="M42" i="16"/>
  <c r="K157" i="18"/>
  <c r="AB65" i="18"/>
  <c r="M113" i="17"/>
  <c r="M48" i="17"/>
  <c r="K159" i="18"/>
  <c r="M109" i="17"/>
  <c r="M40" i="17"/>
  <c r="K138" i="18"/>
  <c r="M52" i="16"/>
  <c r="M108" i="16"/>
  <c r="K142" i="18"/>
  <c r="M131" i="16"/>
  <c r="M97" i="16"/>
  <c r="M71" i="16"/>
  <c r="M90" i="16"/>
  <c r="M73" i="16"/>
  <c r="M85" i="16"/>
  <c r="M19" i="16"/>
  <c r="N138" i="43"/>
  <c r="M138" i="43"/>
  <c r="L138" i="43"/>
  <c r="O138" i="43"/>
  <c r="G138" i="42"/>
  <c r="I138" i="42"/>
  <c r="H138" i="42"/>
  <c r="K138" i="42" s="1"/>
  <c r="M144" i="43"/>
  <c r="L144" i="43"/>
  <c r="O144" i="43"/>
  <c r="N144" i="43"/>
  <c r="M136" i="43"/>
  <c r="J146" i="43"/>
  <c r="L136" i="43"/>
  <c r="O136" i="43"/>
  <c r="N136" i="43"/>
  <c r="O142" i="43"/>
  <c r="N142" i="43"/>
  <c r="L142" i="43"/>
  <c r="M142" i="43"/>
  <c r="H142" i="42"/>
  <c r="K142" i="42" s="1"/>
  <c r="G142" i="42"/>
  <c r="I142" i="42"/>
  <c r="O145" i="43"/>
  <c r="M145" i="43"/>
  <c r="N145" i="43"/>
  <c r="L145" i="43"/>
  <c r="O137" i="43"/>
  <c r="M137" i="43"/>
  <c r="L137" i="43"/>
  <c r="N137" i="43"/>
  <c r="I145" i="42"/>
  <c r="G145" i="42"/>
  <c r="H145" i="42"/>
  <c r="K145" i="42" s="1"/>
  <c r="I137" i="42"/>
  <c r="G137" i="42"/>
  <c r="H137" i="42"/>
  <c r="K137" i="42" s="1"/>
  <c r="N140" i="43"/>
  <c r="L140" i="43"/>
  <c r="O140" i="43"/>
  <c r="M140" i="43"/>
  <c r="H140" i="42"/>
  <c r="K140" i="42" s="1"/>
  <c r="G140" i="42"/>
  <c r="I140" i="42"/>
  <c r="P14" i="41"/>
  <c r="R14" i="41"/>
  <c r="T14" i="41"/>
  <c r="Q14" i="41"/>
  <c r="S14" i="41"/>
  <c r="H14" i="41"/>
  <c r="I14" i="41"/>
  <c r="J14" i="41"/>
  <c r="L141" i="41"/>
  <c r="N141" i="41"/>
  <c r="M141" i="41"/>
  <c r="O141" i="41"/>
  <c r="M144" i="41"/>
  <c r="L144" i="41"/>
  <c r="O144" i="41"/>
  <c r="N144" i="41"/>
  <c r="M136" i="41"/>
  <c r="J146" i="41"/>
  <c r="L136" i="41"/>
  <c r="O136" i="41"/>
  <c r="N136" i="41"/>
  <c r="R13" i="41"/>
  <c r="Q13" i="41"/>
  <c r="P13" i="41"/>
  <c r="S13" i="41"/>
  <c r="T13" i="41"/>
  <c r="J13" i="41"/>
  <c r="I13" i="41"/>
  <c r="H13" i="41"/>
  <c r="R9" i="41"/>
  <c r="Q9" i="41"/>
  <c r="P9" i="41"/>
  <c r="S9" i="41"/>
  <c r="T9" i="41"/>
  <c r="J9" i="41"/>
  <c r="I9" i="41"/>
  <c r="H9" i="41"/>
  <c r="O145" i="41"/>
  <c r="N145" i="41"/>
  <c r="M145" i="41"/>
  <c r="L145" i="41"/>
  <c r="I143" i="41"/>
  <c r="H143" i="41"/>
  <c r="K143" i="41" s="1"/>
  <c r="G143" i="41"/>
  <c r="I141" i="41"/>
  <c r="G141" i="41"/>
  <c r="H141" i="41"/>
  <c r="K141" i="41" s="1"/>
  <c r="I140" i="41"/>
  <c r="H140" i="41"/>
  <c r="K140" i="41" s="1"/>
  <c r="G140" i="41"/>
  <c r="H137" i="41"/>
  <c r="K137" i="41" s="1"/>
  <c r="G137" i="41"/>
  <c r="I137" i="41"/>
  <c r="H145" i="41"/>
  <c r="K145" i="41" s="1"/>
  <c r="G145" i="41"/>
  <c r="I145" i="41"/>
  <c r="G142" i="41"/>
  <c r="I142" i="41"/>
  <c r="H142" i="41"/>
  <c r="K142" i="41" s="1"/>
  <c r="H139" i="41"/>
  <c r="K139" i="41" s="1"/>
  <c r="I139" i="41"/>
  <c r="G139" i="41"/>
  <c r="F6" i="41"/>
  <c r="E16" i="41"/>
  <c r="F16" i="41" s="1"/>
  <c r="L145" i="42"/>
  <c r="O145" i="42"/>
  <c r="N145" i="42"/>
  <c r="M145" i="42"/>
  <c r="N143" i="42"/>
  <c r="M143" i="42"/>
  <c r="O143" i="42"/>
  <c r="L143" i="42"/>
  <c r="N136" i="42"/>
  <c r="J146" i="42"/>
  <c r="L136" i="42"/>
  <c r="M136" i="42"/>
  <c r="O136" i="42"/>
  <c r="N144" i="42"/>
  <c r="L144" i="42"/>
  <c r="M144" i="42"/>
  <c r="O144" i="42"/>
  <c r="O141" i="42"/>
  <c r="M141" i="42"/>
  <c r="L141" i="42"/>
  <c r="N141" i="42"/>
  <c r="O138" i="42"/>
  <c r="N138" i="42"/>
  <c r="L138" i="42"/>
  <c r="M138" i="42"/>
  <c r="M140" i="42"/>
  <c r="L140" i="42"/>
  <c r="O140" i="42"/>
  <c r="N140" i="42"/>
  <c r="N142" i="42"/>
  <c r="M142" i="42"/>
  <c r="L142" i="42"/>
  <c r="O142" i="42"/>
  <c r="O139" i="42"/>
  <c r="M139" i="42"/>
  <c r="L139" i="42"/>
  <c r="N139" i="42"/>
  <c r="N10" i="40"/>
  <c r="M10" i="40"/>
  <c r="L10" i="40"/>
  <c r="AO31" i="35"/>
  <c r="AN31" i="35"/>
  <c r="J10" i="40"/>
  <c r="H10" i="40"/>
  <c r="I10" i="40"/>
  <c r="J129" i="37"/>
  <c r="L127" i="37"/>
  <c r="M127" i="37"/>
  <c r="K127" i="37"/>
  <c r="O127" i="37"/>
  <c r="N127" i="37"/>
  <c r="AO37" i="35"/>
  <c r="AN37" i="35"/>
  <c r="I35" i="35"/>
  <c r="H35" i="35"/>
  <c r="H137" i="43"/>
  <c r="K137" i="43" s="1"/>
  <c r="G137" i="43"/>
  <c r="I137" i="43"/>
  <c r="I143" i="43"/>
  <c r="G143" i="43"/>
  <c r="H143" i="43"/>
  <c r="H145" i="43"/>
  <c r="G145" i="43"/>
  <c r="I145" i="43"/>
  <c r="F146" i="43"/>
  <c r="H136" i="43"/>
  <c r="K136" i="43" s="1"/>
  <c r="G136" i="43"/>
  <c r="I136" i="43"/>
  <c r="H144" i="43"/>
  <c r="G144" i="43"/>
  <c r="I144" i="43"/>
  <c r="I141" i="43"/>
  <c r="G141" i="43"/>
  <c r="H141" i="43"/>
  <c r="K141" i="43" s="1"/>
  <c r="H138" i="43"/>
  <c r="K138" i="43" s="1"/>
  <c r="I138" i="43"/>
  <c r="G138" i="43"/>
  <c r="I140" i="43"/>
  <c r="H140" i="43"/>
  <c r="G140" i="43"/>
  <c r="G142" i="43"/>
  <c r="I142" i="43"/>
  <c r="H142" i="43"/>
  <c r="K142" i="43" s="1"/>
  <c r="I139" i="43"/>
  <c r="H139" i="43"/>
  <c r="G139" i="43"/>
  <c r="N134" i="39"/>
  <c r="M134" i="39"/>
  <c r="K134" i="39"/>
  <c r="L134" i="39"/>
  <c r="O134" i="39"/>
  <c r="N125" i="37"/>
  <c r="L125" i="37"/>
  <c r="M125" i="37"/>
  <c r="K125" i="37"/>
  <c r="O125" i="37"/>
  <c r="AO35" i="35"/>
  <c r="AN35" i="35"/>
  <c r="I33" i="35"/>
  <c r="H33" i="35"/>
  <c r="H134" i="39"/>
  <c r="I134" i="39"/>
  <c r="G134" i="39"/>
  <c r="AA19" i="39"/>
  <c r="S7" i="39"/>
  <c r="Q7" i="39"/>
  <c r="P7" i="39"/>
  <c r="T7" i="39"/>
  <c r="R7" i="39"/>
  <c r="S8" i="39"/>
  <c r="T8" i="39"/>
  <c r="R8" i="39"/>
  <c r="Q8" i="39"/>
  <c r="P8" i="39"/>
  <c r="S6" i="39"/>
  <c r="T6" i="39"/>
  <c r="R6" i="39"/>
  <c r="P6" i="39"/>
  <c r="Q6" i="39"/>
  <c r="S10" i="39"/>
  <c r="T10" i="39"/>
  <c r="Q10" i="39"/>
  <c r="R10" i="39"/>
  <c r="P10" i="39"/>
  <c r="AA20" i="39"/>
  <c r="J10" i="38"/>
  <c r="H10" i="38"/>
  <c r="I10" i="38"/>
  <c r="M9" i="41"/>
  <c r="N9" i="41"/>
  <c r="L9" i="41"/>
  <c r="N10" i="41"/>
  <c r="M10" i="41"/>
  <c r="L10" i="41"/>
  <c r="N13" i="41"/>
  <c r="L13" i="41"/>
  <c r="M13" i="41"/>
  <c r="N7" i="41"/>
  <c r="L7" i="41"/>
  <c r="M7" i="41"/>
  <c r="N11" i="41"/>
  <c r="M11" i="41"/>
  <c r="L11" i="41"/>
  <c r="N15" i="41"/>
  <c r="M15" i="41"/>
  <c r="L15" i="41"/>
  <c r="L8" i="41"/>
  <c r="M8" i="41"/>
  <c r="N8" i="41"/>
  <c r="L12" i="41"/>
  <c r="M12" i="41"/>
  <c r="N12" i="41"/>
  <c r="J6" i="39"/>
  <c r="I6" i="39"/>
  <c r="H6" i="39"/>
  <c r="I10" i="39"/>
  <c r="J10" i="39"/>
  <c r="H10" i="39"/>
  <c r="R10" i="40"/>
  <c r="P10" i="40"/>
  <c r="T10" i="40"/>
  <c r="AA20" i="40" s="1"/>
  <c r="Q10" i="40"/>
  <c r="S10" i="40"/>
  <c r="T8" i="40"/>
  <c r="R8" i="40"/>
  <c r="Q8" i="40"/>
  <c r="S8" i="40"/>
  <c r="P8" i="40"/>
  <c r="R6" i="40"/>
  <c r="P6" i="40"/>
  <c r="S6" i="40"/>
  <c r="Q6" i="40"/>
  <c r="T6" i="40"/>
  <c r="T9" i="40"/>
  <c r="R9" i="40"/>
  <c r="P9" i="40"/>
  <c r="S9" i="40"/>
  <c r="Q9" i="40"/>
  <c r="N6" i="38"/>
  <c r="M6" i="38"/>
  <c r="L6" i="38"/>
  <c r="O11" i="35"/>
  <c r="P11" i="35"/>
  <c r="P10" i="35"/>
  <c r="O10" i="35"/>
  <c r="P9" i="35"/>
  <c r="O9" i="35"/>
  <c r="P8" i="35"/>
  <c r="O8" i="35"/>
  <c r="P12" i="35"/>
  <c r="O12" i="35"/>
  <c r="P13" i="35"/>
  <c r="O13" i="35"/>
  <c r="P14" i="35"/>
  <c r="O14" i="35"/>
  <c r="P15" i="35"/>
  <c r="O15" i="35"/>
  <c r="P16" i="35"/>
  <c r="O16" i="35"/>
  <c r="P17" i="35"/>
  <c r="O17" i="35"/>
  <c r="P18" i="35"/>
  <c r="O18" i="35"/>
  <c r="N10" i="38"/>
  <c r="M10" i="38"/>
  <c r="L10" i="38"/>
  <c r="AZ16" i="35"/>
  <c r="AX16" i="35"/>
  <c r="AY16" i="35"/>
  <c r="BA16" i="35"/>
  <c r="BB16" i="35"/>
  <c r="AZ15" i="35"/>
  <c r="AX15" i="35"/>
  <c r="AY15" i="35"/>
  <c r="BB15" i="35"/>
  <c r="BA15" i="35"/>
  <c r="AX11" i="35"/>
  <c r="AW22" i="35"/>
  <c r="BB11" i="35"/>
  <c r="BA11" i="35"/>
  <c r="AZ11" i="35"/>
  <c r="AY11" i="35"/>
  <c r="AX10" i="35"/>
  <c r="BB10" i="35"/>
  <c r="BA10" i="35"/>
  <c r="AZ10" i="35"/>
  <c r="AY10" i="35"/>
  <c r="AX9" i="35"/>
  <c r="BB9" i="35"/>
  <c r="AY9" i="35"/>
  <c r="BA9" i="35"/>
  <c r="AZ9" i="35"/>
  <c r="AX8" i="35"/>
  <c r="BB8" i="35"/>
  <c r="BA8" i="35"/>
  <c r="AY8" i="35"/>
  <c r="AZ8" i="35"/>
  <c r="R6" i="38"/>
  <c r="P6" i="38"/>
  <c r="T6" i="38"/>
  <c r="S6" i="38"/>
  <c r="Q6" i="38"/>
  <c r="P7" i="38"/>
  <c r="T7" i="38"/>
  <c r="AA19" i="38" s="1"/>
  <c r="Q7" i="38"/>
  <c r="R7" i="38"/>
  <c r="S7" i="38"/>
  <c r="L9" i="38"/>
  <c r="N9" i="38"/>
  <c r="N8" i="38"/>
  <c r="L8" i="38"/>
  <c r="H16" i="35"/>
  <c r="I16" i="35"/>
  <c r="H15" i="35"/>
  <c r="I15" i="35"/>
  <c r="I12" i="35"/>
  <c r="H12" i="35"/>
  <c r="H17" i="35"/>
  <c r="I17" i="35"/>
  <c r="H9" i="35"/>
  <c r="I9" i="35"/>
  <c r="I10" i="35"/>
  <c r="H10" i="35"/>
  <c r="M7" i="39"/>
  <c r="L7" i="39"/>
  <c r="N7" i="39"/>
  <c r="N6" i="39"/>
  <c r="L6" i="39"/>
  <c r="M6" i="39"/>
  <c r="N9" i="39"/>
  <c r="L9" i="39"/>
  <c r="N8" i="39"/>
  <c r="L8" i="39"/>
  <c r="N10" i="39"/>
  <c r="M10" i="39"/>
  <c r="L10" i="39"/>
  <c r="X37" i="35"/>
  <c r="Y37" i="35"/>
  <c r="X33" i="35"/>
  <c r="Y33" i="35"/>
  <c r="X35" i="35"/>
  <c r="Y35" i="35"/>
  <c r="X39" i="35"/>
  <c r="Y39" i="35"/>
  <c r="Y36" i="35"/>
  <c r="X36" i="35"/>
  <c r="Y30" i="35"/>
  <c r="X30" i="35"/>
  <c r="Y38" i="35"/>
  <c r="X38" i="35"/>
  <c r="Y32" i="35"/>
  <c r="X32" i="35"/>
  <c r="Y40" i="35"/>
  <c r="X40" i="35"/>
  <c r="Y34" i="35"/>
  <c r="X34" i="35"/>
  <c r="AP9" i="35"/>
  <c r="AO9" i="35"/>
  <c r="AQ9" i="35"/>
  <c r="AN9" i="35"/>
  <c r="AR9" i="35"/>
  <c r="AP11" i="35"/>
  <c r="AO11" i="35"/>
  <c r="AR11" i="35"/>
  <c r="AQ11" i="35"/>
  <c r="AN11" i="35"/>
  <c r="AR14" i="35"/>
  <c r="AP14" i="35"/>
  <c r="AN14" i="35"/>
  <c r="AO14" i="35"/>
  <c r="AQ14" i="35"/>
  <c r="AR17" i="35"/>
  <c r="AP17" i="35"/>
  <c r="AN17" i="35"/>
  <c r="AQ17" i="35"/>
  <c r="AO17" i="35"/>
  <c r="AP10" i="35"/>
  <c r="AO10" i="35"/>
  <c r="AN10" i="35"/>
  <c r="AR10" i="35"/>
  <c r="AQ10" i="35"/>
  <c r="AR12" i="35"/>
  <c r="AP12" i="35"/>
  <c r="AO12" i="35"/>
  <c r="AN12" i="35"/>
  <c r="AQ12" i="35"/>
  <c r="AR15" i="35"/>
  <c r="AP15" i="35"/>
  <c r="AN15" i="35"/>
  <c r="AO15" i="35"/>
  <c r="AQ15" i="35"/>
  <c r="AR16" i="35"/>
  <c r="AP16" i="35"/>
  <c r="AN16" i="35"/>
  <c r="AO16" i="35"/>
  <c r="AQ16" i="35"/>
  <c r="AR18" i="35"/>
  <c r="AP18" i="35"/>
  <c r="AN18" i="35"/>
  <c r="AO18" i="35"/>
  <c r="AQ18" i="35"/>
  <c r="X14" i="35"/>
  <c r="Y14" i="35"/>
  <c r="X12" i="35"/>
  <c r="Y12" i="35"/>
  <c r="X13" i="35"/>
  <c r="Y13" i="35"/>
  <c r="X16" i="35"/>
  <c r="Y16" i="35"/>
  <c r="X8" i="35"/>
  <c r="Y8" i="35"/>
  <c r="X9" i="35"/>
  <c r="Y9" i="35"/>
  <c r="X10" i="35"/>
  <c r="Y10" i="35"/>
  <c r="X11" i="35"/>
  <c r="Y11" i="35"/>
  <c r="X15" i="35"/>
  <c r="Y15" i="35"/>
  <c r="X18" i="35"/>
  <c r="Y18" i="35"/>
  <c r="O75" i="33"/>
  <c r="N75" i="33"/>
  <c r="M87" i="33"/>
  <c r="N106" i="31"/>
  <c r="O106" i="31"/>
  <c r="O97" i="31"/>
  <c r="N97" i="31"/>
  <c r="O86" i="31"/>
  <c r="N86" i="31"/>
  <c r="O61" i="31"/>
  <c r="N61" i="31"/>
  <c r="N53" i="31"/>
  <c r="O53" i="31"/>
  <c r="O42" i="31"/>
  <c r="N42" i="31"/>
  <c r="N34" i="31"/>
  <c r="O34" i="31"/>
  <c r="N78" i="33"/>
  <c r="O78" i="33"/>
  <c r="N80" i="33"/>
  <c r="O80" i="33"/>
  <c r="O81" i="33"/>
  <c r="N81" i="33"/>
  <c r="N76" i="33"/>
  <c r="O76" i="33"/>
  <c r="N83" i="33"/>
  <c r="O83" i="33"/>
  <c r="N84" i="33"/>
  <c r="O84" i="33"/>
  <c r="N85" i="31"/>
  <c r="O85" i="31"/>
  <c r="N81" i="31"/>
  <c r="O81" i="31"/>
  <c r="N56" i="31"/>
  <c r="O56" i="31"/>
  <c r="N37" i="31"/>
  <c r="O37" i="31"/>
  <c r="O63" i="31"/>
  <c r="N63" i="31"/>
  <c r="O82" i="31"/>
  <c r="N82" i="31"/>
  <c r="O101" i="31"/>
  <c r="N101" i="31"/>
  <c r="O76" i="31"/>
  <c r="N76" i="31"/>
  <c r="O84" i="31"/>
  <c r="N84" i="31"/>
  <c r="O103" i="31"/>
  <c r="N103" i="31"/>
  <c r="AF10" i="35"/>
  <c r="AE10" i="35"/>
  <c r="AF12" i="35"/>
  <c r="AE12" i="35"/>
  <c r="AF9" i="35"/>
  <c r="AE9" i="35"/>
  <c r="AF8" i="35"/>
  <c r="AE8" i="35"/>
  <c r="AF13" i="35"/>
  <c r="AE13" i="35"/>
  <c r="AF14" i="35"/>
  <c r="AE14" i="35"/>
  <c r="AF15" i="35"/>
  <c r="AE15" i="35"/>
  <c r="AF16" i="35"/>
  <c r="AE16" i="35"/>
  <c r="AF17" i="35"/>
  <c r="AE17" i="35"/>
  <c r="AF18" i="35"/>
  <c r="AE18" i="35"/>
  <c r="N79" i="31"/>
  <c r="O79" i="31"/>
  <c r="O59" i="31"/>
  <c r="N59" i="31"/>
  <c r="O57" i="31"/>
  <c r="N57" i="31"/>
  <c r="O19" i="33"/>
  <c r="N19" i="33"/>
  <c r="N105" i="33"/>
  <c r="O105" i="33"/>
  <c r="O11" i="33"/>
  <c r="N11" i="33"/>
  <c r="O16" i="33"/>
  <c r="N16" i="33"/>
  <c r="O17" i="33"/>
  <c r="N17" i="33"/>
  <c r="O10" i="33"/>
  <c r="N10" i="33"/>
  <c r="O18" i="33"/>
  <c r="N18" i="33"/>
  <c r="N107" i="33"/>
  <c r="O107" i="33"/>
  <c r="N12" i="33"/>
  <c r="O12" i="33"/>
  <c r="O20" i="33"/>
  <c r="N20" i="33"/>
  <c r="N103" i="33"/>
  <c r="O103" i="33"/>
  <c r="N101" i="33"/>
  <c r="O101" i="33"/>
  <c r="N97" i="33"/>
  <c r="M109" i="33"/>
  <c r="O97" i="33"/>
  <c r="N99" i="33"/>
  <c r="O99" i="33"/>
  <c r="O108" i="33"/>
  <c r="N108" i="33"/>
  <c r="N98" i="33"/>
  <c r="O98" i="33"/>
  <c r="O100" i="33"/>
  <c r="N100" i="33"/>
  <c r="O102" i="33"/>
  <c r="N102" i="33"/>
  <c r="O104" i="33"/>
  <c r="N104" i="33"/>
  <c r="N106" i="33"/>
  <c r="O106" i="33"/>
  <c r="O276" i="30"/>
  <c r="N276" i="30"/>
  <c r="O255" i="30"/>
  <c r="N255" i="30"/>
  <c r="N170" i="30"/>
  <c r="O170" i="30"/>
  <c r="O148" i="30"/>
  <c r="N148" i="30"/>
  <c r="O126" i="30"/>
  <c r="N126" i="30"/>
  <c r="N77" i="30"/>
  <c r="O77" i="30"/>
  <c r="O58" i="30"/>
  <c r="N58" i="30"/>
  <c r="O279" i="30"/>
  <c r="N279" i="30"/>
  <c r="O273" i="30"/>
  <c r="N273" i="30"/>
  <c r="O274" i="30"/>
  <c r="N274" i="30"/>
  <c r="O281" i="30"/>
  <c r="N281" i="30"/>
  <c r="O283" i="30"/>
  <c r="N283" i="30"/>
  <c r="O284" i="30"/>
  <c r="N284" i="30"/>
  <c r="N277" i="30"/>
  <c r="O277" i="30"/>
  <c r="O282" i="30"/>
  <c r="N282" i="30"/>
  <c r="O280" i="30"/>
  <c r="N280" i="30"/>
  <c r="O251" i="30"/>
  <c r="N251" i="30"/>
  <c r="O258" i="30"/>
  <c r="N258" i="30"/>
  <c r="O252" i="30"/>
  <c r="N252" i="30"/>
  <c r="O260" i="30"/>
  <c r="N260" i="30"/>
  <c r="N257" i="30"/>
  <c r="O257" i="30"/>
  <c r="N254" i="30"/>
  <c r="O254" i="30"/>
  <c r="O262" i="30"/>
  <c r="N262" i="30"/>
  <c r="O171" i="30"/>
  <c r="N171" i="30"/>
  <c r="O163" i="30"/>
  <c r="N163" i="30"/>
  <c r="O149" i="30"/>
  <c r="N149" i="30"/>
  <c r="O141" i="30"/>
  <c r="N141" i="30"/>
  <c r="O127" i="30"/>
  <c r="N127" i="30"/>
  <c r="O119" i="30"/>
  <c r="N119" i="30"/>
  <c r="O86" i="30"/>
  <c r="N86" i="30"/>
  <c r="O78" i="30"/>
  <c r="N78" i="30"/>
  <c r="O59" i="30"/>
  <c r="N59" i="30"/>
  <c r="K141" i="28"/>
  <c r="J141" i="28"/>
  <c r="I141" i="28"/>
  <c r="M141" i="28"/>
  <c r="L141" i="28"/>
  <c r="I140" i="28"/>
  <c r="M140" i="28"/>
  <c r="L140" i="28"/>
  <c r="J140" i="28"/>
  <c r="K140" i="28"/>
  <c r="L139" i="28"/>
  <c r="I139" i="28"/>
  <c r="K139" i="28"/>
  <c r="J139" i="28"/>
  <c r="M139" i="28"/>
  <c r="K107" i="28"/>
  <c r="M107" i="28"/>
  <c r="L107" i="28"/>
  <c r="J107" i="28"/>
  <c r="I107" i="28"/>
  <c r="I106" i="28"/>
  <c r="M106" i="28"/>
  <c r="L106" i="28"/>
  <c r="K106" i="28"/>
  <c r="J106" i="28"/>
  <c r="M99" i="28"/>
  <c r="L99" i="28"/>
  <c r="K99" i="28"/>
  <c r="J99" i="28"/>
  <c r="I99" i="28"/>
  <c r="I131" i="28"/>
  <c r="K131" i="28"/>
  <c r="J131" i="28"/>
  <c r="M131" i="28"/>
  <c r="L131" i="28"/>
  <c r="L130" i="28"/>
  <c r="I130" i="28"/>
  <c r="K130" i="28"/>
  <c r="M130" i="28"/>
  <c r="J130" i="28"/>
  <c r="J101" i="28"/>
  <c r="K101" i="28"/>
  <c r="M101" i="28"/>
  <c r="L101" i="28"/>
  <c r="I101" i="28"/>
  <c r="M93" i="28"/>
  <c r="L93" i="28"/>
  <c r="K93" i="28"/>
  <c r="J93" i="28"/>
  <c r="I93" i="28"/>
  <c r="J84" i="28"/>
  <c r="I84" i="28"/>
  <c r="L84" i="28"/>
  <c r="K84" i="28"/>
  <c r="M84" i="28"/>
  <c r="M75" i="28"/>
  <c r="L75" i="28"/>
  <c r="I75" i="28"/>
  <c r="K75" i="28"/>
  <c r="J75" i="28"/>
  <c r="L67" i="28"/>
  <c r="K67" i="28"/>
  <c r="J67" i="28"/>
  <c r="I67" i="28"/>
  <c r="M67" i="28"/>
  <c r="I58" i="28"/>
  <c r="K58" i="28"/>
  <c r="M58" i="28"/>
  <c r="L58" i="28"/>
  <c r="J58" i="28"/>
  <c r="M50" i="28"/>
  <c r="L50" i="28"/>
  <c r="K50" i="28"/>
  <c r="J50" i="28"/>
  <c r="I50" i="28"/>
  <c r="K41" i="28"/>
  <c r="J41" i="28"/>
  <c r="I41" i="28"/>
  <c r="M41" i="28"/>
  <c r="L41" i="28"/>
  <c r="M32" i="28"/>
  <c r="J32" i="28"/>
  <c r="L32" i="28"/>
  <c r="K32" i="28"/>
  <c r="I32" i="28"/>
  <c r="M24" i="28"/>
  <c r="L24" i="28"/>
  <c r="K24" i="28"/>
  <c r="J24" i="28"/>
  <c r="I24" i="28"/>
  <c r="J15" i="28"/>
  <c r="I15" i="28"/>
  <c r="L15" i="28"/>
  <c r="M15" i="28"/>
  <c r="K15" i="28"/>
  <c r="K108" i="28"/>
  <c r="J108" i="28"/>
  <c r="L108" i="28"/>
  <c r="I108" i="28"/>
  <c r="M108" i="28"/>
  <c r="K116" i="28"/>
  <c r="M116" i="28"/>
  <c r="L116" i="28"/>
  <c r="I116" i="28"/>
  <c r="J116" i="28"/>
  <c r="K125" i="28"/>
  <c r="M125" i="28"/>
  <c r="J125" i="28"/>
  <c r="L125" i="28"/>
  <c r="I125" i="28"/>
  <c r="K134" i="28"/>
  <c r="J134" i="28"/>
  <c r="M134" i="28"/>
  <c r="L134" i="28"/>
  <c r="I134" i="28"/>
  <c r="K142" i="28"/>
  <c r="M142" i="28"/>
  <c r="L142" i="28"/>
  <c r="J142" i="28"/>
  <c r="I142" i="28"/>
  <c r="K151" i="28"/>
  <c r="M151" i="28"/>
  <c r="L151" i="28"/>
  <c r="J151" i="28"/>
  <c r="I151" i="28"/>
  <c r="K159" i="28"/>
  <c r="M159" i="28"/>
  <c r="L159" i="28"/>
  <c r="J159" i="28"/>
  <c r="I159" i="28"/>
  <c r="M109" i="28"/>
  <c r="J109" i="28"/>
  <c r="I109" i="28"/>
  <c r="L109" i="28"/>
  <c r="K109" i="28"/>
  <c r="M117" i="28"/>
  <c r="L117" i="28"/>
  <c r="J117" i="28"/>
  <c r="K117" i="28"/>
  <c r="I117" i="28"/>
  <c r="M126" i="28"/>
  <c r="L126" i="28"/>
  <c r="J126" i="28"/>
  <c r="K126" i="28"/>
  <c r="I126" i="28"/>
  <c r="M135" i="28"/>
  <c r="J135" i="28"/>
  <c r="I135" i="28"/>
  <c r="L135" i="28"/>
  <c r="K135" i="28"/>
  <c r="M143" i="28"/>
  <c r="J143" i="28"/>
  <c r="I143" i="28"/>
  <c r="L143" i="28"/>
  <c r="K143" i="28"/>
  <c r="H160" i="28"/>
  <c r="M152" i="28"/>
  <c r="L152" i="28"/>
  <c r="K152" i="28"/>
  <c r="J152" i="28"/>
  <c r="I152" i="28"/>
  <c r="O230" i="30"/>
  <c r="N230" i="30"/>
  <c r="N231" i="30"/>
  <c r="O231" i="30"/>
  <c r="O233" i="30"/>
  <c r="N233" i="30"/>
  <c r="O234" i="30"/>
  <c r="N234" i="30"/>
  <c r="N239" i="30"/>
  <c r="O239" i="30"/>
  <c r="N237" i="30"/>
  <c r="O237" i="30"/>
  <c r="O236" i="30"/>
  <c r="N236" i="30"/>
  <c r="O238" i="30"/>
  <c r="N238" i="30"/>
  <c r="N235" i="30"/>
  <c r="O235" i="30"/>
  <c r="O232" i="30"/>
  <c r="N232" i="30"/>
  <c r="O240" i="30"/>
  <c r="N240" i="30"/>
  <c r="N186" i="30"/>
  <c r="O186" i="30"/>
  <c r="O185" i="30"/>
  <c r="N185" i="30"/>
  <c r="N193" i="30"/>
  <c r="O193" i="30"/>
  <c r="O189" i="30"/>
  <c r="N189" i="30"/>
  <c r="O194" i="30"/>
  <c r="N194" i="30"/>
  <c r="N195" i="30"/>
  <c r="O195" i="30"/>
  <c r="N192" i="30"/>
  <c r="O192" i="30"/>
  <c r="O191" i="30"/>
  <c r="N191" i="30"/>
  <c r="N196" i="30"/>
  <c r="O196" i="30"/>
  <c r="O211" i="30"/>
  <c r="N211" i="30"/>
  <c r="O208" i="30"/>
  <c r="N208" i="30"/>
  <c r="O215" i="30"/>
  <c r="N215" i="30"/>
  <c r="O207" i="30"/>
  <c r="N207" i="30"/>
  <c r="O216" i="30"/>
  <c r="N216" i="30"/>
  <c r="N217" i="30"/>
  <c r="O217" i="30"/>
  <c r="O214" i="30"/>
  <c r="N214" i="30"/>
  <c r="N213" i="30"/>
  <c r="O213" i="30"/>
  <c r="O210" i="30"/>
  <c r="N210" i="30"/>
  <c r="O218" i="30"/>
  <c r="N218" i="30"/>
  <c r="N263" i="24"/>
  <c r="O263" i="24"/>
  <c r="N255" i="24"/>
  <c r="O255" i="24"/>
  <c r="N237" i="24"/>
  <c r="O237" i="24"/>
  <c r="N229" i="24"/>
  <c r="O229" i="24"/>
  <c r="N215" i="24"/>
  <c r="O215" i="24"/>
  <c r="N207" i="24"/>
  <c r="O207" i="24"/>
  <c r="N193" i="24"/>
  <c r="O193" i="24"/>
  <c r="N185" i="24"/>
  <c r="O185" i="24"/>
  <c r="N171" i="24"/>
  <c r="O171" i="24"/>
  <c r="O163" i="24"/>
  <c r="N163" i="24"/>
  <c r="O149" i="24"/>
  <c r="N149" i="24"/>
  <c r="O141" i="24"/>
  <c r="N141" i="24"/>
  <c r="N127" i="24"/>
  <c r="O127" i="24"/>
  <c r="O119" i="24"/>
  <c r="N119" i="24"/>
  <c r="O266" i="24"/>
  <c r="N266" i="24"/>
  <c r="O258" i="24"/>
  <c r="N258" i="24"/>
  <c r="O240" i="24"/>
  <c r="N240" i="24"/>
  <c r="O261" i="24"/>
  <c r="N261" i="24"/>
  <c r="O102" i="25"/>
  <c r="N102" i="25"/>
  <c r="O35" i="25"/>
  <c r="N35" i="25"/>
  <c r="O75" i="24"/>
  <c r="N75" i="24"/>
  <c r="O56" i="24"/>
  <c r="N56" i="24"/>
  <c r="O56" i="25"/>
  <c r="N56" i="25"/>
  <c r="N86" i="24"/>
  <c r="O86" i="24"/>
  <c r="N59" i="24"/>
  <c r="O59" i="24"/>
  <c r="N81" i="25"/>
  <c r="O81" i="25"/>
  <c r="O64" i="25"/>
  <c r="N64" i="25"/>
  <c r="O78" i="25"/>
  <c r="N78" i="25"/>
  <c r="O86" i="25"/>
  <c r="N86" i="25"/>
  <c r="O97" i="25"/>
  <c r="N97" i="25"/>
  <c r="O105" i="25"/>
  <c r="N105" i="25"/>
  <c r="O34" i="25"/>
  <c r="N34" i="25"/>
  <c r="O42" i="25"/>
  <c r="N42" i="25"/>
  <c r="O53" i="25"/>
  <c r="N53" i="25"/>
  <c r="O61" i="25"/>
  <c r="N61" i="25"/>
  <c r="O80" i="25"/>
  <c r="N80" i="25"/>
  <c r="O99" i="25"/>
  <c r="N99" i="25"/>
  <c r="O107" i="25"/>
  <c r="N107" i="25"/>
  <c r="O31" i="25"/>
  <c r="N31" i="25"/>
  <c r="O39" i="25"/>
  <c r="N39" i="25"/>
  <c r="O58" i="25"/>
  <c r="N58" i="25"/>
  <c r="O77" i="25"/>
  <c r="N77" i="25"/>
  <c r="O85" i="25"/>
  <c r="N85" i="25"/>
  <c r="O104" i="25"/>
  <c r="N104" i="25"/>
  <c r="O36" i="25"/>
  <c r="N36" i="25"/>
  <c r="O55" i="25"/>
  <c r="N55" i="25"/>
  <c r="O63" i="25"/>
  <c r="N63" i="25"/>
  <c r="O82" i="25"/>
  <c r="N82" i="25"/>
  <c r="O101" i="25"/>
  <c r="N101" i="25"/>
  <c r="N33" i="25"/>
  <c r="O33" i="25"/>
  <c r="N41" i="25"/>
  <c r="O41" i="25"/>
  <c r="N60" i="25"/>
  <c r="O60" i="25"/>
  <c r="N79" i="25"/>
  <c r="O79" i="25"/>
  <c r="N98" i="25"/>
  <c r="O98" i="25"/>
  <c r="N106" i="25"/>
  <c r="O106" i="25"/>
  <c r="O38" i="25"/>
  <c r="N38" i="25"/>
  <c r="O57" i="25"/>
  <c r="N57" i="25"/>
  <c r="O76" i="25"/>
  <c r="N76" i="25"/>
  <c r="O84" i="25"/>
  <c r="N84" i="25"/>
  <c r="O103" i="25"/>
  <c r="N103" i="25"/>
  <c r="O108" i="25"/>
  <c r="N108" i="25"/>
  <c r="O81" i="24"/>
  <c r="N81" i="24"/>
  <c r="O62" i="24"/>
  <c r="N62" i="24"/>
  <c r="O54" i="24"/>
  <c r="N54" i="24"/>
  <c r="O59" i="25"/>
  <c r="N59" i="25"/>
  <c r="O84" i="24"/>
  <c r="N84" i="24"/>
  <c r="O76" i="24"/>
  <c r="N76" i="24"/>
  <c r="O57" i="24"/>
  <c r="N57" i="24"/>
  <c r="O54" i="25"/>
  <c r="N54" i="25"/>
  <c r="O32" i="25"/>
  <c r="N32" i="25"/>
  <c r="O85" i="24"/>
  <c r="N85" i="24"/>
  <c r="O77" i="24"/>
  <c r="N77" i="24"/>
  <c r="O58" i="24"/>
  <c r="N58" i="24"/>
  <c r="AB11" i="22"/>
  <c r="AA11" i="22"/>
  <c r="Y11" i="22"/>
  <c r="X11" i="22"/>
  <c r="Z11" i="22"/>
  <c r="X20" i="22"/>
  <c r="AB20" i="22"/>
  <c r="Z20" i="22"/>
  <c r="AA20" i="22"/>
  <c r="Y20" i="22"/>
  <c r="X12" i="22"/>
  <c r="AB12" i="22"/>
  <c r="Y12" i="22"/>
  <c r="AA12" i="22"/>
  <c r="Z12" i="22"/>
  <c r="Y13" i="22"/>
  <c r="X13" i="22"/>
  <c r="W21" i="22"/>
  <c r="AB13" i="22"/>
  <c r="AA13" i="22"/>
  <c r="Z13" i="22"/>
  <c r="Z14" i="22"/>
  <c r="Y14" i="22"/>
  <c r="X14" i="22"/>
  <c r="AB14" i="22"/>
  <c r="AA14" i="22"/>
  <c r="Y117" i="19"/>
  <c r="X117" i="19"/>
  <c r="Y82" i="19"/>
  <c r="X82" i="19"/>
  <c r="Y69" i="19"/>
  <c r="X69" i="19"/>
  <c r="W77" i="19"/>
  <c r="Y41" i="19"/>
  <c r="X41" i="19"/>
  <c r="W49" i="19"/>
  <c r="Y40" i="19"/>
  <c r="X40" i="19"/>
  <c r="Y33" i="19"/>
  <c r="X33" i="19"/>
  <c r="Y25" i="19"/>
  <c r="X25" i="19"/>
  <c r="Y16" i="19"/>
  <c r="X16" i="19"/>
  <c r="Y38" i="19"/>
  <c r="W37" i="19"/>
  <c r="X38" i="19"/>
  <c r="Y46" i="19"/>
  <c r="X46" i="19"/>
  <c r="Y67" i="19"/>
  <c r="X67" i="19"/>
  <c r="Y75" i="19"/>
  <c r="X75" i="19"/>
  <c r="Y84" i="19"/>
  <c r="X84" i="19"/>
  <c r="Y101" i="19"/>
  <c r="X101" i="19"/>
  <c r="Y110" i="19"/>
  <c r="X110" i="19"/>
  <c r="Y118" i="19"/>
  <c r="X118" i="19"/>
  <c r="Y127" i="19"/>
  <c r="X127" i="19"/>
  <c r="Y137" i="19"/>
  <c r="X137" i="19"/>
  <c r="Y138" i="19"/>
  <c r="X138" i="19"/>
  <c r="V161" i="19"/>
  <c r="V133" i="19"/>
  <c r="V121" i="19"/>
  <c r="V119" i="19"/>
  <c r="V107" i="19"/>
  <c r="V105" i="19"/>
  <c r="V93" i="19"/>
  <c r="V91" i="19"/>
  <c r="V79" i="19"/>
  <c r="V77" i="19"/>
  <c r="V65" i="19"/>
  <c r="V63" i="19"/>
  <c r="V135" i="19"/>
  <c r="V147" i="19"/>
  <c r="V149" i="19"/>
  <c r="V35" i="19"/>
  <c r="V23" i="19"/>
  <c r="V21" i="19"/>
  <c r="V9" i="19"/>
  <c r="V51" i="19"/>
  <c r="U7" i="19"/>
  <c r="V37" i="19"/>
  <c r="V49" i="19"/>
  <c r="Y34" i="19"/>
  <c r="X34" i="19"/>
  <c r="Y43" i="19"/>
  <c r="X43" i="19"/>
  <c r="Y52" i="19"/>
  <c r="W51" i="19"/>
  <c r="X52" i="19"/>
  <c r="Y54" i="19"/>
  <c r="X54" i="19"/>
  <c r="Y58" i="19"/>
  <c r="X58" i="19"/>
  <c r="Y68" i="19"/>
  <c r="X68" i="19"/>
  <c r="Y76" i="19"/>
  <c r="X76" i="19"/>
  <c r="Y85" i="19"/>
  <c r="X85" i="19"/>
  <c r="Y94" i="19"/>
  <c r="W93" i="19"/>
  <c r="X94" i="19"/>
  <c r="Y102" i="19"/>
  <c r="X102" i="19"/>
  <c r="Y111" i="19"/>
  <c r="W119" i="19"/>
  <c r="X111" i="19"/>
  <c r="Y128" i="19"/>
  <c r="X128" i="19"/>
  <c r="Y154" i="19"/>
  <c r="X154" i="19"/>
  <c r="Y45" i="19"/>
  <c r="X45" i="19"/>
  <c r="Y55" i="19"/>
  <c r="W63" i="19"/>
  <c r="X55" i="19"/>
  <c r="Y59" i="19"/>
  <c r="X59" i="19"/>
  <c r="Y61" i="19"/>
  <c r="X61" i="19"/>
  <c r="Y70" i="19"/>
  <c r="X70" i="19"/>
  <c r="Y87" i="19"/>
  <c r="X87" i="19"/>
  <c r="Y96" i="19"/>
  <c r="X96" i="19"/>
  <c r="Y104" i="19"/>
  <c r="X104" i="19"/>
  <c r="Y113" i="19"/>
  <c r="X113" i="19"/>
  <c r="Y122" i="19"/>
  <c r="X122" i="19"/>
  <c r="W121" i="19"/>
  <c r="Y130" i="19"/>
  <c r="X130" i="19"/>
  <c r="Y157" i="19"/>
  <c r="X157" i="19"/>
  <c r="Y42" i="19"/>
  <c r="X42" i="19"/>
  <c r="Y62" i="19"/>
  <c r="X62" i="19"/>
  <c r="Y71" i="19"/>
  <c r="X71" i="19"/>
  <c r="Y80" i="19"/>
  <c r="X80" i="19"/>
  <c r="W79" i="19"/>
  <c r="Y88" i="19"/>
  <c r="X88" i="19"/>
  <c r="Y97" i="19"/>
  <c r="X97" i="19"/>
  <c r="W105" i="19"/>
  <c r="Y114" i="19"/>
  <c r="X114" i="19"/>
  <c r="Y123" i="19"/>
  <c r="X123" i="19"/>
  <c r="Y131" i="19"/>
  <c r="X131" i="19"/>
  <c r="Y39" i="19"/>
  <c r="X39" i="19"/>
  <c r="Y47" i="19"/>
  <c r="X47" i="19"/>
  <c r="Y56" i="19"/>
  <c r="X56" i="19"/>
  <c r="Y72" i="19"/>
  <c r="X72" i="19"/>
  <c r="Y81" i="19"/>
  <c r="X81" i="19"/>
  <c r="Y89" i="19"/>
  <c r="X89" i="19"/>
  <c r="Y98" i="19"/>
  <c r="X98" i="19"/>
  <c r="Y115" i="19"/>
  <c r="X115" i="19"/>
  <c r="Y124" i="19"/>
  <c r="X124" i="19"/>
  <c r="Y132" i="19"/>
  <c r="X132" i="19"/>
  <c r="W161" i="19"/>
  <c r="Y153" i="19"/>
  <c r="X153" i="19"/>
  <c r="Y140" i="19"/>
  <c r="X140" i="19"/>
  <c r="Y146" i="19"/>
  <c r="X146" i="19"/>
  <c r="Y155" i="19"/>
  <c r="X155" i="19"/>
  <c r="Y156" i="19"/>
  <c r="X156" i="19"/>
  <c r="Y158" i="19"/>
  <c r="X158" i="19"/>
  <c r="Y141" i="19"/>
  <c r="X141" i="19"/>
  <c r="Y150" i="19"/>
  <c r="X150" i="19"/>
  <c r="W149" i="19"/>
  <c r="Y160" i="19"/>
  <c r="X160" i="19"/>
  <c r="Y142" i="19"/>
  <c r="X142" i="19"/>
  <c r="Y151" i="19"/>
  <c r="X151" i="19"/>
  <c r="Y136" i="19"/>
  <c r="X136" i="19"/>
  <c r="W135" i="19"/>
  <c r="Y143" i="19"/>
  <c r="X143" i="19"/>
  <c r="Y152" i="19"/>
  <c r="X152" i="19"/>
  <c r="X159" i="19"/>
  <c r="Y159" i="19"/>
  <c r="M144" i="17"/>
  <c r="K144" i="17"/>
  <c r="L144" i="17"/>
  <c r="J144" i="17"/>
  <c r="I144" i="17"/>
  <c r="K123" i="17"/>
  <c r="J123" i="17"/>
  <c r="I123" i="17"/>
  <c r="M123" i="17"/>
  <c r="L123" i="17"/>
  <c r="M122" i="17"/>
  <c r="H121" i="17"/>
  <c r="L122" i="17"/>
  <c r="K122" i="17"/>
  <c r="J122" i="17"/>
  <c r="I122" i="17"/>
  <c r="L114" i="17"/>
  <c r="K114" i="17"/>
  <c r="M114" i="17"/>
  <c r="J114" i="17"/>
  <c r="I114" i="17"/>
  <c r="H105" i="17"/>
  <c r="L97" i="17"/>
  <c r="K97" i="17"/>
  <c r="J97" i="17"/>
  <c r="I97" i="17"/>
  <c r="M97" i="17"/>
  <c r="L88" i="17"/>
  <c r="K88" i="17"/>
  <c r="M88" i="17"/>
  <c r="J88" i="17"/>
  <c r="I88" i="17"/>
  <c r="L80" i="17"/>
  <c r="K80" i="17"/>
  <c r="M80" i="17"/>
  <c r="J80" i="17"/>
  <c r="I80" i="17"/>
  <c r="H79" i="17"/>
  <c r="L71" i="17"/>
  <c r="K71" i="17"/>
  <c r="M71" i="17"/>
  <c r="J71" i="17"/>
  <c r="I71" i="17"/>
  <c r="L62" i="17"/>
  <c r="K62" i="17"/>
  <c r="M62" i="17"/>
  <c r="J62" i="17"/>
  <c r="I62" i="17"/>
  <c r="L54" i="17"/>
  <c r="K54" i="17"/>
  <c r="M54" i="17"/>
  <c r="J54" i="17"/>
  <c r="I54" i="17"/>
  <c r="Y112" i="19"/>
  <c r="X112" i="19"/>
  <c r="Y48" i="19"/>
  <c r="X48" i="19"/>
  <c r="Y44" i="19"/>
  <c r="X44" i="19"/>
  <c r="Y32" i="19"/>
  <c r="X32" i="19"/>
  <c r="Y24" i="19"/>
  <c r="X24" i="19"/>
  <c r="W23" i="19"/>
  <c r="Y15" i="19"/>
  <c r="X15" i="19"/>
  <c r="K131" i="17"/>
  <c r="J131" i="17"/>
  <c r="I131" i="17"/>
  <c r="L131" i="17"/>
  <c r="M131" i="17"/>
  <c r="M130" i="17"/>
  <c r="L130" i="17"/>
  <c r="I130" i="17"/>
  <c r="K130" i="17"/>
  <c r="J130" i="17"/>
  <c r="I111" i="17"/>
  <c r="M111" i="17"/>
  <c r="H119" i="17"/>
  <c r="L111" i="17"/>
  <c r="K111" i="17"/>
  <c r="J111" i="17"/>
  <c r="I102" i="17"/>
  <c r="M102" i="17"/>
  <c r="L102" i="17"/>
  <c r="K102" i="17"/>
  <c r="J102" i="17"/>
  <c r="I94" i="17"/>
  <c r="M94" i="17"/>
  <c r="H93" i="17"/>
  <c r="L94" i="17"/>
  <c r="K94" i="17"/>
  <c r="J94" i="17"/>
  <c r="I85" i="17"/>
  <c r="M85" i="17"/>
  <c r="L85" i="17"/>
  <c r="K85" i="17"/>
  <c r="J85" i="17"/>
  <c r="I76" i="17"/>
  <c r="M76" i="17"/>
  <c r="L76" i="17"/>
  <c r="K76" i="17"/>
  <c r="J76" i="17"/>
  <c r="I68" i="17"/>
  <c r="M68" i="17"/>
  <c r="L68" i="17"/>
  <c r="J68" i="17"/>
  <c r="K68" i="17"/>
  <c r="I59" i="17"/>
  <c r="M59" i="17"/>
  <c r="L59" i="17"/>
  <c r="K59" i="17"/>
  <c r="J59" i="17"/>
  <c r="W18" i="16"/>
  <c r="AA18" i="16"/>
  <c r="Z18" i="16"/>
  <c r="Y18" i="16"/>
  <c r="X18" i="16"/>
  <c r="W14" i="16"/>
  <c r="AA14" i="16"/>
  <c r="Z14" i="16"/>
  <c r="Y14" i="16"/>
  <c r="X14" i="16"/>
  <c r="W10" i="16"/>
  <c r="AA10" i="16"/>
  <c r="Z10" i="16"/>
  <c r="Y10" i="16"/>
  <c r="X10" i="16"/>
  <c r="V9" i="16"/>
  <c r="Y99" i="19"/>
  <c r="X99" i="19"/>
  <c r="Y86" i="19"/>
  <c r="X86" i="19"/>
  <c r="Y66" i="19"/>
  <c r="X66" i="19"/>
  <c r="W65" i="19"/>
  <c r="Y53" i="19"/>
  <c r="X53" i="19"/>
  <c r="Y31" i="19"/>
  <c r="X31" i="19"/>
  <c r="K157" i="17"/>
  <c r="J157" i="17"/>
  <c r="I157" i="17"/>
  <c r="M157" i="17"/>
  <c r="L157" i="17"/>
  <c r="M142" i="17"/>
  <c r="L142" i="17"/>
  <c r="K142" i="17"/>
  <c r="I142" i="17"/>
  <c r="J142" i="17"/>
  <c r="J108" i="17"/>
  <c r="I108" i="17"/>
  <c r="M108" i="17"/>
  <c r="H107" i="17"/>
  <c r="L108" i="17"/>
  <c r="K108" i="17"/>
  <c r="J99" i="17"/>
  <c r="I99" i="17"/>
  <c r="M99" i="17"/>
  <c r="K99" i="17"/>
  <c r="L99" i="17"/>
  <c r="J90" i="17"/>
  <c r="I90" i="17"/>
  <c r="M90" i="17"/>
  <c r="L90" i="17"/>
  <c r="K90" i="17"/>
  <c r="J82" i="17"/>
  <c r="I82" i="17"/>
  <c r="M82" i="17"/>
  <c r="L82" i="17"/>
  <c r="K82" i="17"/>
  <c r="J73" i="17"/>
  <c r="I73" i="17"/>
  <c r="M73" i="17"/>
  <c r="L73" i="17"/>
  <c r="K73" i="17"/>
  <c r="J56" i="17"/>
  <c r="I56" i="17"/>
  <c r="M56" i="17"/>
  <c r="L56" i="17"/>
  <c r="K56" i="17"/>
  <c r="Y116" i="19"/>
  <c r="X116" i="19"/>
  <c r="Y103" i="19"/>
  <c r="X103" i="19"/>
  <c r="Y83" i="19"/>
  <c r="X83" i="19"/>
  <c r="W91" i="19"/>
  <c r="Y60" i="19"/>
  <c r="X60" i="19"/>
  <c r="M153" i="17"/>
  <c r="K153" i="17"/>
  <c r="L153" i="17"/>
  <c r="H161" i="17"/>
  <c r="J153" i="17"/>
  <c r="I153" i="17"/>
  <c r="M136" i="17"/>
  <c r="H135" i="17"/>
  <c r="K136" i="17"/>
  <c r="L136" i="17"/>
  <c r="J136" i="17"/>
  <c r="I136" i="17"/>
  <c r="L110" i="17"/>
  <c r="K110" i="17"/>
  <c r="J110" i="17"/>
  <c r="M110" i="17"/>
  <c r="I110" i="17"/>
  <c r="L101" i="17"/>
  <c r="K101" i="17"/>
  <c r="J101" i="17"/>
  <c r="I101" i="17"/>
  <c r="M101" i="17"/>
  <c r="L84" i="17"/>
  <c r="K84" i="17"/>
  <c r="J84" i="17"/>
  <c r="M84" i="17"/>
  <c r="I84" i="17"/>
  <c r="L75" i="17"/>
  <c r="K75" i="17"/>
  <c r="J75" i="17"/>
  <c r="M75" i="17"/>
  <c r="I75" i="17"/>
  <c r="L67" i="17"/>
  <c r="K67" i="17"/>
  <c r="J67" i="17"/>
  <c r="M67" i="17"/>
  <c r="I67" i="17"/>
  <c r="L58" i="17"/>
  <c r="K58" i="17"/>
  <c r="J58" i="17"/>
  <c r="M58" i="17"/>
  <c r="I58" i="17"/>
  <c r="M159" i="17"/>
  <c r="L159" i="17"/>
  <c r="K159" i="17"/>
  <c r="I159" i="17"/>
  <c r="J159" i="17"/>
  <c r="L137" i="17"/>
  <c r="K137" i="17"/>
  <c r="J137" i="17"/>
  <c r="M137" i="17"/>
  <c r="I137" i="17"/>
  <c r="L145" i="17"/>
  <c r="K145" i="17"/>
  <c r="J145" i="17"/>
  <c r="M145" i="17"/>
  <c r="I145" i="17"/>
  <c r="L154" i="17"/>
  <c r="K154" i="17"/>
  <c r="J154" i="17"/>
  <c r="M154" i="17"/>
  <c r="I154" i="17"/>
  <c r="J117" i="17"/>
  <c r="I117" i="17"/>
  <c r="M117" i="17"/>
  <c r="L117" i="17"/>
  <c r="K117" i="17"/>
  <c r="J126" i="17"/>
  <c r="I126" i="17"/>
  <c r="M126" i="17"/>
  <c r="L126" i="17"/>
  <c r="K126" i="17"/>
  <c r="J143" i="17"/>
  <c r="I143" i="17"/>
  <c r="M143" i="17"/>
  <c r="K143" i="17"/>
  <c r="L143" i="17"/>
  <c r="J152" i="17"/>
  <c r="I152" i="17"/>
  <c r="K152" i="17"/>
  <c r="M152" i="17"/>
  <c r="L152" i="17"/>
  <c r="J160" i="17"/>
  <c r="I160" i="17"/>
  <c r="M160" i="17"/>
  <c r="L160" i="17"/>
  <c r="K160" i="17"/>
  <c r="I129" i="17"/>
  <c r="M129" i="17"/>
  <c r="L129" i="17"/>
  <c r="J129" i="17"/>
  <c r="K129" i="17"/>
  <c r="I138" i="17"/>
  <c r="M138" i="17"/>
  <c r="J138" i="17"/>
  <c r="L138" i="17"/>
  <c r="K138" i="17"/>
  <c r="I146" i="17"/>
  <c r="M146" i="17"/>
  <c r="L146" i="17"/>
  <c r="J146" i="17"/>
  <c r="K146" i="17"/>
  <c r="I155" i="17"/>
  <c r="M155" i="17"/>
  <c r="L155" i="17"/>
  <c r="K155" i="17"/>
  <c r="J155" i="17"/>
  <c r="K124" i="17"/>
  <c r="J124" i="17"/>
  <c r="I124" i="17"/>
  <c r="M124" i="17"/>
  <c r="L124" i="17"/>
  <c r="L132" i="17"/>
  <c r="M132" i="17"/>
  <c r="K132" i="17"/>
  <c r="I132" i="17"/>
  <c r="J132" i="17"/>
  <c r="L141" i="17"/>
  <c r="I141" i="17"/>
  <c r="M141" i="17"/>
  <c r="J141" i="17"/>
  <c r="K141" i="17"/>
  <c r="L150" i="17"/>
  <c r="M150" i="17"/>
  <c r="H149" i="17"/>
  <c r="K150" i="17"/>
  <c r="I150" i="17"/>
  <c r="J150" i="17"/>
  <c r="L158" i="17"/>
  <c r="K158" i="17"/>
  <c r="M158" i="17"/>
  <c r="J158" i="17"/>
  <c r="I158" i="17"/>
  <c r="Y126" i="19"/>
  <c r="X126" i="19"/>
  <c r="Y90" i="19"/>
  <c r="X90" i="19"/>
  <c r="Y28" i="19"/>
  <c r="X28" i="19"/>
  <c r="Y19" i="19"/>
  <c r="X19" i="19"/>
  <c r="Y11" i="19"/>
  <c r="X11" i="19"/>
  <c r="M118" i="17"/>
  <c r="L118" i="17"/>
  <c r="K118" i="17"/>
  <c r="I118" i="17"/>
  <c r="J118" i="17"/>
  <c r="M115" i="17"/>
  <c r="L115" i="17"/>
  <c r="K115" i="17"/>
  <c r="I115" i="17"/>
  <c r="J115" i="17"/>
  <c r="M98" i="17"/>
  <c r="L98" i="17"/>
  <c r="K98" i="17"/>
  <c r="I98" i="17"/>
  <c r="J98" i="17"/>
  <c r="M89" i="17"/>
  <c r="L89" i="17"/>
  <c r="K89" i="17"/>
  <c r="I89" i="17"/>
  <c r="J89" i="17"/>
  <c r="M81" i="17"/>
  <c r="L81" i="17"/>
  <c r="K81" i="17"/>
  <c r="I81" i="17"/>
  <c r="J81" i="17"/>
  <c r="M72" i="17"/>
  <c r="L72" i="17"/>
  <c r="K72" i="17"/>
  <c r="I72" i="17"/>
  <c r="J72" i="17"/>
  <c r="M55" i="17"/>
  <c r="L55" i="17"/>
  <c r="K55" i="17"/>
  <c r="I55" i="17"/>
  <c r="H63" i="17"/>
  <c r="J55" i="17"/>
  <c r="AA20" i="16"/>
  <c r="Z20" i="16"/>
  <c r="Y20" i="16"/>
  <c r="W20" i="16"/>
  <c r="X20" i="16"/>
  <c r="AA16" i="16"/>
  <c r="Z16" i="16"/>
  <c r="Y16" i="16"/>
  <c r="W16" i="16"/>
  <c r="X16" i="16"/>
  <c r="AA12" i="16"/>
  <c r="Z12" i="16"/>
  <c r="Y12" i="16"/>
  <c r="W12" i="16"/>
  <c r="X12" i="16"/>
  <c r="I88" i="19"/>
  <c r="H88" i="19"/>
  <c r="R33" i="19"/>
  <c r="Q33" i="19"/>
  <c r="P33" i="19"/>
  <c r="I24" i="19"/>
  <c r="H24" i="19"/>
  <c r="G23" i="19"/>
  <c r="Q13" i="19"/>
  <c r="P13" i="19"/>
  <c r="O21" i="19"/>
  <c r="I11" i="19"/>
  <c r="H11" i="19"/>
  <c r="AA17" i="15"/>
  <c r="Z17" i="15"/>
  <c r="Y17" i="15"/>
  <c r="X17" i="15"/>
  <c r="W17" i="15"/>
  <c r="V21" i="15"/>
  <c r="AA13" i="15"/>
  <c r="Z13" i="15"/>
  <c r="Y13" i="15"/>
  <c r="W13" i="15"/>
  <c r="X13" i="15"/>
  <c r="AA9" i="15"/>
  <c r="Z9" i="15"/>
  <c r="Y9" i="15"/>
  <c r="X9" i="15"/>
  <c r="W9" i="15"/>
  <c r="V14" i="14"/>
  <c r="U14" i="14"/>
  <c r="T14" i="14"/>
  <c r="I42" i="19"/>
  <c r="H42" i="19"/>
  <c r="Q39" i="19"/>
  <c r="P39" i="19"/>
  <c r="I33" i="19"/>
  <c r="H33" i="19"/>
  <c r="Q20" i="19"/>
  <c r="P20" i="19"/>
  <c r="T21" i="14"/>
  <c r="V21" i="14"/>
  <c r="U21" i="14"/>
  <c r="T13" i="14"/>
  <c r="V13" i="14"/>
  <c r="U13" i="14"/>
  <c r="Q86" i="19"/>
  <c r="P86" i="19"/>
  <c r="I60" i="19"/>
  <c r="H60" i="19"/>
  <c r="I47" i="19"/>
  <c r="H47" i="19"/>
  <c r="Q44" i="19"/>
  <c r="P44" i="19"/>
  <c r="Q30" i="19"/>
  <c r="P30" i="19"/>
  <c r="I28" i="19"/>
  <c r="H28" i="19"/>
  <c r="Q14" i="19"/>
  <c r="P14" i="19"/>
  <c r="R31" i="19"/>
  <c r="Q31" i="19"/>
  <c r="P31" i="19"/>
  <c r="Q68" i="19"/>
  <c r="P68" i="19"/>
  <c r="Q103" i="19"/>
  <c r="P103" i="19"/>
  <c r="R124" i="19"/>
  <c r="Q124" i="19"/>
  <c r="P124" i="19"/>
  <c r="R15" i="19"/>
  <c r="Q15" i="19"/>
  <c r="P15" i="19"/>
  <c r="Q24" i="19"/>
  <c r="P24" i="19"/>
  <c r="O23" i="19"/>
  <c r="Q32" i="19"/>
  <c r="P32" i="19"/>
  <c r="Q47" i="19"/>
  <c r="P47" i="19"/>
  <c r="Q52" i="19"/>
  <c r="O51" i="19"/>
  <c r="P52" i="19"/>
  <c r="Q53" i="19"/>
  <c r="P53" i="19"/>
  <c r="R81" i="19"/>
  <c r="Q81" i="19"/>
  <c r="P81" i="19"/>
  <c r="Q94" i="19"/>
  <c r="O93" i="19"/>
  <c r="P94" i="19"/>
  <c r="Q129" i="19"/>
  <c r="P129" i="19"/>
  <c r="Q17" i="19"/>
  <c r="P17" i="19"/>
  <c r="Q26" i="19"/>
  <c r="P26" i="19"/>
  <c r="Q34" i="19"/>
  <c r="R34" i="19"/>
  <c r="P34" i="19"/>
  <c r="Q76" i="19"/>
  <c r="P76" i="19"/>
  <c r="Q112" i="19"/>
  <c r="P112" i="19"/>
  <c r="R132" i="19"/>
  <c r="Q132" i="19"/>
  <c r="P132" i="19"/>
  <c r="R156" i="19"/>
  <c r="Q156" i="19"/>
  <c r="P156" i="19"/>
  <c r="Q10" i="19"/>
  <c r="P10" i="19"/>
  <c r="O9" i="19"/>
  <c r="R86" i="19" s="1"/>
  <c r="Q18" i="19"/>
  <c r="P18" i="19"/>
  <c r="R27" i="19"/>
  <c r="Q27" i="19"/>
  <c r="P27" i="19"/>
  <c r="O35" i="19"/>
  <c r="Q61" i="19"/>
  <c r="R61" i="19"/>
  <c r="P61" i="19"/>
  <c r="R69" i="19"/>
  <c r="Q69" i="19"/>
  <c r="P69" i="19"/>
  <c r="O77" i="19"/>
  <c r="R89" i="19"/>
  <c r="Q89" i="19"/>
  <c r="P89" i="19"/>
  <c r="R102" i="19"/>
  <c r="Q102" i="19"/>
  <c r="P102" i="19"/>
  <c r="R143" i="19"/>
  <c r="Q143" i="19"/>
  <c r="P143" i="19"/>
  <c r="R11" i="19"/>
  <c r="Q11" i="19"/>
  <c r="P11" i="19"/>
  <c r="R19" i="19"/>
  <c r="Q19" i="19"/>
  <c r="P19" i="19"/>
  <c r="R28" i="19"/>
  <c r="Q28" i="19"/>
  <c r="P28" i="19"/>
  <c r="R95" i="19"/>
  <c r="Q95" i="19"/>
  <c r="P95" i="19"/>
  <c r="R115" i="19"/>
  <c r="Q115" i="19"/>
  <c r="P115" i="19"/>
  <c r="R128" i="19"/>
  <c r="Q128" i="19"/>
  <c r="P128" i="19"/>
  <c r="R157" i="19"/>
  <c r="Q157" i="19"/>
  <c r="P157" i="19"/>
  <c r="Q41" i="19"/>
  <c r="P41" i="19"/>
  <c r="O49" i="19"/>
  <c r="R41" i="19"/>
  <c r="R70" i="19"/>
  <c r="Q70" i="19"/>
  <c r="P70" i="19"/>
  <c r="R87" i="19"/>
  <c r="Q87" i="19"/>
  <c r="P87" i="19"/>
  <c r="R96" i="19"/>
  <c r="Q96" i="19"/>
  <c r="P96" i="19"/>
  <c r="R104" i="19"/>
  <c r="Q104" i="19"/>
  <c r="P104" i="19"/>
  <c r="R113" i="19"/>
  <c r="Q113" i="19"/>
  <c r="P113" i="19"/>
  <c r="R122" i="19"/>
  <c r="Q122" i="19"/>
  <c r="P122" i="19"/>
  <c r="O121" i="19"/>
  <c r="R130" i="19"/>
  <c r="Q130" i="19"/>
  <c r="P130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147" i="19"/>
  <c r="N161" i="19"/>
  <c r="N51" i="19"/>
  <c r="N35" i="19"/>
  <c r="N23" i="19"/>
  <c r="N21" i="19"/>
  <c r="N9" i="19"/>
  <c r="N37" i="19"/>
  <c r="M7" i="19"/>
  <c r="N149" i="19"/>
  <c r="N49" i="19"/>
  <c r="Q38" i="19"/>
  <c r="O37" i="19"/>
  <c r="R38" i="19"/>
  <c r="P38" i="19"/>
  <c r="Q46" i="19"/>
  <c r="R46" i="19"/>
  <c r="P46" i="19"/>
  <c r="Q57" i="19"/>
  <c r="R57" i="19"/>
  <c r="P57" i="19"/>
  <c r="R62" i="19"/>
  <c r="Q62" i="19"/>
  <c r="P62" i="19"/>
  <c r="R71" i="19"/>
  <c r="Q71" i="19"/>
  <c r="P71" i="19"/>
  <c r="R80" i="19"/>
  <c r="Q80" i="19"/>
  <c r="O79" i="19"/>
  <c r="P80" i="19"/>
  <c r="R88" i="19"/>
  <c r="Q88" i="19"/>
  <c r="P88" i="19"/>
  <c r="R97" i="19"/>
  <c r="Q97" i="19"/>
  <c r="O105" i="19"/>
  <c r="P97" i="19"/>
  <c r="R114" i="19"/>
  <c r="Q114" i="19"/>
  <c r="P114" i="19"/>
  <c r="R123" i="19"/>
  <c r="Q123" i="19"/>
  <c r="P123" i="19"/>
  <c r="R131" i="19"/>
  <c r="Q131" i="19"/>
  <c r="P131" i="19"/>
  <c r="R152" i="19"/>
  <c r="Q152" i="19"/>
  <c r="P152" i="19"/>
  <c r="Q40" i="19"/>
  <c r="R40" i="19"/>
  <c r="P40" i="19"/>
  <c r="Q48" i="19"/>
  <c r="R48" i="19"/>
  <c r="P48" i="19"/>
  <c r="Q54" i="19"/>
  <c r="R54" i="19"/>
  <c r="P54" i="19"/>
  <c r="Q58" i="19"/>
  <c r="R58" i="19"/>
  <c r="P58" i="19"/>
  <c r="Q60" i="19"/>
  <c r="R60" i="19"/>
  <c r="P60" i="19"/>
  <c r="R73" i="19"/>
  <c r="Q73" i="19"/>
  <c r="P73" i="19"/>
  <c r="R82" i="19"/>
  <c r="Q82" i="19"/>
  <c r="P82" i="19"/>
  <c r="R90" i="19"/>
  <c r="Q90" i="19"/>
  <c r="P90" i="19"/>
  <c r="R99" i="19"/>
  <c r="Q99" i="19"/>
  <c r="P99" i="19"/>
  <c r="R108" i="19"/>
  <c r="Q108" i="19"/>
  <c r="P108" i="19"/>
  <c r="O107" i="19"/>
  <c r="R116" i="19"/>
  <c r="Q116" i="19"/>
  <c r="P116" i="19"/>
  <c r="R125" i="19"/>
  <c r="Q125" i="19"/>
  <c r="P125" i="19"/>
  <c r="O133" i="19"/>
  <c r="Q45" i="19"/>
  <c r="P45" i="19"/>
  <c r="R45" i="19"/>
  <c r="R66" i="19"/>
  <c r="Q66" i="19"/>
  <c r="P66" i="19"/>
  <c r="O65" i="19"/>
  <c r="R74" i="19"/>
  <c r="Q74" i="19"/>
  <c r="P74" i="19"/>
  <c r="R83" i="19"/>
  <c r="Q83" i="19"/>
  <c r="P83" i="19"/>
  <c r="O91" i="19"/>
  <c r="R100" i="19"/>
  <c r="Q100" i="19"/>
  <c r="P100" i="19"/>
  <c r="R109" i="19"/>
  <c r="Q109" i="19"/>
  <c r="P109" i="19"/>
  <c r="R117" i="19"/>
  <c r="Q117" i="19"/>
  <c r="P117" i="19"/>
  <c r="R126" i="19"/>
  <c r="Q126" i="19"/>
  <c r="P126" i="19"/>
  <c r="Q42" i="19"/>
  <c r="R42" i="19"/>
  <c r="P42" i="19"/>
  <c r="Q55" i="19"/>
  <c r="O63" i="19"/>
  <c r="R55" i="19"/>
  <c r="P55" i="19"/>
  <c r="Q59" i="19"/>
  <c r="R59" i="19"/>
  <c r="P59" i="19"/>
  <c r="R67" i="19"/>
  <c r="Q67" i="19"/>
  <c r="P67" i="19"/>
  <c r="R75" i="19"/>
  <c r="Q75" i="19"/>
  <c r="P75" i="19"/>
  <c r="R84" i="19"/>
  <c r="Q84" i="19"/>
  <c r="P84" i="19"/>
  <c r="R101" i="19"/>
  <c r="Q101" i="19"/>
  <c r="P101" i="19"/>
  <c r="R110" i="19"/>
  <c r="Q110" i="19"/>
  <c r="P110" i="19"/>
  <c r="R118" i="19"/>
  <c r="Q118" i="19"/>
  <c r="P118" i="19"/>
  <c r="R127" i="19"/>
  <c r="Q127" i="19"/>
  <c r="P127" i="19"/>
  <c r="Q136" i="19"/>
  <c r="R136" i="19"/>
  <c r="O135" i="19"/>
  <c r="P136" i="19"/>
  <c r="R158" i="19"/>
  <c r="Q158" i="19"/>
  <c r="P158" i="19"/>
  <c r="Q138" i="19"/>
  <c r="P138" i="19"/>
  <c r="R138" i="19"/>
  <c r="R141" i="19"/>
  <c r="Q141" i="19"/>
  <c r="P141" i="19"/>
  <c r="R150" i="19"/>
  <c r="Q150" i="19"/>
  <c r="P150" i="19"/>
  <c r="O149" i="19"/>
  <c r="R142" i="19"/>
  <c r="Q142" i="19"/>
  <c r="P142" i="19"/>
  <c r="R151" i="19"/>
  <c r="Q151" i="19"/>
  <c r="P151" i="19"/>
  <c r="Q137" i="19"/>
  <c r="R137" i="19"/>
  <c r="P137" i="19"/>
  <c r="R144" i="19"/>
  <c r="Q144" i="19"/>
  <c r="P144" i="19"/>
  <c r="O161" i="19"/>
  <c r="R153" i="19"/>
  <c r="Q153" i="19"/>
  <c r="P153" i="19"/>
  <c r="R139" i="19"/>
  <c r="Q139" i="19"/>
  <c r="P139" i="19"/>
  <c r="O147" i="19"/>
  <c r="R140" i="19"/>
  <c r="Q140" i="19"/>
  <c r="P140" i="19"/>
  <c r="R145" i="19"/>
  <c r="Q145" i="19"/>
  <c r="P145" i="19"/>
  <c r="R154" i="19"/>
  <c r="Q154" i="19"/>
  <c r="P154" i="19"/>
  <c r="R146" i="19"/>
  <c r="Q146" i="19"/>
  <c r="P146" i="19"/>
  <c r="R155" i="19"/>
  <c r="Q155" i="19"/>
  <c r="P155" i="19"/>
  <c r="R160" i="19"/>
  <c r="Q160" i="19"/>
  <c r="P160" i="19"/>
  <c r="R159" i="19"/>
  <c r="Q159" i="19"/>
  <c r="P159" i="19"/>
  <c r="Z19" i="17"/>
  <c r="X19" i="17"/>
  <c r="W19" i="17"/>
  <c r="Y19" i="17"/>
  <c r="X18" i="15"/>
  <c r="W18" i="15"/>
  <c r="AA18" i="15"/>
  <c r="Y18" i="15"/>
  <c r="Z18" i="15"/>
  <c r="X14" i="15"/>
  <c r="W14" i="15"/>
  <c r="AA14" i="15"/>
  <c r="Z14" i="15"/>
  <c r="Y14" i="15"/>
  <c r="X10" i="15"/>
  <c r="W10" i="15"/>
  <c r="AA10" i="15"/>
  <c r="Y10" i="15"/>
  <c r="Z10" i="15"/>
  <c r="U20" i="14"/>
  <c r="T20" i="14"/>
  <c r="V20" i="14"/>
  <c r="U12" i="14"/>
  <c r="T12" i="14"/>
  <c r="V12" i="14"/>
  <c r="Q56" i="19"/>
  <c r="R56" i="19"/>
  <c r="P56" i="19"/>
  <c r="R25" i="19"/>
  <c r="Q25" i="19"/>
  <c r="P25" i="19"/>
  <c r="I15" i="19"/>
  <c r="H15" i="19"/>
  <c r="I17" i="19"/>
  <c r="H17" i="19"/>
  <c r="J26" i="19"/>
  <c r="I26" i="19"/>
  <c r="H26" i="19"/>
  <c r="J34" i="19"/>
  <c r="I34" i="19"/>
  <c r="H34" i="19"/>
  <c r="I38" i="19"/>
  <c r="G37" i="19"/>
  <c r="J38" i="19"/>
  <c r="H38" i="19"/>
  <c r="I39" i="19"/>
  <c r="J39" i="19"/>
  <c r="H39" i="19"/>
  <c r="I59" i="19"/>
  <c r="J59" i="19"/>
  <c r="H59" i="19"/>
  <c r="J81" i="19"/>
  <c r="I81" i="19"/>
  <c r="H81" i="19"/>
  <c r="J101" i="19"/>
  <c r="I101" i="19"/>
  <c r="H101" i="19"/>
  <c r="J114" i="19"/>
  <c r="I114" i="19"/>
  <c r="H114" i="19"/>
  <c r="J146" i="19"/>
  <c r="I146" i="19"/>
  <c r="H146" i="19"/>
  <c r="I10" i="19"/>
  <c r="H10" i="19"/>
  <c r="G9" i="19"/>
  <c r="J33" i="19" s="1"/>
  <c r="J18" i="19"/>
  <c r="I18" i="19"/>
  <c r="H18" i="19"/>
  <c r="J27" i="19"/>
  <c r="I27" i="19"/>
  <c r="H27" i="19"/>
  <c r="G35" i="19"/>
  <c r="J71" i="19"/>
  <c r="I71" i="19"/>
  <c r="H71" i="19"/>
  <c r="J127" i="19"/>
  <c r="I127" i="19"/>
  <c r="H127" i="19"/>
  <c r="J12" i="19"/>
  <c r="I12" i="19"/>
  <c r="H12" i="19"/>
  <c r="J20" i="19"/>
  <c r="I20" i="19"/>
  <c r="H20" i="19"/>
  <c r="J29" i="19"/>
  <c r="I29" i="19"/>
  <c r="H29" i="19"/>
  <c r="J89" i="19"/>
  <c r="I89" i="19"/>
  <c r="H89" i="19"/>
  <c r="J110" i="19"/>
  <c r="I110" i="19"/>
  <c r="H110" i="19"/>
  <c r="J123" i="19"/>
  <c r="I123" i="19"/>
  <c r="H123" i="19"/>
  <c r="J13" i="19"/>
  <c r="I13" i="19"/>
  <c r="H13" i="19"/>
  <c r="G21" i="19"/>
  <c r="J30" i="19"/>
  <c r="I30" i="19"/>
  <c r="H30" i="19"/>
  <c r="J67" i="19"/>
  <c r="I67" i="19"/>
  <c r="H67" i="19"/>
  <c r="J80" i="19"/>
  <c r="I80" i="19"/>
  <c r="G79" i="19"/>
  <c r="H80" i="19"/>
  <c r="J115" i="19"/>
  <c r="I115" i="19"/>
  <c r="H115" i="19"/>
  <c r="J136" i="19"/>
  <c r="I136" i="19"/>
  <c r="H136" i="19"/>
  <c r="G135" i="19"/>
  <c r="J14" i="19"/>
  <c r="I14" i="19"/>
  <c r="H14" i="19"/>
  <c r="J31" i="19"/>
  <c r="I31" i="19"/>
  <c r="H31" i="19"/>
  <c r="I55" i="19"/>
  <c r="J55" i="19"/>
  <c r="H55" i="19"/>
  <c r="G63" i="19"/>
  <c r="J72" i="19"/>
  <c r="I72" i="19"/>
  <c r="H72" i="19"/>
  <c r="J139" i="19"/>
  <c r="I139" i="19"/>
  <c r="G147" i="19"/>
  <c r="H139" i="19"/>
  <c r="I44" i="19"/>
  <c r="H44" i="19"/>
  <c r="J44" i="19"/>
  <c r="I53" i="19"/>
  <c r="H53" i="19"/>
  <c r="J53" i="19"/>
  <c r="J73" i="19"/>
  <c r="I73" i="19"/>
  <c r="H73" i="19"/>
  <c r="J82" i="19"/>
  <c r="I82" i="19"/>
  <c r="H82" i="19"/>
  <c r="J90" i="19"/>
  <c r="I90" i="19"/>
  <c r="H90" i="19"/>
  <c r="J99" i="19"/>
  <c r="I99" i="19"/>
  <c r="H99" i="19"/>
  <c r="J108" i="19"/>
  <c r="I108" i="19"/>
  <c r="H108" i="19"/>
  <c r="G107" i="19"/>
  <c r="J116" i="19"/>
  <c r="I116" i="19"/>
  <c r="H116" i="19"/>
  <c r="J125" i="19"/>
  <c r="I125" i="19"/>
  <c r="H125" i="19"/>
  <c r="G133" i="19"/>
  <c r="J152" i="19"/>
  <c r="I152" i="19"/>
  <c r="H152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149" i="19"/>
  <c r="F161" i="19"/>
  <c r="F37" i="19"/>
  <c r="F35" i="19"/>
  <c r="F23" i="19"/>
  <c r="F21" i="19"/>
  <c r="F9" i="19"/>
  <c r="F49" i="19"/>
  <c r="E7" i="19"/>
  <c r="F51" i="19"/>
  <c r="I41" i="19"/>
  <c r="J41" i="19"/>
  <c r="G49" i="19"/>
  <c r="H41" i="19"/>
  <c r="I56" i="19"/>
  <c r="J56" i="19"/>
  <c r="H56" i="19"/>
  <c r="J66" i="19"/>
  <c r="I66" i="19"/>
  <c r="G65" i="19"/>
  <c r="H66" i="19"/>
  <c r="J74" i="19"/>
  <c r="I74" i="19"/>
  <c r="H74" i="19"/>
  <c r="J83" i="19"/>
  <c r="I83" i="19"/>
  <c r="G91" i="19"/>
  <c r="H83" i="19"/>
  <c r="J100" i="19"/>
  <c r="I100" i="19"/>
  <c r="H100" i="19"/>
  <c r="J109" i="19"/>
  <c r="I109" i="19"/>
  <c r="H109" i="19"/>
  <c r="J117" i="19"/>
  <c r="I117" i="19"/>
  <c r="H117" i="19"/>
  <c r="J126" i="19"/>
  <c r="I126" i="19"/>
  <c r="H126" i="19"/>
  <c r="J140" i="19"/>
  <c r="I140" i="19"/>
  <c r="H140" i="19"/>
  <c r="J142" i="19"/>
  <c r="I142" i="19"/>
  <c r="H142" i="19"/>
  <c r="I43" i="19"/>
  <c r="J43" i="19"/>
  <c r="H43" i="19"/>
  <c r="I52" i="19"/>
  <c r="J52" i="19"/>
  <c r="H52" i="19"/>
  <c r="G51" i="19"/>
  <c r="I57" i="19"/>
  <c r="J57" i="19"/>
  <c r="H57" i="19"/>
  <c r="I61" i="19"/>
  <c r="J61" i="19"/>
  <c r="H61" i="19"/>
  <c r="J68" i="19"/>
  <c r="I68" i="19"/>
  <c r="H68" i="19"/>
  <c r="J76" i="19"/>
  <c r="I76" i="19"/>
  <c r="H76" i="19"/>
  <c r="J85" i="19"/>
  <c r="I85" i="19"/>
  <c r="H85" i="19"/>
  <c r="J94" i="19"/>
  <c r="I94" i="19"/>
  <c r="H94" i="19"/>
  <c r="G93" i="19"/>
  <c r="J102" i="19"/>
  <c r="I102" i="19"/>
  <c r="H102" i="19"/>
  <c r="J111" i="19"/>
  <c r="I111" i="19"/>
  <c r="H111" i="19"/>
  <c r="G119" i="19"/>
  <c r="J128" i="19"/>
  <c r="I128" i="19"/>
  <c r="H128" i="19"/>
  <c r="I40" i="19"/>
  <c r="H40" i="19"/>
  <c r="J40" i="19"/>
  <c r="I48" i="19"/>
  <c r="H48" i="19"/>
  <c r="J48" i="19"/>
  <c r="J69" i="19"/>
  <c r="I69" i="19"/>
  <c r="H69" i="19"/>
  <c r="G77" i="19"/>
  <c r="J86" i="19"/>
  <c r="I86" i="19"/>
  <c r="H86" i="19"/>
  <c r="J95" i="19"/>
  <c r="I95" i="19"/>
  <c r="H95" i="19"/>
  <c r="J103" i="19"/>
  <c r="I103" i="19"/>
  <c r="H103" i="19"/>
  <c r="J112" i="19"/>
  <c r="I112" i="19"/>
  <c r="H112" i="19"/>
  <c r="J129" i="19"/>
  <c r="I129" i="19"/>
  <c r="H129" i="19"/>
  <c r="J151" i="19"/>
  <c r="I151" i="19"/>
  <c r="H151" i="19"/>
  <c r="I45" i="19"/>
  <c r="J45" i="19"/>
  <c r="H45" i="19"/>
  <c r="I54" i="19"/>
  <c r="J54" i="19"/>
  <c r="H54" i="19"/>
  <c r="I58" i="19"/>
  <c r="H58" i="19"/>
  <c r="J58" i="19"/>
  <c r="J70" i="19"/>
  <c r="I70" i="19"/>
  <c r="H70" i="19"/>
  <c r="J87" i="19"/>
  <c r="I87" i="19"/>
  <c r="H87" i="19"/>
  <c r="J96" i="19"/>
  <c r="I96" i="19"/>
  <c r="H96" i="19"/>
  <c r="J104" i="19"/>
  <c r="I104" i="19"/>
  <c r="H104" i="19"/>
  <c r="J113" i="19"/>
  <c r="I113" i="19"/>
  <c r="H113" i="19"/>
  <c r="J122" i="19"/>
  <c r="I122" i="19"/>
  <c r="G121" i="19"/>
  <c r="H122" i="19"/>
  <c r="J130" i="19"/>
  <c r="I130" i="19"/>
  <c r="H130" i="19"/>
  <c r="J143" i="19"/>
  <c r="I143" i="19"/>
  <c r="H143" i="19"/>
  <c r="J144" i="19"/>
  <c r="I144" i="19"/>
  <c r="H144" i="19"/>
  <c r="G161" i="19"/>
  <c r="J153" i="19"/>
  <c r="I153" i="19"/>
  <c r="H153" i="19"/>
  <c r="I138" i="19"/>
  <c r="J138" i="19"/>
  <c r="H138" i="19"/>
  <c r="J145" i="19"/>
  <c r="I145" i="19"/>
  <c r="H145" i="19"/>
  <c r="J154" i="19"/>
  <c r="I154" i="19"/>
  <c r="H154" i="19"/>
  <c r="J156" i="19"/>
  <c r="I156" i="19"/>
  <c r="H156" i="19"/>
  <c r="I137" i="19"/>
  <c r="H137" i="19"/>
  <c r="J137" i="19"/>
  <c r="J141" i="19"/>
  <c r="I141" i="19"/>
  <c r="H141" i="19"/>
  <c r="J157" i="19"/>
  <c r="I157" i="19"/>
  <c r="H157" i="19"/>
  <c r="J150" i="19"/>
  <c r="I150" i="19"/>
  <c r="H150" i="19"/>
  <c r="G149" i="19"/>
  <c r="J158" i="19"/>
  <c r="I158" i="19"/>
  <c r="H158" i="19"/>
  <c r="I160" i="19"/>
  <c r="H160" i="19"/>
  <c r="J160" i="19"/>
  <c r="Z15" i="17"/>
  <c r="X15" i="17"/>
  <c r="W15" i="17"/>
  <c r="Y15" i="17"/>
  <c r="Z10" i="17"/>
  <c r="Y10" i="17"/>
  <c r="X10" i="17"/>
  <c r="V9" i="17"/>
  <c r="AA15" i="17" s="1"/>
  <c r="W10" i="17"/>
  <c r="Z14" i="17"/>
  <c r="Y14" i="17"/>
  <c r="X14" i="17"/>
  <c r="AA14" i="17"/>
  <c r="W14" i="17"/>
  <c r="Z18" i="17"/>
  <c r="Y18" i="17"/>
  <c r="X18" i="17"/>
  <c r="AA18" i="17"/>
  <c r="W18" i="17"/>
  <c r="X13" i="17"/>
  <c r="W13" i="17"/>
  <c r="V21" i="17"/>
  <c r="AA13" i="17"/>
  <c r="Z13" i="17"/>
  <c r="Y13" i="17"/>
  <c r="X17" i="17"/>
  <c r="W17" i="17"/>
  <c r="AA17" i="17"/>
  <c r="Z17" i="17"/>
  <c r="Y17" i="17"/>
  <c r="Z12" i="17"/>
  <c r="Y12" i="17"/>
  <c r="AA12" i="17"/>
  <c r="X12" i="17"/>
  <c r="W12" i="17"/>
  <c r="Z16" i="17"/>
  <c r="Y16" i="17"/>
  <c r="AA16" i="17"/>
  <c r="X16" i="17"/>
  <c r="W16" i="17"/>
  <c r="Z20" i="17"/>
  <c r="Y20" i="17"/>
  <c r="AA20" i="17"/>
  <c r="X20" i="17"/>
  <c r="W20" i="17"/>
  <c r="J132" i="19"/>
  <c r="I132" i="19"/>
  <c r="H132" i="19"/>
  <c r="R98" i="19"/>
  <c r="Q98" i="19"/>
  <c r="P98" i="19"/>
  <c r="R85" i="19"/>
  <c r="Q85" i="19"/>
  <c r="P85" i="19"/>
  <c r="J25" i="19"/>
  <c r="I25" i="19"/>
  <c r="H25" i="19"/>
  <c r="R12" i="19"/>
  <c r="Q12" i="19"/>
  <c r="P12" i="19"/>
  <c r="AA11" i="17"/>
  <c r="Z11" i="17"/>
  <c r="X11" i="17"/>
  <c r="W11" i="17"/>
  <c r="Y11" i="17"/>
  <c r="Z19" i="15"/>
  <c r="Y19" i="15"/>
  <c r="X19" i="15"/>
  <c r="W19" i="15"/>
  <c r="AA19" i="15"/>
  <c r="Z15" i="15"/>
  <c r="Y15" i="15"/>
  <c r="X15" i="15"/>
  <c r="W15" i="15"/>
  <c r="AA15" i="15"/>
  <c r="Z11" i="15"/>
  <c r="Y11" i="15"/>
  <c r="X11" i="15"/>
  <c r="W11" i="15"/>
  <c r="AA11" i="15"/>
  <c r="V18" i="14"/>
  <c r="U18" i="14"/>
  <c r="T18" i="14"/>
  <c r="J155" i="19"/>
  <c r="I155" i="19"/>
  <c r="H155" i="19"/>
  <c r="J118" i="19"/>
  <c r="I118" i="19"/>
  <c r="H118" i="19"/>
  <c r="R111" i="19"/>
  <c r="Q111" i="19"/>
  <c r="P111" i="19"/>
  <c r="O119" i="19"/>
  <c r="J98" i="19"/>
  <c r="I98" i="19"/>
  <c r="H98" i="19"/>
  <c r="J84" i="19"/>
  <c r="I84" i="19"/>
  <c r="H84" i="19"/>
  <c r="I46" i="19"/>
  <c r="J46" i="19"/>
  <c r="H46" i="19"/>
  <c r="Q43" i="19"/>
  <c r="R43" i="19"/>
  <c r="P43" i="19"/>
  <c r="J32" i="19"/>
  <c r="I32" i="19"/>
  <c r="H32" i="19"/>
  <c r="J19" i="19"/>
  <c r="I19" i="19"/>
  <c r="H19" i="19"/>
  <c r="V17" i="14"/>
  <c r="T17" i="14"/>
  <c r="U17" i="14"/>
  <c r="M153" i="13"/>
  <c r="J153" i="13"/>
  <c r="L153" i="13"/>
  <c r="K153" i="13"/>
  <c r="I153" i="13"/>
  <c r="M136" i="13"/>
  <c r="J136" i="13"/>
  <c r="L136" i="13"/>
  <c r="K136" i="13"/>
  <c r="I136" i="13"/>
  <c r="M101" i="13"/>
  <c r="J101" i="13"/>
  <c r="L101" i="13"/>
  <c r="K101" i="13"/>
  <c r="I101" i="13"/>
  <c r="M84" i="13"/>
  <c r="J84" i="13"/>
  <c r="L84" i="13"/>
  <c r="I84" i="13"/>
  <c r="K84" i="13"/>
  <c r="M67" i="13"/>
  <c r="J67" i="13"/>
  <c r="L67" i="13"/>
  <c r="K67" i="13"/>
  <c r="I67" i="13"/>
  <c r="M50" i="13"/>
  <c r="J50" i="13"/>
  <c r="L50" i="13"/>
  <c r="K50" i="13"/>
  <c r="I50" i="13"/>
  <c r="M32" i="13"/>
  <c r="J32" i="13"/>
  <c r="L32" i="13"/>
  <c r="I32" i="13"/>
  <c r="K32" i="13"/>
  <c r="M18" i="13"/>
  <c r="J18" i="13"/>
  <c r="L18" i="13"/>
  <c r="K18" i="13"/>
  <c r="I18" i="13"/>
  <c r="Z13" i="13"/>
  <c r="Y13" i="13"/>
  <c r="X13" i="13"/>
  <c r="AA13" i="13"/>
  <c r="W13" i="13"/>
  <c r="Z9" i="13"/>
  <c r="Y9" i="13"/>
  <c r="AA9" i="13"/>
  <c r="X9" i="13"/>
  <c r="W9" i="13"/>
  <c r="M17" i="13"/>
  <c r="L17" i="13"/>
  <c r="K17" i="13"/>
  <c r="J17" i="13"/>
  <c r="I17" i="13"/>
  <c r="M22" i="13"/>
  <c r="L22" i="13"/>
  <c r="K22" i="13"/>
  <c r="J22" i="13"/>
  <c r="I22" i="13"/>
  <c r="M30" i="13"/>
  <c r="L30" i="13"/>
  <c r="K30" i="13"/>
  <c r="J30" i="13"/>
  <c r="I30" i="13"/>
  <c r="M39" i="13"/>
  <c r="L39" i="13"/>
  <c r="K39" i="13"/>
  <c r="J39" i="13"/>
  <c r="I39" i="13"/>
  <c r="M47" i="13"/>
  <c r="L47" i="13"/>
  <c r="K47" i="13"/>
  <c r="J47" i="13"/>
  <c r="I47" i="13"/>
  <c r="M56" i="13"/>
  <c r="L56" i="13"/>
  <c r="K56" i="13"/>
  <c r="J56" i="13"/>
  <c r="I56" i="13"/>
  <c r="M65" i="13"/>
  <c r="L65" i="13"/>
  <c r="K65" i="13"/>
  <c r="J65" i="13"/>
  <c r="I65" i="13"/>
  <c r="M73" i="13"/>
  <c r="L73" i="13"/>
  <c r="K73" i="13"/>
  <c r="J73" i="13"/>
  <c r="I73" i="13"/>
  <c r="M82" i="13"/>
  <c r="L82" i="13"/>
  <c r="K82" i="13"/>
  <c r="H90" i="13"/>
  <c r="J82" i="13"/>
  <c r="I82" i="13"/>
  <c r="M99" i="13"/>
  <c r="L99" i="13"/>
  <c r="K99" i="13"/>
  <c r="J99" i="13"/>
  <c r="I99" i="13"/>
  <c r="M108" i="13"/>
  <c r="L108" i="13"/>
  <c r="K108" i="13"/>
  <c r="J108" i="13"/>
  <c r="I108" i="13"/>
  <c r="M116" i="13"/>
  <c r="L116" i="13"/>
  <c r="K116" i="13"/>
  <c r="J116" i="13"/>
  <c r="I116" i="13"/>
  <c r="M125" i="13"/>
  <c r="L125" i="13"/>
  <c r="K125" i="13"/>
  <c r="J125" i="13"/>
  <c r="I125" i="13"/>
  <c r="M134" i="13"/>
  <c r="L134" i="13"/>
  <c r="K134" i="13"/>
  <c r="J134" i="13"/>
  <c r="I134" i="13"/>
  <c r="M142" i="13"/>
  <c r="L142" i="13"/>
  <c r="K142" i="13"/>
  <c r="J142" i="13"/>
  <c r="I142" i="13"/>
  <c r="M151" i="13"/>
  <c r="L151" i="13"/>
  <c r="K151" i="13"/>
  <c r="J151" i="13"/>
  <c r="I151" i="13"/>
  <c r="M159" i="13"/>
  <c r="L159" i="13"/>
  <c r="K159" i="13"/>
  <c r="I159" i="13"/>
  <c r="J159" i="13"/>
  <c r="J23" i="13"/>
  <c r="I23" i="13"/>
  <c r="M23" i="13"/>
  <c r="K23" i="13"/>
  <c r="L23" i="13"/>
  <c r="J31" i="13"/>
  <c r="I31" i="13"/>
  <c r="M31" i="13"/>
  <c r="K31" i="13"/>
  <c r="L31" i="13"/>
  <c r="J40" i="13"/>
  <c r="I40" i="13"/>
  <c r="H48" i="13"/>
  <c r="M40" i="13"/>
  <c r="K40" i="13"/>
  <c r="L40" i="13"/>
  <c r="J57" i="13"/>
  <c r="I57" i="13"/>
  <c r="M57" i="13"/>
  <c r="K57" i="13"/>
  <c r="L57" i="13"/>
  <c r="J66" i="13"/>
  <c r="I66" i="13"/>
  <c r="M66" i="13"/>
  <c r="K66" i="13"/>
  <c r="L66" i="13"/>
  <c r="J74" i="13"/>
  <c r="I74" i="13"/>
  <c r="M74" i="13"/>
  <c r="K74" i="13"/>
  <c r="L74" i="13"/>
  <c r="J83" i="13"/>
  <c r="I83" i="13"/>
  <c r="M83" i="13"/>
  <c r="K83" i="13"/>
  <c r="L83" i="13"/>
  <c r="J92" i="13"/>
  <c r="I92" i="13"/>
  <c r="M92" i="13"/>
  <c r="K92" i="13"/>
  <c r="L92" i="13"/>
  <c r="J100" i="13"/>
  <c r="I100" i="13"/>
  <c r="M100" i="13"/>
  <c r="K100" i="13"/>
  <c r="L100" i="13"/>
  <c r="J109" i="13"/>
  <c r="I109" i="13"/>
  <c r="M109" i="13"/>
  <c r="K109" i="13"/>
  <c r="L109" i="13"/>
  <c r="J117" i="13"/>
  <c r="I117" i="13"/>
  <c r="M117" i="13"/>
  <c r="K117" i="13"/>
  <c r="L117" i="13"/>
  <c r="J126" i="13"/>
  <c r="I126" i="13"/>
  <c r="M126" i="13"/>
  <c r="K126" i="13"/>
  <c r="L126" i="13"/>
  <c r="J135" i="13"/>
  <c r="I135" i="13"/>
  <c r="M135" i="13"/>
  <c r="K135" i="13"/>
  <c r="L135" i="13"/>
  <c r="J143" i="13"/>
  <c r="I143" i="13"/>
  <c r="M143" i="13"/>
  <c r="K143" i="13"/>
  <c r="L143" i="13"/>
  <c r="J152" i="13"/>
  <c r="I152" i="13"/>
  <c r="H160" i="13"/>
  <c r="M152" i="13"/>
  <c r="K152" i="13"/>
  <c r="L152" i="13"/>
  <c r="I15" i="13"/>
  <c r="L15" i="13"/>
  <c r="J15" i="13"/>
  <c r="K15" i="13"/>
  <c r="M15" i="13"/>
  <c r="I19" i="13"/>
  <c r="L19" i="13"/>
  <c r="M19" i="13"/>
  <c r="J19" i="13"/>
  <c r="K19" i="13"/>
  <c r="I26" i="13"/>
  <c r="H34" i="13"/>
  <c r="L26" i="13"/>
  <c r="J26" i="13"/>
  <c r="K26" i="13"/>
  <c r="M26" i="13"/>
  <c r="I43" i="13"/>
  <c r="L43" i="13"/>
  <c r="J43" i="13"/>
  <c r="M43" i="13"/>
  <c r="K43" i="13"/>
  <c r="I52" i="13"/>
  <c r="L52" i="13"/>
  <c r="M52" i="13"/>
  <c r="J52" i="13"/>
  <c r="K52" i="13"/>
  <c r="I60" i="13"/>
  <c r="L60" i="13"/>
  <c r="J60" i="13"/>
  <c r="M60" i="13"/>
  <c r="K60" i="13"/>
  <c r="I69" i="13"/>
  <c r="L69" i="13"/>
  <c r="M69" i="13"/>
  <c r="J69" i="13"/>
  <c r="K69" i="13"/>
  <c r="I78" i="13"/>
  <c r="L78" i="13"/>
  <c r="J78" i="13"/>
  <c r="M78" i="13"/>
  <c r="K78" i="13"/>
  <c r="I86" i="13"/>
  <c r="L86" i="13"/>
  <c r="M86" i="13"/>
  <c r="J86" i="13"/>
  <c r="K86" i="13"/>
  <c r="I95" i="13"/>
  <c r="L95" i="13"/>
  <c r="J95" i="13"/>
  <c r="K95" i="13"/>
  <c r="M95" i="13"/>
  <c r="I103" i="13"/>
  <c r="L103" i="13"/>
  <c r="M103" i="13"/>
  <c r="J103" i="13"/>
  <c r="K103" i="13"/>
  <c r="I112" i="13"/>
  <c r="L112" i="13"/>
  <c r="J112" i="13"/>
  <c r="M112" i="13"/>
  <c r="K112" i="13"/>
  <c r="I121" i="13"/>
  <c r="L121" i="13"/>
  <c r="M121" i="13"/>
  <c r="J121" i="13"/>
  <c r="K121" i="13"/>
  <c r="I129" i="13"/>
  <c r="L129" i="13"/>
  <c r="J129" i="13"/>
  <c r="M129" i="13"/>
  <c r="K129" i="13"/>
  <c r="I138" i="13"/>
  <c r="H146" i="13"/>
  <c r="L138" i="13"/>
  <c r="M138" i="13"/>
  <c r="J138" i="13"/>
  <c r="K138" i="13"/>
  <c r="I155" i="13"/>
  <c r="L155" i="13"/>
  <c r="M155" i="13"/>
  <c r="J155" i="13"/>
  <c r="K155" i="13"/>
  <c r="K29" i="13"/>
  <c r="I29" i="13"/>
  <c r="M29" i="13"/>
  <c r="L29" i="13"/>
  <c r="J29" i="13"/>
  <c r="K38" i="13"/>
  <c r="M38" i="13"/>
  <c r="L38" i="13"/>
  <c r="I38" i="13"/>
  <c r="J38" i="13"/>
  <c r="K46" i="13"/>
  <c r="I46" i="13"/>
  <c r="M46" i="13"/>
  <c r="J46" i="13"/>
  <c r="L46" i="13"/>
  <c r="K55" i="13"/>
  <c r="M55" i="13"/>
  <c r="L55" i="13"/>
  <c r="I55" i="13"/>
  <c r="J55" i="13"/>
  <c r="K64" i="13"/>
  <c r="I64" i="13"/>
  <c r="M64" i="13"/>
  <c r="L64" i="13"/>
  <c r="J64" i="13"/>
  <c r="K72" i="13"/>
  <c r="M72" i="13"/>
  <c r="L72" i="13"/>
  <c r="I72" i="13"/>
  <c r="J72" i="13"/>
  <c r="K81" i="13"/>
  <c r="I81" i="13"/>
  <c r="M81" i="13"/>
  <c r="J81" i="13"/>
  <c r="L81" i="13"/>
  <c r="K89" i="13"/>
  <c r="M89" i="13"/>
  <c r="L89" i="13"/>
  <c r="I89" i="13"/>
  <c r="J89" i="13"/>
  <c r="K98" i="13"/>
  <c r="I98" i="13"/>
  <c r="M98" i="13"/>
  <c r="L98" i="13"/>
  <c r="J98" i="13"/>
  <c r="K107" i="13"/>
  <c r="M107" i="13"/>
  <c r="L107" i="13"/>
  <c r="I107" i="13"/>
  <c r="J107" i="13"/>
  <c r="K115" i="13"/>
  <c r="I115" i="13"/>
  <c r="M115" i="13"/>
  <c r="L115" i="13"/>
  <c r="J115" i="13"/>
  <c r="H132" i="13"/>
  <c r="K124" i="13"/>
  <c r="M124" i="13"/>
  <c r="L124" i="13"/>
  <c r="I124" i="13"/>
  <c r="J124" i="13"/>
  <c r="K141" i="13"/>
  <c r="M141" i="13"/>
  <c r="L141" i="13"/>
  <c r="I141" i="13"/>
  <c r="J141" i="13"/>
  <c r="K150" i="13"/>
  <c r="I150" i="13"/>
  <c r="M150" i="13"/>
  <c r="L150" i="13"/>
  <c r="J150" i="13"/>
  <c r="L158" i="13"/>
  <c r="K158" i="13"/>
  <c r="M158" i="13"/>
  <c r="J158" i="13"/>
  <c r="I158" i="13"/>
  <c r="X51" i="12"/>
  <c r="V51" i="12"/>
  <c r="U51" i="12"/>
  <c r="X47" i="12"/>
  <c r="V47" i="12"/>
  <c r="U47" i="12"/>
  <c r="N45" i="12"/>
  <c r="L45" i="12"/>
  <c r="K45" i="12"/>
  <c r="I45" i="12"/>
  <c r="M45" i="12"/>
  <c r="J45" i="12"/>
  <c r="X43" i="12"/>
  <c r="V43" i="12"/>
  <c r="U43" i="12"/>
  <c r="N41" i="12"/>
  <c r="L41" i="12"/>
  <c r="K41" i="12"/>
  <c r="J41" i="12"/>
  <c r="I41" i="12"/>
  <c r="M41" i="12"/>
  <c r="X39" i="12"/>
  <c r="V39" i="12"/>
  <c r="U39" i="12"/>
  <c r="N37" i="12"/>
  <c r="L37" i="12"/>
  <c r="K37" i="12"/>
  <c r="M37" i="12"/>
  <c r="J37" i="12"/>
  <c r="I37" i="12"/>
  <c r="X35" i="12"/>
  <c r="U35" i="12"/>
  <c r="V35" i="12"/>
  <c r="N33" i="12"/>
  <c r="L33" i="12"/>
  <c r="K33" i="12"/>
  <c r="M33" i="12"/>
  <c r="I33" i="12"/>
  <c r="J33" i="12"/>
  <c r="X31" i="12"/>
  <c r="U31" i="12"/>
  <c r="V31" i="12"/>
  <c r="N29" i="12"/>
  <c r="L29" i="12"/>
  <c r="K29" i="12"/>
  <c r="M29" i="12"/>
  <c r="J29" i="12"/>
  <c r="I29" i="12"/>
  <c r="X27" i="12"/>
  <c r="U27" i="12"/>
  <c r="V27" i="12"/>
  <c r="N25" i="12"/>
  <c r="L25" i="12"/>
  <c r="K25" i="12"/>
  <c r="M25" i="12"/>
  <c r="J25" i="12"/>
  <c r="I25" i="12"/>
  <c r="X23" i="12"/>
  <c r="V23" i="12"/>
  <c r="U23" i="12"/>
  <c r="N21" i="12"/>
  <c r="L21" i="12"/>
  <c r="K21" i="12"/>
  <c r="M21" i="12"/>
  <c r="I21" i="12"/>
  <c r="J21" i="12"/>
  <c r="X19" i="12"/>
  <c r="V19" i="12"/>
  <c r="U19" i="12"/>
  <c r="N17" i="12"/>
  <c r="L17" i="12"/>
  <c r="K17" i="12"/>
  <c r="I17" i="12"/>
  <c r="M17" i="12"/>
  <c r="J17" i="12"/>
  <c r="X15" i="12"/>
  <c r="U15" i="12"/>
  <c r="V15" i="12"/>
  <c r="N11" i="12"/>
  <c r="L11" i="12"/>
  <c r="K11" i="12"/>
  <c r="M11" i="12"/>
  <c r="J11" i="12"/>
  <c r="I11" i="12"/>
  <c r="O55" i="10"/>
  <c r="N55" i="10"/>
  <c r="O9" i="10"/>
  <c r="N9" i="10"/>
  <c r="N283" i="8"/>
  <c r="O283" i="8"/>
  <c r="O275" i="8"/>
  <c r="N275" i="8"/>
  <c r="O261" i="8"/>
  <c r="N261" i="8"/>
  <c r="O253" i="8"/>
  <c r="N253" i="8"/>
  <c r="O239" i="8"/>
  <c r="N239" i="8"/>
  <c r="N231" i="8"/>
  <c r="O231" i="8"/>
  <c r="O217" i="8"/>
  <c r="N217" i="8"/>
  <c r="N209" i="8"/>
  <c r="O209" i="8"/>
  <c r="N195" i="8"/>
  <c r="O195" i="8"/>
  <c r="N187" i="8"/>
  <c r="O187" i="8"/>
  <c r="O173" i="8"/>
  <c r="N173" i="8"/>
  <c r="O165" i="8"/>
  <c r="N165" i="8"/>
  <c r="O151" i="8"/>
  <c r="N151" i="8"/>
  <c r="O143" i="8"/>
  <c r="N143" i="8"/>
  <c r="N129" i="8"/>
  <c r="O129" i="8"/>
  <c r="O121" i="8"/>
  <c r="N121" i="8"/>
  <c r="O53" i="8"/>
  <c r="N53" i="8"/>
  <c r="K42" i="6"/>
  <c r="L42" i="6"/>
  <c r="J42" i="6"/>
  <c r="I42" i="6"/>
  <c r="M42" i="6"/>
  <c r="K34" i="6"/>
  <c r="M34" i="6"/>
  <c r="L34" i="6"/>
  <c r="I34" i="6"/>
  <c r="J34" i="6"/>
  <c r="K26" i="6"/>
  <c r="J26" i="6"/>
  <c r="I26" i="6"/>
  <c r="M26" i="6"/>
  <c r="L26" i="6"/>
  <c r="K18" i="6"/>
  <c r="M18" i="6"/>
  <c r="L18" i="6"/>
  <c r="I18" i="6"/>
  <c r="J18" i="6"/>
  <c r="K15" i="6"/>
  <c r="M15" i="6"/>
  <c r="L15" i="6"/>
  <c r="I15" i="6"/>
  <c r="J15" i="6"/>
  <c r="K7" i="6"/>
  <c r="J7" i="6"/>
  <c r="M7" i="6"/>
  <c r="L7" i="6"/>
  <c r="I7" i="6"/>
  <c r="K43" i="5"/>
  <c r="L43" i="5"/>
  <c r="J43" i="5"/>
  <c r="I43" i="5"/>
  <c r="M43" i="5"/>
  <c r="U41" i="5"/>
  <c r="V41" i="5"/>
  <c r="T41" i="5"/>
  <c r="S41" i="5"/>
  <c r="W41" i="5"/>
  <c r="K35" i="5"/>
  <c r="M35" i="5"/>
  <c r="I35" i="5"/>
  <c r="L35" i="5"/>
  <c r="J35" i="5"/>
  <c r="U33" i="5"/>
  <c r="S33" i="5"/>
  <c r="W33" i="5"/>
  <c r="V33" i="5"/>
  <c r="T33" i="5"/>
  <c r="K27" i="5"/>
  <c r="L27" i="5"/>
  <c r="I27" i="5"/>
  <c r="J27" i="5"/>
  <c r="M27" i="5"/>
  <c r="U25" i="5"/>
  <c r="V25" i="5"/>
  <c r="T25" i="5"/>
  <c r="S25" i="5"/>
  <c r="W25" i="5"/>
  <c r="K19" i="5"/>
  <c r="M19" i="5"/>
  <c r="L19" i="5"/>
  <c r="J19" i="5"/>
  <c r="I19" i="5"/>
  <c r="U17" i="5"/>
  <c r="W17" i="5"/>
  <c r="T17" i="5"/>
  <c r="V17" i="5"/>
  <c r="S17" i="5"/>
  <c r="K16" i="5"/>
  <c r="J16" i="5"/>
  <c r="L16" i="5"/>
  <c r="M16" i="5"/>
  <c r="I16" i="5"/>
  <c r="U14" i="5"/>
  <c r="T14" i="5"/>
  <c r="V14" i="5"/>
  <c r="S14" i="5"/>
  <c r="W14" i="5"/>
  <c r="K8" i="5"/>
  <c r="M8" i="5"/>
  <c r="L8" i="5"/>
  <c r="J8" i="5"/>
  <c r="I8" i="5"/>
  <c r="E195" i="3"/>
  <c r="E191" i="3"/>
  <c r="E187" i="3"/>
  <c r="G67" i="2"/>
  <c r="L35" i="2"/>
  <c r="N35" i="2"/>
  <c r="M35" i="2"/>
  <c r="K35" i="2"/>
  <c r="J35" i="2"/>
  <c r="K123" i="13"/>
  <c r="J123" i="13"/>
  <c r="I123" i="13"/>
  <c r="L123" i="13"/>
  <c r="M123" i="13"/>
  <c r="K106" i="13"/>
  <c r="J106" i="13"/>
  <c r="I106" i="13"/>
  <c r="L106" i="13"/>
  <c r="M106" i="13"/>
  <c r="K88" i="13"/>
  <c r="J88" i="13"/>
  <c r="I88" i="13"/>
  <c r="L88" i="13"/>
  <c r="M88" i="13"/>
  <c r="K71" i="13"/>
  <c r="J71" i="13"/>
  <c r="I71" i="13"/>
  <c r="L71" i="13"/>
  <c r="M71" i="13"/>
  <c r="K54" i="13"/>
  <c r="J54" i="13"/>
  <c r="I54" i="13"/>
  <c r="L54" i="13"/>
  <c r="H62" i="13"/>
  <c r="M54" i="13"/>
  <c r="K37" i="13"/>
  <c r="J37" i="13"/>
  <c r="I37" i="13"/>
  <c r="L37" i="13"/>
  <c r="M37" i="13"/>
  <c r="I12" i="13"/>
  <c r="H20" i="13"/>
  <c r="M12" i="13"/>
  <c r="L12" i="13"/>
  <c r="J12" i="13"/>
  <c r="K12" i="13"/>
  <c r="I8" i="13"/>
  <c r="M8" i="13"/>
  <c r="L8" i="13"/>
  <c r="K8" i="13"/>
  <c r="J8" i="13"/>
  <c r="I12" i="12"/>
  <c r="M12" i="12"/>
  <c r="L12" i="12"/>
  <c r="K12" i="12"/>
  <c r="J12" i="12"/>
  <c r="N12" i="12"/>
  <c r="U9" i="12"/>
  <c r="X9" i="12"/>
  <c r="V9" i="12"/>
  <c r="I7" i="12"/>
  <c r="H54" i="12"/>
  <c r="M7" i="12"/>
  <c r="L7" i="12"/>
  <c r="N7" i="12"/>
  <c r="J7" i="12"/>
  <c r="K7" i="12"/>
  <c r="N85" i="10"/>
  <c r="O85" i="10"/>
  <c r="N77" i="10"/>
  <c r="O77" i="10"/>
  <c r="N58" i="10"/>
  <c r="O58" i="10"/>
  <c r="N20" i="10"/>
  <c r="O20" i="10"/>
  <c r="N12" i="10"/>
  <c r="O12" i="10"/>
  <c r="N278" i="8"/>
  <c r="O278" i="8"/>
  <c r="N256" i="8"/>
  <c r="O256" i="8"/>
  <c r="N234" i="8"/>
  <c r="O234" i="8"/>
  <c r="N212" i="8"/>
  <c r="O212" i="8"/>
  <c r="N190" i="8"/>
  <c r="O190" i="8"/>
  <c r="N168" i="8"/>
  <c r="O168" i="8"/>
  <c r="N146" i="8"/>
  <c r="O146" i="8"/>
  <c r="N124" i="8"/>
  <c r="O124" i="8"/>
  <c r="N64" i="8"/>
  <c r="O64" i="8"/>
  <c r="N56" i="8"/>
  <c r="O56" i="8"/>
  <c r="I45" i="6"/>
  <c r="L45" i="6"/>
  <c r="M45" i="6"/>
  <c r="K45" i="6"/>
  <c r="J45" i="6"/>
  <c r="I37" i="6"/>
  <c r="L37" i="6"/>
  <c r="M37" i="6"/>
  <c r="K37" i="6"/>
  <c r="J37" i="6"/>
  <c r="I29" i="6"/>
  <c r="L29" i="6"/>
  <c r="M29" i="6"/>
  <c r="K29" i="6"/>
  <c r="J29" i="6"/>
  <c r="I21" i="6"/>
  <c r="L21" i="6"/>
  <c r="M21" i="6"/>
  <c r="K21" i="6"/>
  <c r="J21" i="6"/>
  <c r="I10" i="6"/>
  <c r="L10" i="6"/>
  <c r="K10" i="6"/>
  <c r="J10" i="6"/>
  <c r="M10" i="6"/>
  <c r="S52" i="5"/>
  <c r="V52" i="5"/>
  <c r="T52" i="5"/>
  <c r="W52" i="5"/>
  <c r="U52" i="5"/>
  <c r="I46" i="5"/>
  <c r="L46" i="5"/>
  <c r="M46" i="5"/>
  <c r="K46" i="5"/>
  <c r="J46" i="5"/>
  <c r="S44" i="5"/>
  <c r="V44" i="5"/>
  <c r="W44" i="5"/>
  <c r="U44" i="5"/>
  <c r="T44" i="5"/>
  <c r="I38" i="5"/>
  <c r="L38" i="5"/>
  <c r="J38" i="5"/>
  <c r="M38" i="5"/>
  <c r="K38" i="5"/>
  <c r="S36" i="5"/>
  <c r="V36" i="5"/>
  <c r="T36" i="5"/>
  <c r="U36" i="5"/>
  <c r="W36" i="5"/>
  <c r="I30" i="5"/>
  <c r="L30" i="5"/>
  <c r="M30" i="5"/>
  <c r="J30" i="5"/>
  <c r="K30" i="5"/>
  <c r="S28" i="5"/>
  <c r="V28" i="5"/>
  <c r="W28" i="5"/>
  <c r="T28" i="5"/>
  <c r="U28" i="5"/>
  <c r="I22" i="5"/>
  <c r="L22" i="5"/>
  <c r="M22" i="5"/>
  <c r="K22" i="5"/>
  <c r="J22" i="5"/>
  <c r="S20" i="5"/>
  <c r="V20" i="5"/>
  <c r="U20" i="5"/>
  <c r="W20" i="5"/>
  <c r="T20" i="5"/>
  <c r="I11" i="5"/>
  <c r="L11" i="5"/>
  <c r="K11" i="5"/>
  <c r="M11" i="5"/>
  <c r="J11" i="5"/>
  <c r="S9" i="5"/>
  <c r="V9" i="5"/>
  <c r="W9" i="5"/>
  <c r="U9" i="5"/>
  <c r="T9" i="5"/>
  <c r="H193" i="3"/>
  <c r="H189" i="3"/>
  <c r="F67" i="2"/>
  <c r="K157" i="13"/>
  <c r="J157" i="13"/>
  <c r="I157" i="13"/>
  <c r="M157" i="13"/>
  <c r="L157" i="13"/>
  <c r="L154" i="13"/>
  <c r="K154" i="13"/>
  <c r="J154" i="13"/>
  <c r="M154" i="13"/>
  <c r="I154" i="13"/>
  <c r="L137" i="13"/>
  <c r="K137" i="13"/>
  <c r="J137" i="13"/>
  <c r="M137" i="13"/>
  <c r="I137" i="13"/>
  <c r="L120" i="13"/>
  <c r="K120" i="13"/>
  <c r="J120" i="13"/>
  <c r="M120" i="13"/>
  <c r="I120" i="13"/>
  <c r="L102" i="13"/>
  <c r="K102" i="13"/>
  <c r="J102" i="13"/>
  <c r="M102" i="13"/>
  <c r="I102" i="13"/>
  <c r="L85" i="13"/>
  <c r="K85" i="13"/>
  <c r="J85" i="13"/>
  <c r="M85" i="13"/>
  <c r="I85" i="13"/>
  <c r="L68" i="13"/>
  <c r="K68" i="13"/>
  <c r="J68" i="13"/>
  <c r="M68" i="13"/>
  <c r="I68" i="13"/>
  <c r="H76" i="13"/>
  <c r="L51" i="13"/>
  <c r="K51" i="13"/>
  <c r="J51" i="13"/>
  <c r="M51" i="13"/>
  <c r="I51" i="13"/>
  <c r="L33" i="13"/>
  <c r="K33" i="13"/>
  <c r="J33" i="13"/>
  <c r="M33" i="13"/>
  <c r="I33" i="13"/>
  <c r="Z18" i="13"/>
  <c r="Y18" i="13"/>
  <c r="X18" i="13"/>
  <c r="AA18" i="13"/>
  <c r="W18" i="13"/>
  <c r="X14" i="13"/>
  <c r="W14" i="13"/>
  <c r="AA14" i="13"/>
  <c r="Z14" i="13"/>
  <c r="Y14" i="13"/>
  <c r="X10" i="13"/>
  <c r="W10" i="13"/>
  <c r="AA10" i="13"/>
  <c r="Z10" i="13"/>
  <c r="Y10" i="13"/>
  <c r="V56" i="12"/>
  <c r="U56" i="12"/>
  <c r="X56" i="12"/>
  <c r="V52" i="12"/>
  <c r="U52" i="12"/>
  <c r="X52" i="12"/>
  <c r="J50" i="12"/>
  <c r="I50" i="12"/>
  <c r="N50" i="12"/>
  <c r="M50" i="12"/>
  <c r="K50" i="12"/>
  <c r="L50" i="12"/>
  <c r="V48" i="12"/>
  <c r="U48" i="12"/>
  <c r="X48" i="12"/>
  <c r="J46" i="12"/>
  <c r="I46" i="12"/>
  <c r="N46" i="12"/>
  <c r="M46" i="12"/>
  <c r="L46" i="12"/>
  <c r="K46" i="12"/>
  <c r="V44" i="12"/>
  <c r="U44" i="12"/>
  <c r="X44" i="12"/>
  <c r="J42" i="12"/>
  <c r="I42" i="12"/>
  <c r="N42" i="12"/>
  <c r="M42" i="12"/>
  <c r="K42" i="12"/>
  <c r="L42" i="12"/>
  <c r="V40" i="12"/>
  <c r="U40" i="12"/>
  <c r="X40" i="12"/>
  <c r="J38" i="12"/>
  <c r="I38" i="12"/>
  <c r="N38" i="12"/>
  <c r="M38" i="12"/>
  <c r="L38" i="12"/>
  <c r="K38" i="12"/>
  <c r="V36" i="12"/>
  <c r="U36" i="12"/>
  <c r="X36" i="12"/>
  <c r="J34" i="12"/>
  <c r="I34" i="12"/>
  <c r="N34" i="12"/>
  <c r="M34" i="12"/>
  <c r="L34" i="12"/>
  <c r="K34" i="12"/>
  <c r="V32" i="12"/>
  <c r="U32" i="12"/>
  <c r="X32" i="12"/>
  <c r="J30" i="12"/>
  <c r="I30" i="12"/>
  <c r="N30" i="12"/>
  <c r="M30" i="12"/>
  <c r="L30" i="12"/>
  <c r="K30" i="12"/>
  <c r="V28" i="12"/>
  <c r="U28" i="12"/>
  <c r="X28" i="12"/>
  <c r="J26" i="12"/>
  <c r="I26" i="12"/>
  <c r="N26" i="12"/>
  <c r="M26" i="12"/>
  <c r="L26" i="12"/>
  <c r="K26" i="12"/>
  <c r="V24" i="12"/>
  <c r="U24" i="12"/>
  <c r="X24" i="12"/>
  <c r="J22" i="12"/>
  <c r="I22" i="12"/>
  <c r="N22" i="12"/>
  <c r="M22" i="12"/>
  <c r="L22" i="12"/>
  <c r="K22" i="12"/>
  <c r="V20" i="12"/>
  <c r="U20" i="12"/>
  <c r="X20" i="12"/>
  <c r="J18" i="12"/>
  <c r="I18" i="12"/>
  <c r="N18" i="12"/>
  <c r="M18" i="12"/>
  <c r="L18" i="12"/>
  <c r="K18" i="12"/>
  <c r="V16" i="12"/>
  <c r="U16" i="12"/>
  <c r="X16" i="12"/>
  <c r="J13" i="12"/>
  <c r="I13" i="12"/>
  <c r="N13" i="12"/>
  <c r="M13" i="12"/>
  <c r="K13" i="12"/>
  <c r="L13" i="12"/>
  <c r="O80" i="10"/>
  <c r="N80" i="10"/>
  <c r="O61" i="10"/>
  <c r="N61" i="10"/>
  <c r="O15" i="10"/>
  <c r="N15" i="10"/>
  <c r="O281" i="8"/>
  <c r="N281" i="8"/>
  <c r="O273" i="8"/>
  <c r="N273" i="8"/>
  <c r="O259" i="8"/>
  <c r="N259" i="8"/>
  <c r="O251" i="8"/>
  <c r="N251" i="8"/>
  <c r="O237" i="8"/>
  <c r="N237" i="8"/>
  <c r="O229" i="8"/>
  <c r="N229" i="8"/>
  <c r="O215" i="8"/>
  <c r="N215" i="8"/>
  <c r="O207" i="8"/>
  <c r="N207" i="8"/>
  <c r="O193" i="8"/>
  <c r="N193" i="8"/>
  <c r="O185" i="8"/>
  <c r="N185" i="8"/>
  <c r="O171" i="8"/>
  <c r="N171" i="8"/>
  <c r="O163" i="8"/>
  <c r="N163" i="8"/>
  <c r="O149" i="8"/>
  <c r="N149" i="8"/>
  <c r="O141" i="8"/>
  <c r="N141" i="8"/>
  <c r="O127" i="8"/>
  <c r="N127" i="8"/>
  <c r="O119" i="8"/>
  <c r="N119" i="8"/>
  <c r="O59" i="8"/>
  <c r="N59" i="8"/>
  <c r="J48" i="6"/>
  <c r="I48" i="6"/>
  <c r="M48" i="6"/>
  <c r="L48" i="6"/>
  <c r="K48" i="6"/>
  <c r="J40" i="6"/>
  <c r="I40" i="6"/>
  <c r="M40" i="6"/>
  <c r="L40" i="6"/>
  <c r="K40" i="6"/>
  <c r="J32" i="6"/>
  <c r="I32" i="6"/>
  <c r="M32" i="6"/>
  <c r="L32" i="6"/>
  <c r="K32" i="6"/>
  <c r="J24" i="6"/>
  <c r="I24" i="6"/>
  <c r="M24" i="6"/>
  <c r="K24" i="6"/>
  <c r="L24" i="6"/>
  <c r="J13" i="6"/>
  <c r="I13" i="6"/>
  <c r="M13" i="6"/>
  <c r="L13" i="6"/>
  <c r="K13" i="6"/>
  <c r="J49" i="5"/>
  <c r="I49" i="5"/>
  <c r="M49" i="5"/>
  <c r="K49" i="5"/>
  <c r="L49" i="5"/>
  <c r="T47" i="5"/>
  <c r="S47" i="5"/>
  <c r="W47" i="5"/>
  <c r="U47" i="5"/>
  <c r="V47" i="5"/>
  <c r="J41" i="5"/>
  <c r="I41" i="5"/>
  <c r="M41" i="5"/>
  <c r="L41" i="5"/>
  <c r="K41" i="5"/>
  <c r="T39" i="5"/>
  <c r="S39" i="5"/>
  <c r="W39" i="5"/>
  <c r="U39" i="5"/>
  <c r="V39" i="5"/>
  <c r="J33" i="5"/>
  <c r="I33" i="5"/>
  <c r="M33" i="5"/>
  <c r="L33" i="5"/>
  <c r="K33" i="5"/>
  <c r="T31" i="5"/>
  <c r="S31" i="5"/>
  <c r="W31" i="5"/>
  <c r="V31" i="5"/>
  <c r="U31" i="5"/>
  <c r="J25" i="5"/>
  <c r="I25" i="5"/>
  <c r="M25" i="5"/>
  <c r="K25" i="5"/>
  <c r="L25" i="5"/>
  <c r="T23" i="5"/>
  <c r="S23" i="5"/>
  <c r="W23" i="5"/>
  <c r="U23" i="5"/>
  <c r="V23" i="5"/>
  <c r="J17" i="5"/>
  <c r="I17" i="5"/>
  <c r="M17" i="5"/>
  <c r="L17" i="5"/>
  <c r="K17" i="5"/>
  <c r="J14" i="5"/>
  <c r="I14" i="5"/>
  <c r="M14" i="5"/>
  <c r="L14" i="5"/>
  <c r="K14" i="5"/>
  <c r="T12" i="5"/>
  <c r="S12" i="5"/>
  <c r="W12" i="5"/>
  <c r="V12" i="5"/>
  <c r="U12" i="5"/>
  <c r="E194" i="3"/>
  <c r="E190" i="3"/>
  <c r="E186" i="3"/>
  <c r="K49" i="2"/>
  <c r="J49" i="2"/>
  <c r="N49" i="2"/>
  <c r="M49" i="2"/>
  <c r="L49" i="2"/>
  <c r="E43" i="2"/>
  <c r="K38" i="2"/>
  <c r="J38" i="2"/>
  <c r="N38" i="2"/>
  <c r="M38" i="2"/>
  <c r="L38" i="2"/>
  <c r="K34" i="2"/>
  <c r="J34" i="2"/>
  <c r="N34" i="2"/>
  <c r="M34" i="2"/>
  <c r="L34" i="2"/>
  <c r="M144" i="13"/>
  <c r="J144" i="13"/>
  <c r="L144" i="13"/>
  <c r="K144" i="13"/>
  <c r="I144" i="13"/>
  <c r="M127" i="13"/>
  <c r="J127" i="13"/>
  <c r="L127" i="13"/>
  <c r="K127" i="13"/>
  <c r="I127" i="13"/>
  <c r="M110" i="13"/>
  <c r="J110" i="13"/>
  <c r="H118" i="13"/>
  <c r="L110" i="13"/>
  <c r="K110" i="13"/>
  <c r="I110" i="13"/>
  <c r="O59" i="10"/>
  <c r="N59" i="10"/>
  <c r="K149" i="13"/>
  <c r="J149" i="13"/>
  <c r="I149" i="13"/>
  <c r="L149" i="13"/>
  <c r="M149" i="13"/>
  <c r="K131" i="13"/>
  <c r="J131" i="13"/>
  <c r="I131" i="13"/>
  <c r="L131" i="13"/>
  <c r="M131" i="13"/>
  <c r="K114" i="13"/>
  <c r="J114" i="13"/>
  <c r="I114" i="13"/>
  <c r="L114" i="13"/>
  <c r="M114" i="13"/>
  <c r="K97" i="13"/>
  <c r="J97" i="13"/>
  <c r="I97" i="13"/>
  <c r="L97" i="13"/>
  <c r="M97" i="13"/>
  <c r="K80" i="13"/>
  <c r="J80" i="13"/>
  <c r="I80" i="13"/>
  <c r="L80" i="13"/>
  <c r="M80" i="13"/>
  <c r="K45" i="13"/>
  <c r="J45" i="13"/>
  <c r="I45" i="13"/>
  <c r="L45" i="13"/>
  <c r="M45" i="13"/>
  <c r="K28" i="13"/>
  <c r="J28" i="13"/>
  <c r="I28" i="13"/>
  <c r="L28" i="13"/>
  <c r="M28" i="13"/>
  <c r="K16" i="13"/>
  <c r="J16" i="13"/>
  <c r="I16" i="13"/>
  <c r="L16" i="13"/>
  <c r="M16" i="13"/>
  <c r="M14" i="13"/>
  <c r="L14" i="13"/>
  <c r="K14" i="13"/>
  <c r="I14" i="13"/>
  <c r="J14" i="13"/>
  <c r="M10" i="13"/>
  <c r="L10" i="13"/>
  <c r="K10" i="13"/>
  <c r="I10" i="13"/>
  <c r="J10" i="13"/>
  <c r="X17" i="13"/>
  <c r="W17" i="13"/>
  <c r="AA17" i="13"/>
  <c r="Y17" i="13"/>
  <c r="Z17" i="13"/>
  <c r="Y16" i="13"/>
  <c r="W16" i="13"/>
  <c r="AA16" i="13"/>
  <c r="Z16" i="13"/>
  <c r="X16" i="13"/>
  <c r="X12" i="12"/>
  <c r="U12" i="12"/>
  <c r="V12" i="12"/>
  <c r="M9" i="12"/>
  <c r="L9" i="12"/>
  <c r="K9" i="12"/>
  <c r="I9" i="12"/>
  <c r="N9" i="12"/>
  <c r="J9" i="12"/>
  <c r="H56" i="12"/>
  <c r="X7" i="12"/>
  <c r="U7" i="12"/>
  <c r="V7" i="12"/>
  <c r="N81" i="10"/>
  <c r="O81" i="10"/>
  <c r="N62" i="10"/>
  <c r="O62" i="10"/>
  <c r="N54" i="10"/>
  <c r="O54" i="10"/>
  <c r="N16" i="10"/>
  <c r="O16" i="10"/>
  <c r="N282" i="8"/>
  <c r="O282" i="8"/>
  <c r="N274" i="8"/>
  <c r="O274" i="8"/>
  <c r="N260" i="8"/>
  <c r="O260" i="8"/>
  <c r="N252" i="8"/>
  <c r="O252" i="8"/>
  <c r="N238" i="8"/>
  <c r="O238" i="8"/>
  <c r="N230" i="8"/>
  <c r="O230" i="8"/>
  <c r="N216" i="8"/>
  <c r="O216" i="8"/>
  <c r="N208" i="8"/>
  <c r="O208" i="8"/>
  <c r="N194" i="8"/>
  <c r="O194" i="8"/>
  <c r="N186" i="8"/>
  <c r="O186" i="8"/>
  <c r="N172" i="8"/>
  <c r="O172" i="8"/>
  <c r="N164" i="8"/>
  <c r="O164" i="8"/>
  <c r="N150" i="8"/>
  <c r="O150" i="8"/>
  <c r="N142" i="8"/>
  <c r="O142" i="8"/>
  <c r="N128" i="8"/>
  <c r="O128" i="8"/>
  <c r="N120" i="8"/>
  <c r="O120" i="8"/>
  <c r="O60" i="8"/>
  <c r="N60" i="8"/>
  <c r="M49" i="6"/>
  <c r="L49" i="6"/>
  <c r="K49" i="6"/>
  <c r="I49" i="6"/>
  <c r="J49" i="6"/>
  <c r="M41" i="6"/>
  <c r="L41" i="6"/>
  <c r="K41" i="6"/>
  <c r="J41" i="6"/>
  <c r="I41" i="6"/>
  <c r="M33" i="6"/>
  <c r="L33" i="6"/>
  <c r="K33" i="6"/>
  <c r="I33" i="6"/>
  <c r="J33" i="6"/>
  <c r="M25" i="6"/>
  <c r="L25" i="6"/>
  <c r="K25" i="6"/>
  <c r="J25" i="6"/>
  <c r="I25" i="6"/>
  <c r="M17" i="6"/>
  <c r="L17" i="6"/>
  <c r="K17" i="6"/>
  <c r="I17" i="6"/>
  <c r="J17" i="6"/>
  <c r="M14" i="6"/>
  <c r="L14" i="6"/>
  <c r="K14" i="6"/>
  <c r="J14" i="6"/>
  <c r="I14" i="6"/>
  <c r="M50" i="5"/>
  <c r="L50" i="5"/>
  <c r="K50" i="5"/>
  <c r="I50" i="5"/>
  <c r="J50" i="5"/>
  <c r="W48" i="5"/>
  <c r="V48" i="5"/>
  <c r="U48" i="5"/>
  <c r="S48" i="5"/>
  <c r="T48" i="5"/>
  <c r="M42" i="5"/>
  <c r="L42" i="5"/>
  <c r="K42" i="5"/>
  <c r="J42" i="5"/>
  <c r="I42" i="5"/>
  <c r="W40" i="5"/>
  <c r="V40" i="5"/>
  <c r="U40" i="5"/>
  <c r="T40" i="5"/>
  <c r="S40" i="5"/>
  <c r="M34" i="5"/>
  <c r="L34" i="5"/>
  <c r="K34" i="5"/>
  <c r="I34" i="5"/>
  <c r="J34" i="5"/>
  <c r="W32" i="5"/>
  <c r="V32" i="5"/>
  <c r="U32" i="5"/>
  <c r="S32" i="5"/>
  <c r="T32" i="5"/>
  <c r="M26" i="5"/>
  <c r="L26" i="5"/>
  <c r="K26" i="5"/>
  <c r="J26" i="5"/>
  <c r="I26" i="5"/>
  <c r="W24" i="5"/>
  <c r="V24" i="5"/>
  <c r="U24" i="5"/>
  <c r="T24" i="5"/>
  <c r="S24" i="5"/>
  <c r="M18" i="5"/>
  <c r="L18" i="5"/>
  <c r="K18" i="5"/>
  <c r="I18" i="5"/>
  <c r="J18" i="5"/>
  <c r="M15" i="5"/>
  <c r="L15" i="5"/>
  <c r="K15" i="5"/>
  <c r="J15" i="5"/>
  <c r="I15" i="5"/>
  <c r="W13" i="5"/>
  <c r="V13" i="5"/>
  <c r="U13" i="5"/>
  <c r="T13" i="5"/>
  <c r="S13" i="5"/>
  <c r="M7" i="5"/>
  <c r="L7" i="5"/>
  <c r="K7" i="5"/>
  <c r="I7" i="5"/>
  <c r="J7" i="5"/>
  <c r="H195" i="3"/>
  <c r="H191" i="3"/>
  <c r="H187" i="3"/>
  <c r="H68" i="2"/>
  <c r="O81" i="8"/>
  <c r="N81" i="8"/>
  <c r="V44" i="6"/>
  <c r="U44" i="6"/>
  <c r="T44" i="6"/>
  <c r="W44" i="6"/>
  <c r="S44" i="6"/>
  <c r="O102" i="10"/>
  <c r="N102" i="10"/>
  <c r="W50" i="6"/>
  <c r="V50" i="6"/>
  <c r="S50" i="6"/>
  <c r="T50" i="6"/>
  <c r="U50" i="6"/>
  <c r="W34" i="6"/>
  <c r="V34" i="6"/>
  <c r="S34" i="6"/>
  <c r="T34" i="6"/>
  <c r="U34" i="6"/>
  <c r="M20" i="6"/>
  <c r="L20" i="6"/>
  <c r="I20" i="6"/>
  <c r="K20" i="6"/>
  <c r="J20" i="6"/>
  <c r="W18" i="6"/>
  <c r="V18" i="6"/>
  <c r="S18" i="6"/>
  <c r="U18" i="6"/>
  <c r="T18" i="6"/>
  <c r="W15" i="6"/>
  <c r="V15" i="6"/>
  <c r="S15" i="6"/>
  <c r="T15" i="6"/>
  <c r="U15" i="6"/>
  <c r="N214" i="3"/>
  <c r="M214" i="3"/>
  <c r="J214" i="3"/>
  <c r="L214" i="3"/>
  <c r="K214" i="3"/>
  <c r="I194" i="3"/>
  <c r="N183" i="3"/>
  <c r="M183" i="3"/>
  <c r="J183" i="3"/>
  <c r="L183" i="3"/>
  <c r="K183" i="3"/>
  <c r="G191" i="3"/>
  <c r="I186" i="3"/>
  <c r="N175" i="3"/>
  <c r="M175" i="3"/>
  <c r="J175" i="3"/>
  <c r="L175" i="3"/>
  <c r="K175" i="3"/>
  <c r="N167" i="3"/>
  <c r="M167" i="3"/>
  <c r="J167" i="3"/>
  <c r="L167" i="3"/>
  <c r="K167" i="3"/>
  <c r="N159" i="3"/>
  <c r="M159" i="3"/>
  <c r="J159" i="3"/>
  <c r="L159" i="3"/>
  <c r="K159" i="3"/>
  <c r="K58" i="2"/>
  <c r="J58" i="2"/>
  <c r="N58" i="2"/>
  <c r="M58" i="2"/>
  <c r="L58" i="2"/>
  <c r="K62" i="2"/>
  <c r="J62" i="2"/>
  <c r="N62" i="2"/>
  <c r="M62" i="2"/>
  <c r="L62" i="2"/>
  <c r="K66" i="2"/>
  <c r="J66" i="2"/>
  <c r="M66" i="2"/>
  <c r="L66" i="2"/>
  <c r="K72" i="2"/>
  <c r="J72" i="2"/>
  <c r="N72" i="2"/>
  <c r="L72" i="2"/>
  <c r="M72" i="2"/>
  <c r="L59" i="2"/>
  <c r="K59" i="2"/>
  <c r="J59" i="2"/>
  <c r="N59" i="2"/>
  <c r="M59" i="2"/>
  <c r="L63" i="2"/>
  <c r="N63" i="2"/>
  <c r="M63" i="2"/>
  <c r="K63" i="2"/>
  <c r="J63" i="2"/>
  <c r="L73" i="2"/>
  <c r="N73" i="2"/>
  <c r="K73" i="2"/>
  <c r="M73" i="2"/>
  <c r="J73" i="2"/>
  <c r="F42" i="2"/>
  <c r="M24" i="2"/>
  <c r="L24" i="2"/>
  <c r="K24" i="2"/>
  <c r="N24" i="2"/>
  <c r="J24" i="2"/>
  <c r="K14" i="2"/>
  <c r="I17" i="2"/>
  <c r="N14" i="2"/>
  <c r="M14" i="2"/>
  <c r="L14" i="2"/>
  <c r="J14" i="2"/>
  <c r="J10" i="2"/>
  <c r="N10" i="2"/>
  <c r="M10" i="2"/>
  <c r="L10" i="2"/>
  <c r="K10" i="2"/>
  <c r="L19" i="2"/>
  <c r="J19" i="2"/>
  <c r="M19" i="2"/>
  <c r="K19" i="2"/>
  <c r="U49" i="6"/>
  <c r="T49" i="6"/>
  <c r="S49" i="6"/>
  <c r="W49" i="6"/>
  <c r="V49" i="6"/>
  <c r="U33" i="6"/>
  <c r="T33" i="6"/>
  <c r="S33" i="6"/>
  <c r="W33" i="6"/>
  <c r="V33" i="6"/>
  <c r="K19" i="6"/>
  <c r="J19" i="6"/>
  <c r="I19" i="6"/>
  <c r="M19" i="6"/>
  <c r="L19" i="6"/>
  <c r="U17" i="6"/>
  <c r="T17" i="6"/>
  <c r="S17" i="6"/>
  <c r="W17" i="6"/>
  <c r="V17" i="6"/>
  <c r="F189" i="3"/>
  <c r="G42" i="2"/>
  <c r="G43" i="2"/>
  <c r="F193" i="3"/>
  <c r="O37" i="10"/>
  <c r="N37" i="10"/>
  <c r="W37" i="6"/>
  <c r="T37" i="6"/>
  <c r="U37" i="6"/>
  <c r="S37" i="6"/>
  <c r="V37" i="6"/>
  <c r="W21" i="6"/>
  <c r="T21" i="6"/>
  <c r="S21" i="6"/>
  <c r="U21" i="6"/>
  <c r="V21" i="6"/>
  <c r="F191" i="3"/>
  <c r="M142" i="3"/>
  <c r="L142" i="3"/>
  <c r="K142" i="3"/>
  <c r="J142" i="3"/>
  <c r="N142" i="3"/>
  <c r="K139" i="3"/>
  <c r="J139" i="3"/>
  <c r="N139" i="3"/>
  <c r="L139" i="3"/>
  <c r="M139" i="3"/>
  <c r="K143" i="3"/>
  <c r="J143" i="3"/>
  <c r="N143" i="3"/>
  <c r="M143" i="3"/>
  <c r="L143" i="3"/>
  <c r="L136" i="3"/>
  <c r="J136" i="3"/>
  <c r="N136" i="3"/>
  <c r="M136" i="3"/>
  <c r="K136" i="3"/>
  <c r="L140" i="3"/>
  <c r="N140" i="3"/>
  <c r="M140" i="3"/>
  <c r="K140" i="3"/>
  <c r="J140" i="3"/>
  <c r="L144" i="3"/>
  <c r="J144" i="3"/>
  <c r="K144" i="3"/>
  <c r="M144" i="3"/>
  <c r="N144" i="3"/>
  <c r="K20" i="2"/>
  <c r="J20" i="2"/>
  <c r="L20" i="2"/>
  <c r="M20" i="2"/>
  <c r="J21" i="2"/>
  <c r="M21" i="2"/>
  <c r="L21" i="2"/>
  <c r="K21" i="2"/>
  <c r="L22" i="2"/>
  <c r="M22" i="2"/>
  <c r="K22" i="2"/>
  <c r="J22" i="2"/>
  <c r="N22" i="2"/>
  <c r="U14" i="6"/>
  <c r="T14" i="6"/>
  <c r="S14" i="6"/>
  <c r="W14" i="6"/>
  <c r="V14" i="6"/>
  <c r="O41" i="10"/>
  <c r="N41" i="10"/>
  <c r="U41" i="6"/>
  <c r="T41" i="6"/>
  <c r="S41" i="6"/>
  <c r="W41" i="6"/>
  <c r="V41" i="6"/>
  <c r="V20" i="13"/>
  <c r="AA12" i="13"/>
  <c r="Z12" i="13"/>
  <c r="X12" i="13"/>
  <c r="W12" i="13"/>
  <c r="Y12" i="13"/>
  <c r="Z11" i="13"/>
  <c r="Y11" i="13"/>
  <c r="X11" i="13"/>
  <c r="AA11" i="13"/>
  <c r="W11" i="13"/>
  <c r="O103" i="10"/>
  <c r="N103" i="10"/>
  <c r="O75" i="10"/>
  <c r="N75" i="10"/>
  <c r="O76" i="8"/>
  <c r="N76" i="8"/>
  <c r="N79" i="8"/>
  <c r="O79" i="8"/>
  <c r="O84" i="8"/>
  <c r="N84" i="8"/>
  <c r="O78" i="8"/>
  <c r="N78" i="8"/>
  <c r="O86" i="8"/>
  <c r="N86" i="8"/>
  <c r="N75" i="8"/>
  <c r="O75" i="8"/>
  <c r="N83" i="8"/>
  <c r="O83" i="8"/>
  <c r="O80" i="8"/>
  <c r="N80" i="8"/>
  <c r="V52" i="6"/>
  <c r="U52" i="6"/>
  <c r="T52" i="6"/>
  <c r="S52" i="6"/>
  <c r="W52" i="6"/>
  <c r="V36" i="6"/>
  <c r="U36" i="6"/>
  <c r="T36" i="6"/>
  <c r="W36" i="6"/>
  <c r="S36" i="6"/>
  <c r="V20" i="6"/>
  <c r="U20" i="6"/>
  <c r="T20" i="6"/>
  <c r="S20" i="6"/>
  <c r="W20" i="6"/>
  <c r="M215" i="3"/>
  <c r="L215" i="3"/>
  <c r="K215" i="3"/>
  <c r="N215" i="3"/>
  <c r="J215" i="3"/>
  <c r="M184" i="3"/>
  <c r="L184" i="3"/>
  <c r="K184" i="3"/>
  <c r="I195" i="3"/>
  <c r="N184" i="3"/>
  <c r="J184" i="3"/>
  <c r="G192" i="3"/>
  <c r="M176" i="3"/>
  <c r="L176" i="3"/>
  <c r="K176" i="3"/>
  <c r="J176" i="3"/>
  <c r="N176" i="3"/>
  <c r="I187" i="3"/>
  <c r="M168" i="3"/>
  <c r="L168" i="3"/>
  <c r="K168" i="3"/>
  <c r="N168" i="3"/>
  <c r="J168" i="3"/>
  <c r="M160" i="3"/>
  <c r="L160" i="3"/>
  <c r="K160" i="3"/>
  <c r="J160" i="3"/>
  <c r="N160" i="3"/>
  <c r="K153" i="3"/>
  <c r="J153" i="3"/>
  <c r="N153" i="3"/>
  <c r="M153" i="3"/>
  <c r="L153" i="3"/>
  <c r="K157" i="3"/>
  <c r="J157" i="3"/>
  <c r="N157" i="3"/>
  <c r="M157" i="3"/>
  <c r="L157" i="3"/>
  <c r="K161" i="3"/>
  <c r="J161" i="3"/>
  <c r="N161" i="3"/>
  <c r="M161" i="3"/>
  <c r="L161" i="3"/>
  <c r="K165" i="3"/>
  <c r="J165" i="3"/>
  <c r="N165" i="3"/>
  <c r="M165" i="3"/>
  <c r="L165" i="3"/>
  <c r="K169" i="3"/>
  <c r="J169" i="3"/>
  <c r="N169" i="3"/>
  <c r="L169" i="3"/>
  <c r="M169" i="3"/>
  <c r="K173" i="3"/>
  <c r="J173" i="3"/>
  <c r="N173" i="3"/>
  <c r="M173" i="3"/>
  <c r="L173" i="3"/>
  <c r="K177" i="3"/>
  <c r="J177" i="3"/>
  <c r="N177" i="3"/>
  <c r="I188" i="3"/>
  <c r="M177" i="3"/>
  <c r="L177" i="3"/>
  <c r="K181" i="3"/>
  <c r="J181" i="3"/>
  <c r="I192" i="3"/>
  <c r="N181" i="3"/>
  <c r="M181" i="3"/>
  <c r="L181" i="3"/>
  <c r="K185" i="3"/>
  <c r="J185" i="3"/>
  <c r="N185" i="3"/>
  <c r="I196" i="3"/>
  <c r="M185" i="3"/>
  <c r="L185" i="3"/>
  <c r="K208" i="3"/>
  <c r="J208" i="3"/>
  <c r="N208" i="3"/>
  <c r="M208" i="3"/>
  <c r="L208" i="3"/>
  <c r="K212" i="3"/>
  <c r="J212" i="3"/>
  <c r="N212" i="3"/>
  <c r="M212" i="3"/>
  <c r="L212" i="3"/>
  <c r="K216" i="3"/>
  <c r="J216" i="3"/>
  <c r="N216" i="3"/>
  <c r="L216" i="3"/>
  <c r="M216" i="3"/>
  <c r="L154" i="3"/>
  <c r="K154" i="3"/>
  <c r="J154" i="3"/>
  <c r="N154" i="3"/>
  <c r="M154" i="3"/>
  <c r="L158" i="3"/>
  <c r="N158" i="3"/>
  <c r="M158" i="3"/>
  <c r="K158" i="3"/>
  <c r="J158" i="3"/>
  <c r="L162" i="3"/>
  <c r="K162" i="3"/>
  <c r="J162" i="3"/>
  <c r="N162" i="3"/>
  <c r="M162" i="3"/>
  <c r="L166" i="3"/>
  <c r="N166" i="3"/>
  <c r="M166" i="3"/>
  <c r="J166" i="3"/>
  <c r="K166" i="3"/>
  <c r="L170" i="3"/>
  <c r="K170" i="3"/>
  <c r="N170" i="3"/>
  <c r="M170" i="3"/>
  <c r="J170" i="3"/>
  <c r="L174" i="3"/>
  <c r="N174" i="3"/>
  <c r="M174" i="3"/>
  <c r="K174" i="3"/>
  <c r="J174" i="3"/>
  <c r="I189" i="3"/>
  <c r="L178" i="3"/>
  <c r="K178" i="3"/>
  <c r="J178" i="3"/>
  <c r="N178" i="3"/>
  <c r="M178" i="3"/>
  <c r="I193" i="3"/>
  <c r="L182" i="3"/>
  <c r="N182" i="3"/>
  <c r="M182" i="3"/>
  <c r="K182" i="3"/>
  <c r="J182" i="3"/>
  <c r="L209" i="3"/>
  <c r="K209" i="3"/>
  <c r="J209" i="3"/>
  <c r="N209" i="3"/>
  <c r="M209" i="3"/>
  <c r="L213" i="3"/>
  <c r="N213" i="3"/>
  <c r="M213" i="3"/>
  <c r="J213" i="3"/>
  <c r="K213" i="3"/>
  <c r="L217" i="3"/>
  <c r="K217" i="3"/>
  <c r="J217" i="3"/>
  <c r="M217" i="3"/>
  <c r="N217" i="3"/>
  <c r="F43" i="2"/>
  <c r="O106" i="10"/>
  <c r="N106" i="10"/>
  <c r="O33" i="10"/>
  <c r="N33" i="10"/>
  <c r="W29" i="6"/>
  <c r="T29" i="6"/>
  <c r="V29" i="6"/>
  <c r="U29" i="6"/>
  <c r="S29" i="6"/>
  <c r="W10" i="6"/>
  <c r="T10" i="6"/>
  <c r="V10" i="6"/>
  <c r="U10" i="6"/>
  <c r="S10" i="6"/>
  <c r="F195" i="3"/>
  <c r="U25" i="6"/>
  <c r="T25" i="6"/>
  <c r="S25" i="6"/>
  <c r="V25" i="6"/>
  <c r="W25" i="6"/>
  <c r="AA8" i="13"/>
  <c r="Z8" i="13"/>
  <c r="X8" i="13"/>
  <c r="W8" i="13"/>
  <c r="Y8" i="13"/>
  <c r="O98" i="10"/>
  <c r="N98" i="10"/>
  <c r="O38" i="10"/>
  <c r="N38" i="10"/>
  <c r="W42" i="6"/>
  <c r="V42" i="6"/>
  <c r="S42" i="6"/>
  <c r="U42" i="6"/>
  <c r="T42" i="6"/>
  <c r="W26" i="6"/>
  <c r="V26" i="6"/>
  <c r="S26" i="6"/>
  <c r="U26" i="6"/>
  <c r="T26" i="6"/>
  <c r="W7" i="6"/>
  <c r="V7" i="6"/>
  <c r="S7" i="6"/>
  <c r="U7" i="6"/>
  <c r="T7" i="6"/>
  <c r="N210" i="3"/>
  <c r="M210" i="3"/>
  <c r="J210" i="3"/>
  <c r="L210" i="3"/>
  <c r="K210" i="3"/>
  <c r="G195" i="3"/>
  <c r="N179" i="3"/>
  <c r="M179" i="3"/>
  <c r="J179" i="3"/>
  <c r="L179" i="3"/>
  <c r="K179" i="3"/>
  <c r="I190" i="3"/>
  <c r="G187" i="3"/>
  <c r="N171" i="3"/>
  <c r="M171" i="3"/>
  <c r="J171" i="3"/>
  <c r="L171" i="3"/>
  <c r="K171" i="3"/>
  <c r="N163" i="3"/>
  <c r="M163" i="3"/>
  <c r="J163" i="3"/>
  <c r="L163" i="3"/>
  <c r="K163" i="3"/>
  <c r="N155" i="3"/>
  <c r="M155" i="3"/>
  <c r="J155" i="3"/>
  <c r="L155" i="3"/>
  <c r="K155" i="3"/>
  <c r="E67" i="2"/>
  <c r="L67" i="2" s="1"/>
  <c r="E68" i="2"/>
  <c r="L68" i="2" s="1"/>
  <c r="M12" i="2"/>
  <c r="L12" i="2"/>
  <c r="K12" i="2"/>
  <c r="J12" i="2"/>
  <c r="N12" i="2"/>
  <c r="M8" i="2"/>
  <c r="K8" i="2"/>
  <c r="N8" i="2"/>
  <c r="L8" i="2"/>
  <c r="J8" i="2"/>
  <c r="W45" i="6"/>
  <c r="T45" i="6"/>
  <c r="V45" i="6"/>
  <c r="U45" i="6"/>
  <c r="S45" i="6"/>
  <c r="F187" i="3"/>
  <c r="G189" i="3"/>
  <c r="G193" i="3"/>
  <c r="G186" i="3"/>
  <c r="G190" i="3"/>
  <c r="G194" i="3"/>
  <c r="N35" i="10"/>
  <c r="O35" i="10"/>
  <c r="N100" i="10"/>
  <c r="O100" i="10"/>
  <c r="N108" i="10"/>
  <c r="O108" i="10"/>
  <c r="O32" i="10"/>
  <c r="N32" i="10"/>
  <c r="O40" i="10"/>
  <c r="N40" i="10"/>
  <c r="O97" i="10"/>
  <c r="N97" i="10"/>
  <c r="O105" i="10"/>
  <c r="N105" i="10"/>
  <c r="O34" i="10"/>
  <c r="N34" i="10"/>
  <c r="O42" i="10"/>
  <c r="N42" i="10"/>
  <c r="O53" i="10"/>
  <c r="N53" i="10"/>
  <c r="O99" i="10"/>
  <c r="N99" i="10"/>
  <c r="O107" i="10"/>
  <c r="N107" i="10"/>
  <c r="N31" i="10"/>
  <c r="O31" i="10"/>
  <c r="N39" i="10"/>
  <c r="O39" i="10"/>
  <c r="N104" i="10"/>
  <c r="O104" i="10"/>
  <c r="N36" i="10"/>
  <c r="O36" i="10"/>
  <c r="N101" i="10"/>
  <c r="O101" i="10"/>
  <c r="W12" i="6"/>
  <c r="V12" i="6"/>
  <c r="U12" i="6"/>
  <c r="T12" i="6"/>
  <c r="S12" i="6"/>
  <c r="W23" i="6"/>
  <c r="V23" i="6"/>
  <c r="U23" i="6"/>
  <c r="T23" i="6"/>
  <c r="S23" i="6"/>
  <c r="W31" i="6"/>
  <c r="V31" i="6"/>
  <c r="U31" i="6"/>
  <c r="S31" i="6"/>
  <c r="T31" i="6"/>
  <c r="W39" i="6"/>
  <c r="V39" i="6"/>
  <c r="U39" i="6"/>
  <c r="T39" i="6"/>
  <c r="S39" i="6"/>
  <c r="W47" i="6"/>
  <c r="V47" i="6"/>
  <c r="U47" i="6"/>
  <c r="S47" i="6"/>
  <c r="T47" i="6"/>
  <c r="T11" i="6"/>
  <c r="S11" i="6"/>
  <c r="W11" i="6"/>
  <c r="V11" i="6"/>
  <c r="U11" i="6"/>
  <c r="T22" i="6"/>
  <c r="S22" i="6"/>
  <c r="W22" i="6"/>
  <c r="U22" i="6"/>
  <c r="V22" i="6"/>
  <c r="T30" i="6"/>
  <c r="S30" i="6"/>
  <c r="W30" i="6"/>
  <c r="V30" i="6"/>
  <c r="U30" i="6"/>
  <c r="T38" i="6"/>
  <c r="S38" i="6"/>
  <c r="W38" i="6"/>
  <c r="U38" i="6"/>
  <c r="V38" i="6"/>
  <c r="T46" i="6"/>
  <c r="S46" i="6"/>
  <c r="W46" i="6"/>
  <c r="V46" i="6"/>
  <c r="U46" i="6"/>
  <c r="S8" i="6"/>
  <c r="V8" i="6"/>
  <c r="U8" i="6"/>
  <c r="W8" i="6"/>
  <c r="T8" i="6"/>
  <c r="S16" i="6"/>
  <c r="V16" i="6"/>
  <c r="W16" i="6"/>
  <c r="T16" i="6"/>
  <c r="U16" i="6"/>
  <c r="S19" i="6"/>
  <c r="V19" i="6"/>
  <c r="W19" i="6"/>
  <c r="U19" i="6"/>
  <c r="T19" i="6"/>
  <c r="S27" i="6"/>
  <c r="V27" i="6"/>
  <c r="U27" i="6"/>
  <c r="T27" i="6"/>
  <c r="W27" i="6"/>
  <c r="S35" i="6"/>
  <c r="V35" i="6"/>
  <c r="W35" i="6"/>
  <c r="U35" i="6"/>
  <c r="T35" i="6"/>
  <c r="S43" i="6"/>
  <c r="V43" i="6"/>
  <c r="W43" i="6"/>
  <c r="U43" i="6"/>
  <c r="T43" i="6"/>
  <c r="S51" i="6"/>
  <c r="V51" i="6"/>
  <c r="W51" i="6"/>
  <c r="T51" i="6"/>
  <c r="U51" i="6"/>
  <c r="U13" i="6"/>
  <c r="W13" i="6"/>
  <c r="V13" i="6"/>
  <c r="S13" i="6"/>
  <c r="T13" i="6"/>
  <c r="U24" i="6"/>
  <c r="T24" i="6"/>
  <c r="S24" i="6"/>
  <c r="W24" i="6"/>
  <c r="V24" i="6"/>
  <c r="U32" i="6"/>
  <c r="W32" i="6"/>
  <c r="V32" i="6"/>
  <c r="S32" i="6"/>
  <c r="T32" i="6"/>
  <c r="U40" i="6"/>
  <c r="V40" i="6"/>
  <c r="T40" i="6"/>
  <c r="S40" i="6"/>
  <c r="W40" i="6"/>
  <c r="U48" i="6"/>
  <c r="W48" i="6"/>
  <c r="V48" i="6"/>
  <c r="T48" i="6"/>
  <c r="S48" i="6"/>
  <c r="F188" i="3"/>
  <c r="F192" i="3"/>
  <c r="F196" i="3"/>
  <c r="F186" i="3"/>
  <c r="F190" i="3"/>
  <c r="F194" i="3"/>
  <c r="T16" i="43"/>
  <c r="S16" i="43"/>
  <c r="Q16" i="43"/>
  <c r="R16" i="43"/>
  <c r="P16" i="43"/>
  <c r="I16" i="43"/>
  <c r="H16" i="43"/>
  <c r="J16" i="43"/>
  <c r="G146" i="42"/>
  <c r="I146" i="42"/>
  <c r="H146" i="42"/>
  <c r="K146" i="42" s="1"/>
  <c r="L16" i="43"/>
  <c r="N16" i="43"/>
  <c r="M16" i="43"/>
  <c r="M16" i="42"/>
  <c r="N16" i="42"/>
  <c r="L16" i="42"/>
  <c r="P16" i="42"/>
  <c r="S16" i="42"/>
  <c r="R16" i="42"/>
  <c r="Q16" i="42"/>
  <c r="T16" i="42"/>
  <c r="H16" i="42"/>
  <c r="J16" i="42"/>
  <c r="I16" i="42"/>
  <c r="J16" i="41"/>
  <c r="I16" i="41"/>
  <c r="H16" i="41"/>
  <c r="I146" i="41"/>
  <c r="H146" i="41"/>
  <c r="K146" i="41" s="1"/>
  <c r="G146" i="41"/>
  <c r="H129" i="37"/>
  <c r="I129" i="37"/>
  <c r="G129" i="37"/>
  <c r="Q11" i="37"/>
  <c r="O11" i="37"/>
  <c r="R11" i="37"/>
  <c r="P11" i="37"/>
  <c r="S11" i="37"/>
  <c r="T11" i="37"/>
  <c r="T16" i="41"/>
  <c r="S16" i="41"/>
  <c r="R16" i="41"/>
  <c r="Q16" i="41"/>
  <c r="P16" i="41"/>
  <c r="L16" i="41"/>
  <c r="N16" i="41"/>
  <c r="M16" i="41"/>
  <c r="M11" i="37"/>
  <c r="K11" i="37"/>
  <c r="L11" i="37"/>
  <c r="I11" i="37"/>
  <c r="G11" i="37"/>
  <c r="H11" i="37"/>
  <c r="L104" i="28"/>
  <c r="I104" i="28"/>
  <c r="K104" i="28"/>
  <c r="J104" i="28"/>
  <c r="M104" i="28"/>
  <c r="J34" i="28"/>
  <c r="M34" i="28"/>
  <c r="L34" i="28"/>
  <c r="K34" i="28"/>
  <c r="I34" i="28"/>
  <c r="M62" i="27"/>
  <c r="L62" i="27"/>
  <c r="K62" i="27"/>
  <c r="I62" i="27"/>
  <c r="J62" i="27"/>
  <c r="M160" i="26"/>
  <c r="L160" i="26"/>
  <c r="K160" i="26"/>
  <c r="J160" i="26"/>
  <c r="I160" i="26"/>
  <c r="K132" i="28"/>
  <c r="J132" i="28"/>
  <c r="I132" i="28"/>
  <c r="M132" i="28"/>
  <c r="L132" i="28"/>
  <c r="M76" i="28"/>
  <c r="L76" i="28"/>
  <c r="K76" i="28"/>
  <c r="J76" i="28"/>
  <c r="I76" i="28"/>
  <c r="I76" i="27"/>
  <c r="M76" i="27"/>
  <c r="L76" i="27"/>
  <c r="K76" i="27"/>
  <c r="J76" i="27"/>
  <c r="M118" i="28"/>
  <c r="J118" i="28"/>
  <c r="L118" i="28"/>
  <c r="I118" i="28"/>
  <c r="K118" i="28"/>
  <c r="J90" i="27"/>
  <c r="I90" i="27"/>
  <c r="M90" i="27"/>
  <c r="L90" i="27"/>
  <c r="K90" i="27"/>
  <c r="K104" i="27"/>
  <c r="J104" i="27"/>
  <c r="I104" i="27"/>
  <c r="L104" i="27"/>
  <c r="M104" i="27"/>
  <c r="I62" i="26"/>
  <c r="M62" i="26"/>
  <c r="K62" i="26"/>
  <c r="L62" i="26"/>
  <c r="J62" i="26"/>
  <c r="L146" i="28"/>
  <c r="M146" i="28"/>
  <c r="K146" i="28"/>
  <c r="J146" i="28"/>
  <c r="I146" i="28"/>
  <c r="K48" i="28"/>
  <c r="M48" i="28"/>
  <c r="I48" i="28"/>
  <c r="L48" i="28"/>
  <c r="J48" i="28"/>
  <c r="M20" i="27"/>
  <c r="L20" i="27"/>
  <c r="K20" i="27"/>
  <c r="J20" i="27"/>
  <c r="I20" i="27"/>
  <c r="J90" i="26"/>
  <c r="I90" i="26"/>
  <c r="L90" i="26"/>
  <c r="K90" i="26"/>
  <c r="M90" i="26"/>
  <c r="L62" i="28"/>
  <c r="J62" i="28"/>
  <c r="I62" i="28"/>
  <c r="M62" i="28"/>
  <c r="K62" i="28"/>
  <c r="I20" i="28"/>
  <c r="J20" i="28"/>
  <c r="L20" i="28"/>
  <c r="M20" i="28"/>
  <c r="K20" i="28"/>
  <c r="L160" i="27"/>
  <c r="J160" i="27"/>
  <c r="I160" i="27"/>
  <c r="M160" i="27"/>
  <c r="K160" i="27"/>
  <c r="M90" i="28"/>
  <c r="J90" i="28"/>
  <c r="K90" i="28"/>
  <c r="I90" i="28"/>
  <c r="L90" i="28"/>
  <c r="M132" i="27"/>
  <c r="L132" i="27"/>
  <c r="K132" i="27"/>
  <c r="I132" i="27"/>
  <c r="J132" i="27"/>
  <c r="M146" i="26"/>
  <c r="L146" i="26"/>
  <c r="K146" i="26"/>
  <c r="J146" i="26"/>
  <c r="I146" i="26"/>
  <c r="M146" i="27"/>
  <c r="L146" i="27"/>
  <c r="K146" i="27"/>
  <c r="J146" i="27"/>
  <c r="I146" i="27"/>
  <c r="L34" i="27"/>
  <c r="M34" i="27"/>
  <c r="J34" i="27"/>
  <c r="K34" i="27"/>
  <c r="I34" i="27"/>
  <c r="L34" i="26"/>
  <c r="M34" i="26"/>
  <c r="K34" i="26"/>
  <c r="I34" i="26"/>
  <c r="J34" i="26"/>
  <c r="M132" i="26"/>
  <c r="L132" i="26"/>
  <c r="K132" i="26"/>
  <c r="J132" i="26"/>
  <c r="I132" i="26"/>
  <c r="L118" i="26"/>
  <c r="K118" i="26"/>
  <c r="J118" i="26"/>
  <c r="M118" i="26"/>
  <c r="I118" i="26"/>
  <c r="M20" i="26"/>
  <c r="K20" i="26"/>
  <c r="J20" i="26"/>
  <c r="I20" i="26"/>
  <c r="L20" i="26"/>
  <c r="L118" i="27"/>
  <c r="K118" i="27"/>
  <c r="J118" i="27"/>
  <c r="M118" i="27"/>
  <c r="I118" i="27"/>
  <c r="M48" i="26"/>
  <c r="L48" i="26"/>
  <c r="K48" i="26"/>
  <c r="J48" i="26"/>
  <c r="I48" i="26"/>
  <c r="I76" i="26"/>
  <c r="M76" i="26"/>
  <c r="L76" i="26"/>
  <c r="K76" i="26"/>
  <c r="J76" i="26"/>
  <c r="K161" i="22"/>
  <c r="J161" i="22"/>
  <c r="M161" i="22"/>
  <c r="L161" i="22"/>
  <c r="N161" i="22"/>
  <c r="K133" i="22"/>
  <c r="J133" i="22"/>
  <c r="M133" i="22"/>
  <c r="L133" i="22"/>
  <c r="N133" i="22"/>
  <c r="K105" i="22"/>
  <c r="J105" i="22"/>
  <c r="M105" i="22"/>
  <c r="N105" i="22"/>
  <c r="L105" i="22"/>
  <c r="K77" i="22"/>
  <c r="J77" i="22"/>
  <c r="M77" i="22"/>
  <c r="N77" i="22"/>
  <c r="L77" i="22"/>
  <c r="M48" i="27"/>
  <c r="L48" i="27"/>
  <c r="J48" i="27"/>
  <c r="K48" i="27"/>
  <c r="I48" i="27"/>
  <c r="N147" i="22"/>
  <c r="M147" i="22"/>
  <c r="L147" i="22"/>
  <c r="K147" i="22"/>
  <c r="J147" i="22"/>
  <c r="N119" i="22"/>
  <c r="M119" i="22"/>
  <c r="L119" i="22"/>
  <c r="K119" i="22"/>
  <c r="J119" i="22"/>
  <c r="N91" i="22"/>
  <c r="M91" i="22"/>
  <c r="L91" i="22"/>
  <c r="K91" i="22"/>
  <c r="J91" i="22"/>
  <c r="K49" i="22"/>
  <c r="J49" i="22"/>
  <c r="M49" i="22"/>
  <c r="N49" i="22"/>
  <c r="L49" i="22"/>
  <c r="K104" i="26"/>
  <c r="J104" i="26"/>
  <c r="I104" i="26"/>
  <c r="M104" i="26"/>
  <c r="L104" i="26"/>
  <c r="N63" i="22"/>
  <c r="M63" i="22"/>
  <c r="K63" i="22"/>
  <c r="L63" i="22"/>
  <c r="J63" i="22"/>
  <c r="N35" i="22"/>
  <c r="M35" i="22"/>
  <c r="L35" i="22"/>
  <c r="K35" i="22"/>
  <c r="J35" i="22"/>
  <c r="J106" i="21"/>
  <c r="I106" i="21"/>
  <c r="H106" i="21"/>
  <c r="N21" i="22"/>
  <c r="M21" i="22"/>
  <c r="L21" i="22"/>
  <c r="K21" i="22"/>
  <c r="J21" i="22"/>
  <c r="J92" i="21"/>
  <c r="I92" i="21"/>
  <c r="H92" i="21"/>
  <c r="J22" i="21"/>
  <c r="I22" i="21"/>
  <c r="H22" i="21"/>
  <c r="J120" i="21"/>
  <c r="I120" i="21"/>
  <c r="H120" i="21"/>
  <c r="J78" i="21"/>
  <c r="I78" i="21"/>
  <c r="H78" i="21"/>
  <c r="J134" i="21"/>
  <c r="I134" i="21"/>
  <c r="H134" i="21"/>
  <c r="J64" i="21"/>
  <c r="I64" i="21"/>
  <c r="H64" i="21"/>
  <c r="T22" i="21"/>
  <c r="S22" i="21"/>
  <c r="R22" i="21"/>
  <c r="J50" i="21"/>
  <c r="I50" i="21"/>
  <c r="H50" i="21"/>
  <c r="J148" i="21"/>
  <c r="I148" i="21"/>
  <c r="H148" i="21"/>
  <c r="AB132" i="18"/>
  <c r="Z132" i="18"/>
  <c r="AA132" i="18"/>
  <c r="T132" i="18"/>
  <c r="S132" i="18"/>
  <c r="R132" i="18"/>
  <c r="AA106" i="18"/>
  <c r="Z106" i="18"/>
  <c r="AB106" i="18"/>
  <c r="S106" i="18"/>
  <c r="R106" i="18"/>
  <c r="T106" i="18"/>
  <c r="AB76" i="18"/>
  <c r="AA76" i="18"/>
  <c r="Z76" i="18"/>
  <c r="T76" i="18"/>
  <c r="S76" i="18"/>
  <c r="R76" i="18"/>
  <c r="AA50" i="18"/>
  <c r="Z50" i="18"/>
  <c r="AB50" i="18"/>
  <c r="S50" i="18"/>
  <c r="R50" i="18"/>
  <c r="T50" i="18"/>
  <c r="AB20" i="18"/>
  <c r="AA20" i="18"/>
  <c r="Z20" i="18"/>
  <c r="T20" i="18"/>
  <c r="S20" i="18"/>
  <c r="R20" i="18"/>
  <c r="I132" i="18"/>
  <c r="K132" i="18"/>
  <c r="J132" i="18"/>
  <c r="K106" i="18"/>
  <c r="J106" i="18"/>
  <c r="I106" i="18"/>
  <c r="I76" i="18"/>
  <c r="K76" i="18"/>
  <c r="J76" i="18"/>
  <c r="K50" i="18"/>
  <c r="J50" i="18"/>
  <c r="I50" i="18"/>
  <c r="I20" i="18"/>
  <c r="J20" i="18"/>
  <c r="K20" i="18"/>
  <c r="J162" i="21"/>
  <c r="I162" i="21"/>
  <c r="H162" i="21"/>
  <c r="J36" i="21"/>
  <c r="I36" i="21"/>
  <c r="H36" i="21"/>
  <c r="AB148" i="18"/>
  <c r="AA148" i="18"/>
  <c r="Z148" i="18"/>
  <c r="T148" i="18"/>
  <c r="S148" i="18"/>
  <c r="R148" i="18"/>
  <c r="AA118" i="18"/>
  <c r="Z118" i="18"/>
  <c r="AB118" i="18"/>
  <c r="S118" i="18"/>
  <c r="R118" i="18"/>
  <c r="T118" i="18"/>
  <c r="AB92" i="18"/>
  <c r="AA92" i="18"/>
  <c r="Z92" i="18"/>
  <c r="T92" i="18"/>
  <c r="S92" i="18"/>
  <c r="R92" i="18"/>
  <c r="AA62" i="18"/>
  <c r="Z62" i="18"/>
  <c r="AB62" i="18"/>
  <c r="S62" i="18"/>
  <c r="R62" i="18"/>
  <c r="T62" i="18"/>
  <c r="AB36" i="18"/>
  <c r="AA36" i="18"/>
  <c r="Z36" i="18"/>
  <c r="T36" i="18"/>
  <c r="S36" i="18"/>
  <c r="R36" i="18"/>
  <c r="AB160" i="18"/>
  <c r="AA160" i="18"/>
  <c r="Z160" i="18"/>
  <c r="T160" i="18"/>
  <c r="S160" i="18"/>
  <c r="R160" i="18"/>
  <c r="AA134" i="18"/>
  <c r="Z134" i="18"/>
  <c r="AB134" i="18"/>
  <c r="S134" i="18"/>
  <c r="R134" i="18"/>
  <c r="T134" i="18"/>
  <c r="AB104" i="18"/>
  <c r="AA104" i="18"/>
  <c r="Z104" i="18"/>
  <c r="T104" i="18"/>
  <c r="S104" i="18"/>
  <c r="R104" i="18"/>
  <c r="AA78" i="18"/>
  <c r="Z78" i="18"/>
  <c r="AB78" i="18"/>
  <c r="S78" i="18"/>
  <c r="R78" i="18"/>
  <c r="T78" i="18"/>
  <c r="AB48" i="18"/>
  <c r="AA48" i="18"/>
  <c r="Z48" i="18"/>
  <c r="T48" i="18"/>
  <c r="S48" i="18"/>
  <c r="R48" i="18"/>
  <c r="AA22" i="18"/>
  <c r="Z22" i="18"/>
  <c r="AB22" i="18"/>
  <c r="S22" i="18"/>
  <c r="R22" i="18"/>
  <c r="T22" i="18"/>
  <c r="K160" i="18"/>
  <c r="I160" i="18"/>
  <c r="J160" i="18"/>
  <c r="K134" i="18"/>
  <c r="J134" i="18"/>
  <c r="I134" i="18"/>
  <c r="K104" i="18"/>
  <c r="I104" i="18"/>
  <c r="J104" i="18"/>
  <c r="K78" i="18"/>
  <c r="J78" i="18"/>
  <c r="I78" i="18"/>
  <c r="K48" i="18"/>
  <c r="I48" i="18"/>
  <c r="J48" i="18"/>
  <c r="K22" i="18"/>
  <c r="J22" i="18"/>
  <c r="I22" i="18"/>
  <c r="S34" i="18"/>
  <c r="R34" i="18"/>
  <c r="T34" i="18"/>
  <c r="I8" i="18"/>
  <c r="K8" i="18"/>
  <c r="J8" i="18"/>
  <c r="L147" i="16"/>
  <c r="K147" i="16"/>
  <c r="M147" i="16"/>
  <c r="J147" i="16"/>
  <c r="I147" i="16"/>
  <c r="K121" i="16"/>
  <c r="J121" i="16"/>
  <c r="I121" i="16"/>
  <c r="M121" i="16"/>
  <c r="L121" i="16"/>
  <c r="L35" i="16"/>
  <c r="K35" i="16"/>
  <c r="M35" i="16"/>
  <c r="J35" i="16"/>
  <c r="I35" i="16"/>
  <c r="K90" i="18"/>
  <c r="J90" i="18"/>
  <c r="I90" i="18"/>
  <c r="T64" i="18"/>
  <c r="S64" i="18"/>
  <c r="R64" i="18"/>
  <c r="AB8" i="18"/>
  <c r="AA8" i="18"/>
  <c r="Z8" i="18"/>
  <c r="I161" i="16"/>
  <c r="M161" i="16"/>
  <c r="L161" i="16"/>
  <c r="J161" i="16"/>
  <c r="K161" i="16"/>
  <c r="L135" i="16"/>
  <c r="K135" i="16"/>
  <c r="J135" i="16"/>
  <c r="M135" i="16"/>
  <c r="I135" i="16"/>
  <c r="I49" i="16"/>
  <c r="M49" i="16"/>
  <c r="L49" i="16"/>
  <c r="K49" i="16"/>
  <c r="J49" i="16"/>
  <c r="L23" i="16"/>
  <c r="K23" i="16"/>
  <c r="J23" i="16"/>
  <c r="M23" i="16"/>
  <c r="I23" i="16"/>
  <c r="I91" i="15"/>
  <c r="L91" i="15"/>
  <c r="K91" i="15"/>
  <c r="J91" i="15"/>
  <c r="M91" i="15"/>
  <c r="S146" i="18"/>
  <c r="R146" i="18"/>
  <c r="T146" i="18"/>
  <c r="I120" i="18"/>
  <c r="K120" i="18"/>
  <c r="J120" i="18"/>
  <c r="AA90" i="18"/>
  <c r="Z90" i="18"/>
  <c r="AB90" i="18"/>
  <c r="K36" i="18"/>
  <c r="I36" i="18"/>
  <c r="J36" i="18"/>
  <c r="M149" i="16"/>
  <c r="L149" i="16"/>
  <c r="K149" i="16"/>
  <c r="I149" i="16"/>
  <c r="J149" i="16"/>
  <c r="J63" i="16"/>
  <c r="I63" i="16"/>
  <c r="M63" i="16"/>
  <c r="L63" i="16"/>
  <c r="K63" i="16"/>
  <c r="M37" i="16"/>
  <c r="L37" i="16"/>
  <c r="K37" i="16"/>
  <c r="I37" i="16"/>
  <c r="J37" i="16"/>
  <c r="J21" i="16"/>
  <c r="I21" i="16"/>
  <c r="M21" i="16"/>
  <c r="L21" i="16"/>
  <c r="K21" i="16"/>
  <c r="J105" i="15"/>
  <c r="I105" i="15"/>
  <c r="M105" i="15"/>
  <c r="L105" i="15"/>
  <c r="K105" i="15"/>
  <c r="K148" i="18"/>
  <c r="I148" i="18"/>
  <c r="J148" i="18"/>
  <c r="K34" i="18"/>
  <c r="J34" i="18"/>
  <c r="I34" i="18"/>
  <c r="T8" i="18"/>
  <c r="S8" i="18"/>
  <c r="R8" i="18"/>
  <c r="L49" i="17"/>
  <c r="K49" i="17"/>
  <c r="J49" i="17"/>
  <c r="M49" i="17"/>
  <c r="I49" i="17"/>
  <c r="M23" i="17"/>
  <c r="K23" i="17"/>
  <c r="J23" i="17"/>
  <c r="L23" i="17"/>
  <c r="I23" i="17"/>
  <c r="L91" i="16"/>
  <c r="K91" i="16"/>
  <c r="J91" i="16"/>
  <c r="M91" i="16"/>
  <c r="I91" i="16"/>
  <c r="M65" i="16"/>
  <c r="K65" i="16"/>
  <c r="J65" i="16"/>
  <c r="L65" i="16"/>
  <c r="I65" i="16"/>
  <c r="J9" i="16"/>
  <c r="I9" i="16"/>
  <c r="M9" i="16"/>
  <c r="K9" i="16"/>
  <c r="L9" i="16"/>
  <c r="L133" i="15"/>
  <c r="K133" i="15"/>
  <c r="J133" i="15"/>
  <c r="M133" i="15"/>
  <c r="I133" i="15"/>
  <c r="S90" i="18"/>
  <c r="R90" i="18"/>
  <c r="T90" i="18"/>
  <c r="I64" i="18"/>
  <c r="K64" i="18"/>
  <c r="J64" i="18"/>
  <c r="AA34" i="18"/>
  <c r="Z34" i="18"/>
  <c r="AB34" i="18"/>
  <c r="L37" i="17"/>
  <c r="K37" i="17"/>
  <c r="I37" i="17"/>
  <c r="M37" i="17"/>
  <c r="J37" i="17"/>
  <c r="M21" i="17"/>
  <c r="L21" i="17"/>
  <c r="K21" i="17"/>
  <c r="I21" i="17"/>
  <c r="J21" i="17"/>
  <c r="M105" i="16"/>
  <c r="L105" i="16"/>
  <c r="K105" i="16"/>
  <c r="I105" i="16"/>
  <c r="J105" i="16"/>
  <c r="L79" i="16"/>
  <c r="K79" i="16"/>
  <c r="M79" i="16"/>
  <c r="J79" i="16"/>
  <c r="I79" i="16"/>
  <c r="M147" i="15"/>
  <c r="L147" i="15"/>
  <c r="K147" i="15"/>
  <c r="I147" i="15"/>
  <c r="J147" i="15"/>
  <c r="M161" i="15"/>
  <c r="L161" i="15"/>
  <c r="J161" i="15"/>
  <c r="I161" i="15"/>
  <c r="K161" i="15"/>
  <c r="K65" i="14"/>
  <c r="J65" i="14"/>
  <c r="I65" i="14"/>
  <c r="X107" i="19"/>
  <c r="X9" i="19"/>
  <c r="X133" i="19"/>
  <c r="J65" i="17"/>
  <c r="I65" i="17"/>
  <c r="M65" i="17"/>
  <c r="L65" i="17"/>
  <c r="K65" i="17"/>
  <c r="M9" i="17"/>
  <c r="L9" i="17"/>
  <c r="K9" i="17"/>
  <c r="I9" i="17"/>
  <c r="J9" i="17"/>
  <c r="K119" i="15"/>
  <c r="J119" i="15"/>
  <c r="I119" i="15"/>
  <c r="L119" i="15"/>
  <c r="M119" i="15"/>
  <c r="I35" i="15"/>
  <c r="M35" i="15"/>
  <c r="L35" i="15"/>
  <c r="J35" i="15"/>
  <c r="K35" i="15"/>
  <c r="I107" i="14"/>
  <c r="K107" i="14"/>
  <c r="J107" i="14"/>
  <c r="K62" i="18"/>
  <c r="J62" i="18"/>
  <c r="I62" i="18"/>
  <c r="M133" i="17"/>
  <c r="L133" i="17"/>
  <c r="K133" i="17"/>
  <c r="I133" i="17"/>
  <c r="J133" i="17"/>
  <c r="M119" i="16"/>
  <c r="L119" i="16"/>
  <c r="J119" i="16"/>
  <c r="I119" i="16"/>
  <c r="K119" i="16"/>
  <c r="J49" i="15"/>
  <c r="I49" i="15"/>
  <c r="M49" i="15"/>
  <c r="K49" i="15"/>
  <c r="L49" i="15"/>
  <c r="J149" i="14"/>
  <c r="I149" i="14"/>
  <c r="K149" i="14"/>
  <c r="J37" i="14"/>
  <c r="I37" i="14"/>
  <c r="K37" i="14"/>
  <c r="X35" i="19"/>
  <c r="AA146" i="18"/>
  <c r="Z146" i="18"/>
  <c r="AB146" i="18"/>
  <c r="AB64" i="18"/>
  <c r="Z64" i="18"/>
  <c r="AA64" i="18"/>
  <c r="K77" i="16"/>
  <c r="J77" i="16"/>
  <c r="I77" i="16"/>
  <c r="M77" i="16"/>
  <c r="L77" i="16"/>
  <c r="AA21" i="16"/>
  <c r="Y21" i="16"/>
  <c r="X21" i="16"/>
  <c r="W21" i="16"/>
  <c r="Z21" i="16"/>
  <c r="K63" i="15"/>
  <c r="J63" i="15"/>
  <c r="I63" i="15"/>
  <c r="L63" i="15"/>
  <c r="M63" i="15"/>
  <c r="K21" i="15"/>
  <c r="J21" i="15"/>
  <c r="I21" i="15"/>
  <c r="M21" i="15"/>
  <c r="L21" i="15"/>
  <c r="K79" i="14"/>
  <c r="J79" i="14"/>
  <c r="I79" i="14"/>
  <c r="X147" i="19"/>
  <c r="K118" i="18"/>
  <c r="J118" i="18"/>
  <c r="I118" i="18"/>
  <c r="M147" i="17"/>
  <c r="L147" i="17"/>
  <c r="J147" i="17"/>
  <c r="K147" i="17"/>
  <c r="I147" i="17"/>
  <c r="M77" i="17"/>
  <c r="L77" i="17"/>
  <c r="J77" i="17"/>
  <c r="I77" i="17"/>
  <c r="K77" i="17"/>
  <c r="I93" i="16"/>
  <c r="M93" i="16"/>
  <c r="L93" i="16"/>
  <c r="J93" i="16"/>
  <c r="K93" i="16"/>
  <c r="L77" i="15"/>
  <c r="K77" i="15"/>
  <c r="J77" i="15"/>
  <c r="I77" i="15"/>
  <c r="M77" i="15"/>
  <c r="K121" i="14"/>
  <c r="J121" i="14"/>
  <c r="I121" i="14"/>
  <c r="K146" i="18"/>
  <c r="J146" i="18"/>
  <c r="I146" i="18"/>
  <c r="AB120" i="18"/>
  <c r="AA120" i="18"/>
  <c r="Z120" i="18"/>
  <c r="K35" i="17"/>
  <c r="J35" i="17"/>
  <c r="I35" i="17"/>
  <c r="M35" i="17"/>
  <c r="L35" i="17"/>
  <c r="M133" i="16"/>
  <c r="K133" i="16"/>
  <c r="J133" i="16"/>
  <c r="L133" i="16"/>
  <c r="I133" i="16"/>
  <c r="M51" i="16"/>
  <c r="L51" i="16"/>
  <c r="J51" i="16"/>
  <c r="I51" i="16"/>
  <c r="K51" i="16"/>
  <c r="K163" i="14"/>
  <c r="J163" i="14"/>
  <c r="I163" i="14"/>
  <c r="K51" i="14"/>
  <c r="I51" i="14"/>
  <c r="J51" i="14"/>
  <c r="I51" i="17"/>
  <c r="M51" i="17"/>
  <c r="L51" i="17"/>
  <c r="K51" i="17"/>
  <c r="J51" i="17"/>
  <c r="J107" i="16"/>
  <c r="I107" i="16"/>
  <c r="M107" i="16"/>
  <c r="L107" i="16"/>
  <c r="K107" i="16"/>
  <c r="K23" i="14"/>
  <c r="J23" i="14"/>
  <c r="I23" i="14"/>
  <c r="M131" i="3"/>
  <c r="J131" i="3"/>
  <c r="K131" i="3"/>
  <c r="L131" i="3"/>
  <c r="J120" i="3"/>
  <c r="M120" i="3"/>
  <c r="K120" i="3"/>
  <c r="L120" i="3"/>
  <c r="M116" i="3"/>
  <c r="L116" i="3"/>
  <c r="K116" i="3"/>
  <c r="J116" i="3"/>
  <c r="K127" i="3"/>
  <c r="J127" i="3"/>
  <c r="L127" i="3"/>
  <c r="M127" i="3"/>
  <c r="K93" i="14"/>
  <c r="J93" i="14"/>
  <c r="I93" i="14"/>
  <c r="K135" i="14"/>
  <c r="J135" i="14"/>
  <c r="I135" i="14"/>
  <c r="M123" i="3"/>
  <c r="J123" i="3"/>
  <c r="L123" i="3"/>
  <c r="K123" i="3"/>
  <c r="L134" i="3"/>
  <c r="K134" i="3"/>
  <c r="J134" i="3"/>
  <c r="M134" i="3"/>
  <c r="K130" i="3"/>
  <c r="M130" i="3"/>
  <c r="J130" i="3"/>
  <c r="L130" i="3"/>
  <c r="K119" i="3"/>
  <c r="J119" i="3"/>
  <c r="M119" i="3"/>
  <c r="L119" i="3"/>
  <c r="L126" i="3"/>
  <c r="K126" i="3"/>
  <c r="J126" i="3"/>
  <c r="M126" i="3"/>
  <c r="M115" i="3"/>
  <c r="J115" i="3"/>
  <c r="L115" i="3"/>
  <c r="K115" i="3"/>
  <c r="V23" i="14"/>
  <c r="U23" i="14"/>
  <c r="T23" i="14"/>
  <c r="J105" i="19"/>
  <c r="H105" i="19"/>
  <c r="M104" i="13"/>
  <c r="L104" i="13"/>
  <c r="I104" i="13"/>
  <c r="K104" i="13"/>
  <c r="J104" i="13"/>
  <c r="L42" i="2"/>
  <c r="K42" i="2"/>
  <c r="J42" i="2"/>
  <c r="M42" i="2"/>
  <c r="L45" i="2"/>
  <c r="K45" i="2"/>
  <c r="M45" i="2"/>
  <c r="J45" i="2"/>
  <c r="K122" i="3"/>
  <c r="J122" i="3"/>
  <c r="M122" i="3"/>
  <c r="L122" i="3"/>
  <c r="M133" i="3"/>
  <c r="L133" i="3"/>
  <c r="K133" i="3"/>
  <c r="J133" i="3"/>
  <c r="M71" i="2"/>
  <c r="L71" i="2"/>
  <c r="K71" i="2"/>
  <c r="N71" i="2"/>
  <c r="J71" i="2"/>
  <c r="N68" i="2"/>
  <c r="K68" i="2"/>
  <c r="J68" i="2"/>
  <c r="M91" i="17"/>
  <c r="K91" i="17"/>
  <c r="J91" i="17"/>
  <c r="L91" i="17"/>
  <c r="I91" i="17"/>
  <c r="M117" i="3"/>
  <c r="L117" i="3"/>
  <c r="K117" i="3"/>
  <c r="J117" i="3"/>
  <c r="J128" i="3"/>
  <c r="M128" i="3"/>
  <c r="L128" i="3"/>
  <c r="K128" i="3"/>
  <c r="M132" i="3"/>
  <c r="L132" i="3"/>
  <c r="K132" i="3"/>
  <c r="J132" i="3"/>
  <c r="L121" i="3"/>
  <c r="M121" i="3"/>
  <c r="K121" i="3"/>
  <c r="J121" i="3"/>
  <c r="M70" i="2"/>
  <c r="L70" i="2"/>
  <c r="K70" i="2"/>
  <c r="J70" i="2"/>
  <c r="J67" i="2"/>
  <c r="M67" i="2"/>
  <c r="K67" i="2"/>
  <c r="L191" i="3"/>
  <c r="K191" i="3"/>
  <c r="J191" i="3"/>
  <c r="M191" i="3"/>
  <c r="L202" i="3"/>
  <c r="K202" i="3"/>
  <c r="J202" i="3"/>
  <c r="M202" i="3"/>
  <c r="X21" i="19"/>
  <c r="K114" i="3"/>
  <c r="M114" i="3"/>
  <c r="L114" i="3"/>
  <c r="J114" i="3"/>
  <c r="M125" i="3"/>
  <c r="L125" i="3"/>
  <c r="K125" i="3"/>
  <c r="J125" i="3"/>
  <c r="L55" i="12"/>
  <c r="K55" i="12"/>
  <c r="J55" i="12"/>
  <c r="N55" i="12"/>
  <c r="M55" i="12"/>
  <c r="I55" i="12"/>
  <c r="K46" i="2"/>
  <c r="J46" i="2"/>
  <c r="M46" i="2"/>
  <c r="L46" i="2"/>
  <c r="K43" i="2"/>
  <c r="J43" i="2"/>
  <c r="M43" i="2"/>
  <c r="L43" i="2"/>
  <c r="H57" i="12"/>
  <c r="N53" i="12"/>
  <c r="L53" i="12"/>
  <c r="K53" i="12"/>
  <c r="M53" i="12"/>
  <c r="J53" i="12"/>
  <c r="I53" i="12"/>
  <c r="K18" i="2"/>
  <c r="L18" i="2"/>
  <c r="J18" i="2"/>
  <c r="M18" i="2"/>
  <c r="T120" i="18"/>
  <c r="R120" i="18"/>
  <c r="S120" i="18"/>
  <c r="L118" i="3"/>
  <c r="K118" i="3"/>
  <c r="J118" i="3"/>
  <c r="M118" i="3"/>
  <c r="L129" i="3"/>
  <c r="J129" i="3"/>
  <c r="M129" i="3"/>
  <c r="K129" i="3"/>
  <c r="K92" i="18"/>
  <c r="I92" i="18"/>
  <c r="J92" i="18"/>
  <c r="M124" i="3"/>
  <c r="L124" i="3"/>
  <c r="J124" i="3"/>
  <c r="K124" i="3"/>
  <c r="L113" i="3"/>
  <c r="J113" i="3"/>
  <c r="M113" i="3"/>
  <c r="K113" i="3"/>
  <c r="J17" i="19" l="1"/>
  <c r="R18" i="19"/>
  <c r="R76" i="19"/>
  <c r="R94" i="19"/>
  <c r="R52" i="19"/>
  <c r="R32" i="19"/>
  <c r="R68" i="19"/>
  <c r="J11" i="19"/>
  <c r="J24" i="19"/>
  <c r="K139" i="43"/>
  <c r="K144" i="43"/>
  <c r="K143" i="43"/>
  <c r="J10" i="19"/>
  <c r="R72" i="19"/>
  <c r="R16" i="19"/>
  <c r="R29" i="19"/>
  <c r="R17" i="19"/>
  <c r="J28" i="19"/>
  <c r="J47" i="19"/>
  <c r="R20" i="19"/>
  <c r="J42" i="19"/>
  <c r="M68" i="2"/>
  <c r="J15" i="19"/>
  <c r="AA19" i="17"/>
  <c r="AA10" i="17"/>
  <c r="R10" i="19"/>
  <c r="R129" i="19"/>
  <c r="R47" i="19"/>
  <c r="R24" i="19"/>
  <c r="R30" i="19"/>
  <c r="J60" i="19"/>
  <c r="R13" i="19"/>
  <c r="R112" i="19"/>
  <c r="R53" i="19"/>
  <c r="R103" i="19"/>
  <c r="J16" i="19"/>
  <c r="J97" i="19"/>
  <c r="J124" i="19"/>
  <c r="J131" i="19"/>
  <c r="J159" i="19"/>
  <c r="J75" i="19"/>
  <c r="J62" i="19"/>
  <c r="R26" i="19"/>
  <c r="R14" i="19"/>
  <c r="R44" i="19"/>
  <c r="R39" i="19"/>
  <c r="J88" i="19"/>
  <c r="AA15" i="16"/>
  <c r="AA19" i="16"/>
  <c r="AA17" i="16"/>
  <c r="AA11" i="16"/>
  <c r="AA13" i="16"/>
  <c r="K140" i="43"/>
  <c r="K145" i="43"/>
  <c r="N57" i="12"/>
  <c r="L57" i="12"/>
  <c r="K57" i="12"/>
  <c r="M57" i="12"/>
  <c r="J57" i="12"/>
  <c r="I57" i="12"/>
  <c r="M190" i="3"/>
  <c r="L190" i="3"/>
  <c r="K190" i="3"/>
  <c r="J190" i="3"/>
  <c r="J201" i="3"/>
  <c r="M201" i="3"/>
  <c r="L201" i="3"/>
  <c r="K201" i="3"/>
  <c r="M204" i="3"/>
  <c r="J204" i="3"/>
  <c r="L204" i="3"/>
  <c r="K204" i="3"/>
  <c r="J193" i="3"/>
  <c r="M193" i="3"/>
  <c r="L193" i="3"/>
  <c r="K193" i="3"/>
  <c r="M189" i="3"/>
  <c r="L189" i="3"/>
  <c r="K189" i="3"/>
  <c r="J189" i="3"/>
  <c r="K200" i="3"/>
  <c r="J200" i="3"/>
  <c r="M200" i="3"/>
  <c r="L200" i="3"/>
  <c r="M196" i="3"/>
  <c r="J196" i="3"/>
  <c r="L196" i="3"/>
  <c r="K196" i="3"/>
  <c r="L207" i="3"/>
  <c r="K207" i="3"/>
  <c r="J207" i="3"/>
  <c r="M207" i="3"/>
  <c r="K203" i="3"/>
  <c r="M203" i="3"/>
  <c r="L203" i="3"/>
  <c r="J203" i="3"/>
  <c r="K192" i="3"/>
  <c r="J192" i="3"/>
  <c r="M192" i="3"/>
  <c r="L192" i="3"/>
  <c r="L199" i="3"/>
  <c r="K199" i="3"/>
  <c r="J199" i="3"/>
  <c r="M199" i="3"/>
  <c r="M188" i="3"/>
  <c r="J188" i="3"/>
  <c r="L188" i="3"/>
  <c r="K188" i="3"/>
  <c r="K187" i="3"/>
  <c r="M187" i="3"/>
  <c r="L187" i="3"/>
  <c r="J187" i="3"/>
  <c r="M198" i="3"/>
  <c r="L198" i="3"/>
  <c r="K198" i="3"/>
  <c r="J198" i="3"/>
  <c r="M206" i="3"/>
  <c r="L206" i="3"/>
  <c r="K206" i="3"/>
  <c r="J206" i="3"/>
  <c r="K195" i="3"/>
  <c r="J195" i="3"/>
  <c r="L195" i="3"/>
  <c r="M195" i="3"/>
  <c r="Y20" i="13"/>
  <c r="AA20" i="13"/>
  <c r="Z20" i="13"/>
  <c r="W20" i="13"/>
  <c r="X20" i="13"/>
  <c r="L17" i="2"/>
  <c r="K17" i="2"/>
  <c r="J17" i="2"/>
  <c r="M17" i="2"/>
  <c r="M69" i="2"/>
  <c r="J69" i="2"/>
  <c r="K69" i="2"/>
  <c r="L69" i="2"/>
  <c r="M197" i="3"/>
  <c r="L197" i="3"/>
  <c r="K197" i="3"/>
  <c r="J197" i="3"/>
  <c r="L186" i="3"/>
  <c r="K186" i="3"/>
  <c r="J186" i="3"/>
  <c r="M186" i="3"/>
  <c r="M205" i="3"/>
  <c r="L205" i="3"/>
  <c r="K205" i="3"/>
  <c r="J205" i="3"/>
  <c r="L194" i="3"/>
  <c r="M194" i="3"/>
  <c r="J194" i="3"/>
  <c r="K194" i="3"/>
  <c r="N56" i="12"/>
  <c r="M56" i="12"/>
  <c r="L56" i="12"/>
  <c r="J56" i="12"/>
  <c r="I56" i="12"/>
  <c r="K56" i="12"/>
  <c r="M118" i="13"/>
  <c r="J118" i="13"/>
  <c r="L118" i="13"/>
  <c r="K118" i="13"/>
  <c r="I118" i="13"/>
  <c r="J44" i="2"/>
  <c r="M44" i="2"/>
  <c r="K44" i="2"/>
  <c r="L44" i="2"/>
  <c r="L76" i="13"/>
  <c r="K76" i="13"/>
  <c r="J76" i="13"/>
  <c r="M76" i="13"/>
  <c r="I76" i="13"/>
  <c r="J54" i="12"/>
  <c r="I54" i="12"/>
  <c r="N54" i="12"/>
  <c r="M54" i="12"/>
  <c r="L54" i="12"/>
  <c r="K54" i="12"/>
  <c r="K20" i="13"/>
  <c r="J20" i="13"/>
  <c r="I20" i="13"/>
  <c r="L20" i="13"/>
  <c r="M20" i="13"/>
  <c r="K62" i="13"/>
  <c r="J62" i="13"/>
  <c r="I62" i="13"/>
  <c r="L62" i="13"/>
  <c r="M62" i="13"/>
  <c r="K132" i="13"/>
  <c r="I132" i="13"/>
  <c r="M132" i="13"/>
  <c r="J132" i="13"/>
  <c r="L132" i="13"/>
  <c r="I146" i="13"/>
  <c r="L146" i="13"/>
  <c r="J146" i="13"/>
  <c r="K146" i="13"/>
  <c r="M146" i="13"/>
  <c r="I34" i="13"/>
  <c r="L34" i="13"/>
  <c r="M34" i="13"/>
  <c r="J34" i="13"/>
  <c r="K34" i="13"/>
  <c r="J160" i="13"/>
  <c r="I160" i="13"/>
  <c r="M160" i="13"/>
  <c r="L160" i="13"/>
  <c r="K160" i="13"/>
  <c r="J48" i="13"/>
  <c r="I48" i="13"/>
  <c r="M48" i="13"/>
  <c r="K48" i="13"/>
  <c r="L48" i="13"/>
  <c r="M90" i="13"/>
  <c r="L90" i="13"/>
  <c r="K90" i="13"/>
  <c r="J90" i="13"/>
  <c r="I90" i="13"/>
  <c r="R119" i="19"/>
  <c r="P119" i="19"/>
  <c r="X21" i="17"/>
  <c r="W21" i="17"/>
  <c r="AA21" i="17"/>
  <c r="Z21" i="17"/>
  <c r="Y21" i="17"/>
  <c r="X9" i="17"/>
  <c r="W9" i="17"/>
  <c r="AA9" i="17"/>
  <c r="Z9" i="17"/>
  <c r="Y9" i="17"/>
  <c r="J149" i="19"/>
  <c r="H149" i="19"/>
  <c r="J161" i="19"/>
  <c r="H161" i="19"/>
  <c r="J121" i="19"/>
  <c r="H121" i="19"/>
  <c r="J77" i="19"/>
  <c r="H77" i="19"/>
  <c r="J119" i="19"/>
  <c r="H119" i="19"/>
  <c r="J93" i="19"/>
  <c r="H93" i="19"/>
  <c r="J51" i="19"/>
  <c r="H51" i="19"/>
  <c r="J91" i="19"/>
  <c r="H91" i="19"/>
  <c r="J65" i="19"/>
  <c r="H65" i="19"/>
  <c r="J49" i="19"/>
  <c r="H49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51" i="19"/>
  <c r="E37" i="19"/>
  <c r="E35" i="19"/>
  <c r="E23" i="19"/>
  <c r="E21" i="19"/>
  <c r="E9" i="19"/>
  <c r="E63" i="19"/>
  <c r="E49" i="19"/>
  <c r="D7" i="19"/>
  <c r="J133" i="19"/>
  <c r="H133" i="19"/>
  <c r="J107" i="19"/>
  <c r="H107" i="19"/>
  <c r="J147" i="19"/>
  <c r="H147" i="19"/>
  <c r="J63" i="19"/>
  <c r="H63" i="19"/>
  <c r="J135" i="19"/>
  <c r="H135" i="19"/>
  <c r="J79" i="19"/>
  <c r="H79" i="19"/>
  <c r="J21" i="19"/>
  <c r="H21" i="19"/>
  <c r="H35" i="19"/>
  <c r="J35" i="19"/>
  <c r="J9" i="19"/>
  <c r="H9" i="19"/>
  <c r="J37" i="19"/>
  <c r="H37" i="19"/>
  <c r="R147" i="19"/>
  <c r="P147" i="19"/>
  <c r="P161" i="19"/>
  <c r="R161" i="19"/>
  <c r="R149" i="19"/>
  <c r="P149" i="19"/>
  <c r="R135" i="19"/>
  <c r="P135" i="19"/>
  <c r="R63" i="19"/>
  <c r="P63" i="19"/>
  <c r="R91" i="19"/>
  <c r="P91" i="19"/>
  <c r="R65" i="19"/>
  <c r="P65" i="19"/>
  <c r="R133" i="19"/>
  <c r="P133" i="19"/>
  <c r="R107" i="19"/>
  <c r="P107" i="19"/>
  <c r="R105" i="19"/>
  <c r="P105" i="19"/>
  <c r="R79" i="19"/>
  <c r="P79" i="19"/>
  <c r="P37" i="19"/>
  <c r="R37" i="19"/>
  <c r="M161" i="19"/>
  <c r="M149" i="19"/>
  <c r="M135" i="19"/>
  <c r="M133" i="19"/>
  <c r="M121" i="19"/>
  <c r="M119" i="19"/>
  <c r="M107" i="19"/>
  <c r="M105" i="19"/>
  <c r="M93" i="19"/>
  <c r="M91" i="19"/>
  <c r="M79" i="19"/>
  <c r="M77" i="19"/>
  <c r="M65" i="19"/>
  <c r="M147" i="19"/>
  <c r="M63" i="19"/>
  <c r="M51" i="19"/>
  <c r="M35" i="19"/>
  <c r="M23" i="19"/>
  <c r="M21" i="19"/>
  <c r="M9" i="19"/>
  <c r="M49" i="19"/>
  <c r="L7" i="19"/>
  <c r="M37" i="19"/>
  <c r="R121" i="19"/>
  <c r="P121" i="19"/>
  <c r="P49" i="19"/>
  <c r="R49" i="19"/>
  <c r="R77" i="19"/>
  <c r="P77" i="19"/>
  <c r="R35" i="19"/>
  <c r="P35" i="19"/>
  <c r="R9" i="19"/>
  <c r="P9" i="19"/>
  <c r="R93" i="19"/>
  <c r="P93" i="19"/>
  <c r="P51" i="19"/>
  <c r="R51" i="19"/>
  <c r="R23" i="19"/>
  <c r="P23" i="19"/>
  <c r="AA21" i="15"/>
  <c r="Z21" i="15"/>
  <c r="Y21" i="15"/>
  <c r="W21" i="15"/>
  <c r="X21" i="15"/>
  <c r="R21" i="19"/>
  <c r="P21" i="19"/>
  <c r="J23" i="19"/>
  <c r="H23" i="19"/>
  <c r="M63" i="17"/>
  <c r="L63" i="17"/>
  <c r="K63" i="17"/>
  <c r="I63" i="17"/>
  <c r="J63" i="17"/>
  <c r="K149" i="17"/>
  <c r="J149" i="17"/>
  <c r="I149" i="17"/>
  <c r="L149" i="17"/>
  <c r="M149" i="17"/>
  <c r="J135" i="17"/>
  <c r="I135" i="17"/>
  <c r="K135" i="17"/>
  <c r="M135" i="17"/>
  <c r="L135" i="17"/>
  <c r="M161" i="17"/>
  <c r="K161" i="17"/>
  <c r="J161" i="17"/>
  <c r="L161" i="17"/>
  <c r="I161" i="17"/>
  <c r="X91" i="19"/>
  <c r="M107" i="17"/>
  <c r="L107" i="17"/>
  <c r="K107" i="17"/>
  <c r="I107" i="17"/>
  <c r="J107" i="17"/>
  <c r="X65" i="19"/>
  <c r="AA9" i="16"/>
  <c r="Y9" i="16"/>
  <c r="X9" i="16"/>
  <c r="Z9" i="16"/>
  <c r="W9" i="16"/>
  <c r="L93" i="17"/>
  <c r="K93" i="17"/>
  <c r="J93" i="17"/>
  <c r="M93" i="17"/>
  <c r="I93" i="17"/>
  <c r="L119" i="17"/>
  <c r="K119" i="17"/>
  <c r="J119" i="17"/>
  <c r="I119" i="17"/>
  <c r="M119" i="17"/>
  <c r="X23" i="19"/>
  <c r="K79" i="17"/>
  <c r="J79" i="17"/>
  <c r="I79" i="17"/>
  <c r="M79" i="17"/>
  <c r="L79" i="17"/>
  <c r="L105" i="17"/>
  <c r="K105" i="17"/>
  <c r="I105" i="17"/>
  <c r="M105" i="17"/>
  <c r="J105" i="17"/>
  <c r="I121" i="17"/>
  <c r="L121" i="17"/>
  <c r="K121" i="17"/>
  <c r="M121" i="17"/>
  <c r="J121" i="17"/>
  <c r="X135" i="19"/>
  <c r="X149" i="19"/>
  <c r="X161" i="19"/>
  <c r="X105" i="19"/>
  <c r="X79" i="19"/>
  <c r="X121" i="19"/>
  <c r="X63" i="19"/>
  <c r="X119" i="19"/>
  <c r="X93" i="19"/>
  <c r="X51" i="19"/>
  <c r="Z7" i="19"/>
  <c r="T7" i="19"/>
  <c r="X37" i="19"/>
  <c r="X49" i="19"/>
  <c r="X77" i="19"/>
  <c r="Y21" i="22"/>
  <c r="X21" i="22"/>
  <c r="AA21" i="22"/>
  <c r="AB21" i="22"/>
  <c r="Z21" i="22"/>
  <c r="M160" i="28"/>
  <c r="L160" i="28"/>
  <c r="K160" i="28"/>
  <c r="J160" i="28"/>
  <c r="I160" i="28"/>
  <c r="H146" i="43"/>
  <c r="K146" i="43" s="1"/>
  <c r="I146" i="43"/>
  <c r="G146" i="43"/>
  <c r="N129" i="37"/>
  <c r="L129" i="37"/>
  <c r="K129" i="37"/>
  <c r="O129" i="37"/>
  <c r="M129" i="37"/>
  <c r="O146" i="42"/>
  <c r="N146" i="42"/>
  <c r="L146" i="42"/>
  <c r="M146" i="42"/>
  <c r="M146" i="41"/>
  <c r="O146" i="41"/>
  <c r="N146" i="41"/>
  <c r="L146" i="41"/>
  <c r="N146" i="43"/>
  <c r="M146" i="43"/>
  <c r="L146" i="43"/>
  <c r="O146" i="43"/>
  <c r="U63" i="19" l="1"/>
  <c r="U51" i="19"/>
  <c r="T161" i="19"/>
  <c r="T133" i="19"/>
  <c r="T121" i="19"/>
  <c r="T119" i="19"/>
  <c r="T107" i="19"/>
  <c r="T105" i="19"/>
  <c r="T93" i="19"/>
  <c r="T91" i="19"/>
  <c r="T79" i="19"/>
  <c r="T77" i="19"/>
  <c r="T65" i="19"/>
  <c r="T149" i="19"/>
  <c r="T37" i="19"/>
  <c r="T49" i="19"/>
  <c r="T63" i="19"/>
  <c r="T23" i="19"/>
  <c r="S7" i="19"/>
  <c r="Y7" i="19" s="1"/>
  <c r="T21" i="19"/>
  <c r="T135" i="19"/>
  <c r="T9" i="19"/>
  <c r="T35" i="19"/>
  <c r="T147" i="19"/>
  <c r="T51" i="19"/>
  <c r="U37" i="19"/>
  <c r="Z38" i="19"/>
  <c r="Z10" i="19"/>
  <c r="U9" i="19"/>
  <c r="Z13" i="19"/>
  <c r="U21" i="19"/>
  <c r="U23" i="19"/>
  <c r="U35" i="19"/>
  <c r="Z35" i="19" s="1"/>
  <c r="U49" i="19"/>
  <c r="Z49" i="19" s="1"/>
  <c r="Z41" i="19"/>
  <c r="U147" i="19"/>
  <c r="Z147" i="19" s="1"/>
  <c r="U135" i="19"/>
  <c r="U65" i="19"/>
  <c r="Z66" i="19"/>
  <c r="U77" i="19"/>
  <c r="Z77" i="19" s="1"/>
  <c r="Z69" i="19"/>
  <c r="U79" i="19"/>
  <c r="Z79" i="19" s="1"/>
  <c r="U91" i="19"/>
  <c r="U93" i="19"/>
  <c r="Z94" i="19"/>
  <c r="U105" i="19"/>
  <c r="Z105" i="19" s="1"/>
  <c r="Z97" i="19"/>
  <c r="U107" i="19"/>
  <c r="Z107" i="19" s="1"/>
  <c r="U119" i="19"/>
  <c r="U121" i="19"/>
  <c r="Z122" i="19"/>
  <c r="U133" i="19"/>
  <c r="Z133" i="19" s="1"/>
  <c r="Z125" i="19"/>
  <c r="U149" i="19"/>
  <c r="Z149" i="19" s="1"/>
  <c r="U161" i="19"/>
  <c r="L135" i="19"/>
  <c r="L133" i="19"/>
  <c r="L121" i="19"/>
  <c r="L119" i="19"/>
  <c r="L107" i="19"/>
  <c r="L105" i="19"/>
  <c r="L93" i="19"/>
  <c r="L91" i="19"/>
  <c r="L79" i="19"/>
  <c r="L77" i="19"/>
  <c r="L65" i="19"/>
  <c r="L161" i="19"/>
  <c r="L147" i="19"/>
  <c r="L49" i="19"/>
  <c r="L63" i="19"/>
  <c r="L149" i="19"/>
  <c r="L35" i="19"/>
  <c r="L9" i="19"/>
  <c r="L37" i="19"/>
  <c r="L51" i="19"/>
  <c r="L23" i="19"/>
  <c r="K7" i="19"/>
  <c r="Q7" i="19" s="1"/>
  <c r="L2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23" i="19"/>
  <c r="C7" i="19"/>
  <c r="I7" i="19" s="1"/>
  <c r="D21" i="19"/>
  <c r="D35" i="19"/>
  <c r="D9" i="19"/>
  <c r="D49" i="19"/>
  <c r="D37" i="19"/>
  <c r="D161" i="19"/>
  <c r="Z9" i="19" l="1"/>
  <c r="Z158" i="19"/>
  <c r="Z145" i="19"/>
  <c r="Z131" i="19"/>
  <c r="Z118" i="19"/>
  <c r="Z109" i="19"/>
  <c r="Z96" i="19"/>
  <c r="Z84" i="19"/>
  <c r="Z71" i="19"/>
  <c r="Z58" i="19"/>
  <c r="Z29" i="19"/>
  <c r="Z16" i="19"/>
  <c r="Z42" i="19"/>
  <c r="Z157" i="19"/>
  <c r="Z144" i="19"/>
  <c r="Z117" i="19"/>
  <c r="Z95" i="19"/>
  <c r="Z70" i="19"/>
  <c r="Z56" i="19"/>
  <c r="Z28" i="19"/>
  <c r="Z130" i="19"/>
  <c r="Z104" i="19"/>
  <c r="Z82" i="19"/>
  <c r="Z54" i="19"/>
  <c r="Z15" i="19"/>
  <c r="Z159" i="19"/>
  <c r="Z156" i="19"/>
  <c r="Z143" i="19"/>
  <c r="Z129" i="19"/>
  <c r="Z116" i="19"/>
  <c r="Z103" i="19"/>
  <c r="Z90" i="19"/>
  <c r="Z81" i="19"/>
  <c r="Z68" i="19"/>
  <c r="Z53" i="19"/>
  <c r="Z48" i="19"/>
  <c r="Z26" i="19"/>
  <c r="Z14" i="19"/>
  <c r="Z46" i="19"/>
  <c r="Z100" i="19"/>
  <c r="Z155" i="19"/>
  <c r="Z142" i="19"/>
  <c r="Z128" i="19"/>
  <c r="Z115" i="19"/>
  <c r="Z102" i="19"/>
  <c r="Z89" i="19"/>
  <c r="Z76" i="19"/>
  <c r="Z67" i="19"/>
  <c r="Z44" i="19"/>
  <c r="Z40" i="19"/>
  <c r="Z25" i="19"/>
  <c r="Z12" i="19"/>
  <c r="Z57" i="19"/>
  <c r="Z113" i="19"/>
  <c r="Z61" i="19"/>
  <c r="Z34" i="19"/>
  <c r="Z154" i="19"/>
  <c r="Z141" i="19"/>
  <c r="Z127" i="19"/>
  <c r="Z114" i="19"/>
  <c r="Z101" i="19"/>
  <c r="Z88" i="19"/>
  <c r="Z75" i="19"/>
  <c r="Z62" i="19"/>
  <c r="Z140" i="19"/>
  <c r="Z33" i="19"/>
  <c r="Z20" i="19"/>
  <c r="Z11" i="19"/>
  <c r="Z151" i="19"/>
  <c r="Z138" i="19"/>
  <c r="Z124" i="19"/>
  <c r="Z112" i="19"/>
  <c r="Z99" i="19"/>
  <c r="Z86" i="19"/>
  <c r="Z73" i="19"/>
  <c r="Z60" i="19"/>
  <c r="Z39" i="19"/>
  <c r="Z31" i="19"/>
  <c r="Z18" i="19"/>
  <c r="Z59" i="19"/>
  <c r="Z160" i="19"/>
  <c r="Z146" i="19"/>
  <c r="Z132" i="19"/>
  <c r="Z123" i="19"/>
  <c r="Z110" i="19"/>
  <c r="Z98" i="19"/>
  <c r="Z85" i="19"/>
  <c r="Z72" i="19"/>
  <c r="Z137" i="19"/>
  <c r="Z45" i="19"/>
  <c r="Z30" i="19"/>
  <c r="Z17" i="19"/>
  <c r="Z43" i="19"/>
  <c r="Z152" i="19"/>
  <c r="Z126" i="19"/>
  <c r="Z87" i="19"/>
  <c r="Z74" i="19"/>
  <c r="Z47" i="19"/>
  <c r="Z32" i="19"/>
  <c r="Z19" i="19"/>
  <c r="Z121" i="19"/>
  <c r="Z93" i="19"/>
  <c r="Z65" i="19"/>
  <c r="Z27" i="19"/>
  <c r="Z37" i="19"/>
  <c r="Z51" i="19"/>
  <c r="Z153" i="19"/>
  <c r="Z111" i="19"/>
  <c r="Z83" i="19"/>
  <c r="Z136" i="19"/>
  <c r="Z23" i="19"/>
  <c r="Z52" i="19"/>
  <c r="Z161" i="19"/>
  <c r="Z119" i="19"/>
  <c r="Z91" i="19"/>
  <c r="Z135" i="19"/>
  <c r="Z24" i="19"/>
  <c r="Z55" i="19"/>
  <c r="Z150" i="19"/>
  <c r="Z108" i="19"/>
  <c r="Z80" i="19"/>
  <c r="Z139" i="19"/>
  <c r="Z21" i="19"/>
  <c r="Z63" i="19"/>
  <c r="C161" i="19"/>
  <c r="I161" i="19" s="1"/>
  <c r="C149" i="19"/>
  <c r="I149" i="19" s="1"/>
  <c r="C105" i="19"/>
  <c r="I105" i="19" s="1"/>
  <c r="C79" i="19"/>
  <c r="I79" i="19" s="1"/>
  <c r="C49" i="19"/>
  <c r="I49" i="19" s="1"/>
  <c r="C121" i="19"/>
  <c r="I121" i="19" s="1"/>
  <c r="C63" i="19"/>
  <c r="I63" i="19" s="1"/>
  <c r="C77" i="19"/>
  <c r="I77" i="19" s="1"/>
  <c r="C147" i="19"/>
  <c r="I147" i="19" s="1"/>
  <c r="C135" i="19"/>
  <c r="I135" i="19" s="1"/>
  <c r="C91" i="19"/>
  <c r="I91" i="19" s="1"/>
  <c r="C65" i="19"/>
  <c r="I65" i="19" s="1"/>
  <c r="C51" i="19"/>
  <c r="I51" i="19" s="1"/>
  <c r="C107" i="19"/>
  <c r="I107" i="19" s="1"/>
  <c r="C23" i="19"/>
  <c r="I23" i="19" s="1"/>
  <c r="C93" i="19"/>
  <c r="I93" i="19" s="1"/>
  <c r="C21" i="19"/>
  <c r="I21" i="19" s="1"/>
  <c r="C9" i="19"/>
  <c r="I9" i="19" s="1"/>
  <c r="C133" i="19"/>
  <c r="I133" i="19" s="1"/>
  <c r="C37" i="19"/>
  <c r="I37" i="19" s="1"/>
  <c r="C35" i="19"/>
  <c r="I35" i="19" s="1"/>
  <c r="C119" i="19"/>
  <c r="I119" i="19" s="1"/>
  <c r="K161" i="19"/>
  <c r="Q161" i="19" s="1"/>
  <c r="K149" i="19"/>
  <c r="Q149" i="19" s="1"/>
  <c r="K147" i="19"/>
  <c r="Q147" i="19" s="1"/>
  <c r="K119" i="19"/>
  <c r="Q119" i="19" s="1"/>
  <c r="K93" i="19"/>
  <c r="Q93" i="19" s="1"/>
  <c r="K37" i="19"/>
  <c r="Q37" i="19" s="1"/>
  <c r="K135" i="19"/>
  <c r="Q135" i="19" s="1"/>
  <c r="K49" i="19"/>
  <c r="Q49" i="19" s="1"/>
  <c r="K91" i="19"/>
  <c r="Q91" i="19" s="1"/>
  <c r="K65" i="19"/>
  <c r="Q65" i="19" s="1"/>
  <c r="K105" i="19"/>
  <c r="Q105" i="19" s="1"/>
  <c r="K79" i="19"/>
  <c r="Q79" i="19" s="1"/>
  <c r="K107" i="19"/>
  <c r="Q107" i="19" s="1"/>
  <c r="K21" i="19"/>
  <c r="Q21" i="19" s="1"/>
  <c r="K133" i="19"/>
  <c r="Q133" i="19" s="1"/>
  <c r="K77" i="19"/>
  <c r="Q77" i="19" s="1"/>
  <c r="K121" i="19"/>
  <c r="Q121" i="19" s="1"/>
  <c r="K9" i="19"/>
  <c r="Q9" i="19" s="1"/>
  <c r="K35" i="19"/>
  <c r="Q35" i="19" s="1"/>
  <c r="K63" i="19"/>
  <c r="Q63" i="19" s="1"/>
  <c r="K23" i="19"/>
  <c r="Q23" i="19" s="1"/>
  <c r="K51" i="19"/>
  <c r="Q51" i="19" s="1"/>
  <c r="S161" i="19"/>
  <c r="Y161" i="19" s="1"/>
  <c r="S149" i="19"/>
  <c r="Y149" i="19" s="1"/>
  <c r="S135" i="19"/>
  <c r="Y135" i="19" s="1"/>
  <c r="S147" i="19"/>
  <c r="Y147" i="19" s="1"/>
  <c r="S133" i="19"/>
  <c r="Y133" i="19" s="1"/>
  <c r="S107" i="19"/>
  <c r="Y107" i="19" s="1"/>
  <c r="S51" i="19"/>
  <c r="Y51" i="19" s="1"/>
  <c r="S37" i="19"/>
  <c r="Y37" i="19" s="1"/>
  <c r="S105" i="19"/>
  <c r="Y105" i="19" s="1"/>
  <c r="S79" i="19"/>
  <c r="Y79" i="19" s="1"/>
  <c r="S49" i="19"/>
  <c r="Y49" i="19" s="1"/>
  <c r="S77" i="19"/>
  <c r="Y77" i="19" s="1"/>
  <c r="S119" i="19"/>
  <c r="Y119" i="19" s="1"/>
  <c r="S93" i="19"/>
  <c r="Y93" i="19" s="1"/>
  <c r="S63" i="19"/>
  <c r="Y63" i="19" s="1"/>
  <c r="S35" i="19"/>
  <c r="Y35" i="19" s="1"/>
  <c r="S9" i="19"/>
  <c r="Y9" i="19" s="1"/>
  <c r="S91" i="19"/>
  <c r="Y91" i="19" s="1"/>
  <c r="S21" i="19"/>
  <c r="Y21" i="19" s="1"/>
  <c r="S121" i="19"/>
  <c r="Y121" i="19" s="1"/>
  <c r="S65" i="19"/>
  <c r="Y65" i="19" s="1"/>
  <c r="S23" i="19"/>
  <c r="Y23" i="19" s="1"/>
</calcChain>
</file>

<file path=xl/sharedStrings.xml><?xml version="1.0" encoding="utf-8"?>
<sst xmlns="http://schemas.openxmlformats.org/spreadsheetml/2006/main" count="5541" uniqueCount="323">
  <si>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</si>
  <si>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</si>
  <si>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</si>
  <si>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</si>
  <si>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</si>
  <si>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</si>
  <si>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</si>
  <si>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</si>
  <si>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</si>
  <si>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</si>
  <si>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</si>
  <si>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</si>
  <si>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</si>
  <si>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</si>
  <si>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</si>
  <si>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</si>
  <si>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</si>
  <si>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</si>
  <si>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</si>
  <si>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</si>
  <si>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</si>
  <si>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</si>
  <si>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</si>
  <si>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</si>
  <si>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</si>
  <si>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</si>
  <si>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</si>
  <si>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</si>
  <si>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</si>
  <si>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</si>
  <si>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</si>
  <si>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</si>
  <si>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</si>
  <si>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</si>
  <si>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</si>
  <si>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</si>
  <si>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</si>
  <si>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</si>
  <si>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</si>
  <si>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</si>
  <si>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</si>
  <si>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</si>
  <si>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</si>
  <si>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</si>
  <si>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</si>
  <si>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</si>
  <si>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</si>
  <si>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</si>
  <si>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</si>
  <si>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</si>
  <si>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</si>
  <si>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</si>
  <si>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</si>
  <si>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</si>
  <si>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</si>
  <si>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</si>
  <si>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</si>
  <si>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</si>
  <si>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</si>
  <si>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</si>
  <si>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</si>
  <si>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</si>
  <si>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</si>
  <si>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</si>
  <si>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</si>
  <si>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</si>
  <si>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</si>
  <si>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</si>
  <si>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</si>
  <si>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</si>
  <si>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</si>
  <si>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</si>
  <si>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</si>
  <si>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</si>
  <si>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</si>
  <si>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</si>
  <si>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</si>
  <si>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</si>
  <si>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</si>
  <si>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</si>
  <si>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</si>
  <si>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</si>
  <si>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</si>
  <si>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</si>
  <si>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</si>
  <si>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</si>
  <si>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</si>
  <si>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</si>
  <si>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</si>
  <si>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</si>
  <si>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</si>
  <si>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</si>
  <si>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</si>
  <si>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</si>
  <si>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</si>
  <si>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</si>
  <si>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</si>
  <si>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</si>
  <si>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</si>
  <si>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</si>
  <si>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</si>
  <si>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</si>
  <si>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</si>
  <si>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</si>
  <si>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</si>
  <si>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</si>
  <si>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</si>
  <si>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</si>
  <si>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</si>
  <si>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</si>
  <si>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</si>
  <si>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</si>
  <si>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</si>
  <si>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</si>
  <si>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</si>
  <si>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</si>
  <si>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</si>
  <si>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</si>
  <si>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</si>
  <si>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</si>
  <si>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</si>
  <si>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</si>
  <si>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</si>
  <si>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</si>
  <si>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</si>
  <si>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</si>
  <si>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</si>
  <si>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</si>
  <si>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</si>
  <si>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</si>
  <si>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</si>
  <si>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</si>
  <si>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</si>
  <si>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</si>
  <si>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</si>
  <si>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</si>
  <si>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</si>
  <si>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</si>
  <si>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</si>
  <si>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</si>
  <si>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</si>
  <si>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</si>
  <si>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</si>
  <si>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</si>
  <si>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</si>
  <si>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</si>
  <si>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</si>
  <si>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</si>
  <si>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</si>
  <si>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</si>
  <si>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</si>
  <si>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</si>
  <si>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</si>
  <si>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</si>
  <si>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</si>
  <si>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</si>
  <si>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</si>
  <si>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</si>
  <si>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</si>
  <si>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</si>
  <si>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</si>
  <si>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</si>
  <si>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</si>
  <si>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</si>
  <si>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</si>
  <si>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</si>
  <si>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</si>
  <si>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</si>
  <si>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</si>
  <si>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</si>
  <si>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</si>
  <si>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</si>
  <si>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</si>
  <si>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</si>
  <si>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</si>
  <si>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</si>
  <si>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</si>
  <si>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</si>
  <si>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</si>
  <si>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</si>
  <si>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</si>
  <si>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</si>
  <si>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</si>
  <si>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</si>
  <si>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</si>
  <si>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</si>
  <si>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</si>
  <si>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</si>
  <si>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</si>
  <si>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</si>
  <si>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</si>
  <si>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</si>
  <si>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</si>
  <si>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</si>
  <si>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</si>
  <si>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</si>
  <si>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</si>
  <si>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</si>
  <si>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</si>
  <si>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</si>
  <si>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</si>
  <si>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</si>
  <si>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</si>
  <si>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</si>
  <si>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</si>
  <si>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</si>
  <si>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</si>
  <si>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</si>
  <si>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</si>
  <si>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2024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</si>
  <si>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</si>
  <si>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</si>
  <si>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</si>
  <si>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</si>
  <si>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</si>
  <si>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</si>
  <si>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</si>
  <si>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</si>
  <si>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</si>
  <si>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</si>
  <si>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</si>
  <si>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</si>
  <si>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</si>
  <si>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</si>
  <si>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diciembre 2019</t>
  </si>
  <si>
    <t>diciembre 2021</t>
  </si>
  <si>
    <t>diciembre 2022</t>
  </si>
  <si>
    <t>diciembre 2023</t>
  </si>
  <si>
    <t>diciembre 2024</t>
  </si>
  <si>
    <t>acumulado a diciembre 2019</t>
  </si>
  <si>
    <t>acumulado a diciembre 2021</t>
  </si>
  <si>
    <t>acumulado a diciembre 2022</t>
  </si>
  <si>
    <t>acumulado a diciembre 2023</t>
  </si>
  <si>
    <t>acumulado a diciembre 2024</t>
  </si>
  <si>
    <t>diciembre 2020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</si>
  <si>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</si>
  <si>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</si>
  <si>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</si>
  <si>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</si>
  <si>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</si>
  <si>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</si>
  <si>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</si>
  <si>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</si>
  <si>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</si>
  <si>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</si>
  <si>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</si>
  <si>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</si>
  <si>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21/20</t>
  </si>
  <si>
    <t>var 23/22</t>
  </si>
  <si>
    <t>-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</si>
  <si>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</si>
  <si>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</si>
  <si>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</si>
  <si>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</si>
  <si>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</si>
  <si>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</si>
  <si>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</si>
  <si>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</si>
  <si>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</si>
  <si>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diciembre 2020</t>
  </si>
  <si>
    <t>Viajeros entrados en los establecimientos alojativos de Adeje según lugar de residencia (hotel + apartamento)</t>
  </si>
  <si>
    <t>acumulado diciembre 2018</t>
  </si>
  <si>
    <t>acumulado diciembre 2019</t>
  </si>
  <si>
    <t>acumulado diciembre 2020</t>
  </si>
  <si>
    <t>acumulado diciembre 2022</t>
  </si>
  <si>
    <t>acumulado diciembre 2023</t>
  </si>
  <si>
    <t>acumulado diciembre 2024</t>
  </si>
  <si>
    <t>Viajeros entrados en los hoteles de Adeje según lugar de residencia (hotel + apartamento)</t>
  </si>
  <si>
    <t>Viajeros entrados en los apartamentos de Adeje según lugar de residencia (hotel + apartamento)</t>
  </si>
  <si>
    <t>acumulado diciembre 2021</t>
  </si>
  <si>
    <t>Viajeros alojados en los establecimientos alojativos de Adeje según lugar de residencia (hotel + apartamento)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</si>
  <si>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</si>
  <si>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</si>
  <si>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24/23</t>
  </si>
  <si>
    <t>var 24/19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</si>
  <si>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</si>
  <si>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</si>
  <si>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</si>
  <si>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</si>
  <si>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</si>
  <si>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</si>
  <si>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</si>
  <si>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</si>
  <si>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</si>
  <si>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</si>
  <si>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2020</t>
  </si>
  <si>
    <t>2021</t>
  </si>
  <si>
    <t>2022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</si>
  <si>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</si>
  <si>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</si>
  <si>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</si>
  <si>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</si>
  <si>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diciembre 2018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</si>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</sst>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0.0%"/>
    <numFmt numFmtId="165" formatCode="#,##0.0\ &quot;€&quot;"/>
    <numFmt numFmtId="166" formatCode="#,##0\ &quot;€&quot;"/>
    <numFmt numFmtId="168" formatCode="_-* #,##0_-;\-* #,##0_-;_-* &quot;-&quot;_-;_-@_-"/>
    <numFmt numFmtId="174" formatCode="_-* #,##0.00\ [$€-1]_-;\-* #,##0.00\ [$€-1]_-;_-* &quot;-&quot;??\ [$€-1]_-"/>
    <numFmt numFmtId="175" formatCode="#,#00"/>
    <numFmt numFmtId="176" formatCode="_-* #,##0\ _p_t_a_-;\-* #,##0\ _p_t_a_-;_-* &quot;-&quot;\ _p_t_a_-;_-@_-"/>
    <numFmt numFmtId="177" formatCode="\$#,#00"/>
    <numFmt numFmtId="178" formatCode="\$#,"/>
    <numFmt numFmtId="179" formatCode="#.##000"/>
    <numFmt numFmtId="180" formatCode="#.##0,"/>
  </numFmts>
  <fonts count="4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8"/>
      <name val="Aptos Narrow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20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1" fontId="32" fillId="0" borderId="0">
      <protection locked="0"/>
    </xf>
    <xf numFmtId="1" fontId="32" fillId="0" borderId="0">
      <protection locked="0"/>
    </xf>
    <xf numFmtId="0" fontId="33" fillId="19" borderId="65" applyNumberFormat="0" applyAlignment="0" applyProtection="0"/>
    <xf numFmtId="0" fontId="33" fillId="19" borderId="65" applyNumberFormat="0" applyAlignment="0" applyProtection="0"/>
    <xf numFmtId="0" fontId="33" fillId="19" borderId="65" applyNumberFormat="0" applyAlignment="0" applyProtection="0"/>
    <xf numFmtId="0" fontId="33" fillId="19" borderId="65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21" fillId="0" borderId="0"/>
    <xf numFmtId="174" fontId="21" fillId="0" borderId="0" applyFont="0" applyFill="0" applyBorder="0" applyAlignment="0" applyProtection="0">
      <alignment vertical="center"/>
    </xf>
    <xf numFmtId="1" fontId="38" fillId="0" borderId="0">
      <protection locked="0"/>
    </xf>
    <xf numFmtId="175" fontId="38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168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7" fontId="38" fillId="0" borderId="0">
      <protection locked="0"/>
    </xf>
    <xf numFmtId="178" fontId="38" fillId="0" borderId="0">
      <protection locked="0"/>
    </xf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1" fontId="21" fillId="0" borderId="0">
      <alignment vertical="center"/>
    </xf>
    <xf numFmtId="1" fontId="21" fillId="0" borderId="0">
      <alignment vertical="center"/>
    </xf>
    <xf numFmtId="0" fontId="21" fillId="0" borderId="0"/>
    <xf numFmtId="0" fontId="21" fillId="0" borderId="0"/>
    <xf numFmtId="1" fontId="21" fillId="0" borderId="0">
      <alignment vertical="center"/>
    </xf>
    <xf numFmtId="0" fontId="21" fillId="0" borderId="0"/>
    <xf numFmtId="0" fontId="1" fillId="0" borderId="0"/>
    <xf numFmtId="3" fontId="21" fillId="0" borderId="0">
      <alignment vertical="center"/>
    </xf>
    <xf numFmtId="3" fontId="21" fillId="0" borderId="0">
      <alignment vertical="center"/>
    </xf>
    <xf numFmtId="3" fontId="21" fillId="0" borderId="0">
      <alignment vertical="center"/>
    </xf>
    <xf numFmtId="0" fontId="1" fillId="0" borderId="0"/>
    <xf numFmtId="0" fontId="21" fillId="0" borderId="0"/>
    <xf numFmtId="0" fontId="21" fillId="0" borderId="0"/>
    <xf numFmtId="0" fontId="21" fillId="0" borderId="0"/>
    <xf numFmtId="3" fontId="21" fillId="0" borderId="0">
      <alignment vertical="center"/>
    </xf>
    <xf numFmtId="3" fontId="21" fillId="0" borderId="0">
      <alignment vertical="center"/>
    </xf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Protection="0">
      <alignment vertical="center"/>
    </xf>
    <xf numFmtId="9" fontId="21" fillId="0" borderId="0" applyFont="0" applyFill="0" applyBorder="0" applyProtection="0">
      <alignment vertical="center"/>
    </xf>
    <xf numFmtId="9" fontId="2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38" fillId="0" borderId="0">
      <protection locked="0"/>
    </xf>
    <xf numFmtId="180" fontId="38" fillId="0" borderId="0">
      <protection locked="0"/>
    </xf>
    <xf numFmtId="0" fontId="42" fillId="19" borderId="69" applyNumberFormat="0" applyAlignment="0" applyProtection="0"/>
    <xf numFmtId="0" fontId="42" fillId="19" borderId="69" applyNumberFormat="0" applyAlignment="0" applyProtection="0"/>
    <xf numFmtId="0" fontId="42" fillId="19" borderId="69" applyNumberFormat="0" applyAlignment="0" applyProtection="0"/>
    <xf numFmtId="0" fontId="42" fillId="19" borderId="69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" fontId="38" fillId="0" borderId="73">
      <protection locked="0"/>
    </xf>
    <xf numFmtId="1" fontId="38" fillId="0" borderId="73">
      <protection locked="0"/>
    </xf>
    <xf numFmtId="1" fontId="38" fillId="0" borderId="73">
      <protection locked="0"/>
    </xf>
    <xf numFmtId="1" fontId="38" fillId="0" borderId="73">
      <protection locked="0"/>
    </xf>
    <xf numFmtId="9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48" fillId="0" borderId="0"/>
    <xf numFmtId="0" fontId="48" fillId="0" borderId="0"/>
  </cellStyleXfs>
  <cellXfs count="31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4" xfId="0" applyFont="1" applyBorder="1" applyAlignment="1">
      <alignment horizontal="left" wrapText="1"/>
    </xf>
    <xf numFmtId="0" fontId="0" fillId="0" borderId="0" xfId="0"/>
    <xf numFmtId="0" fontId="2" fillId="0" borderId="0" xfId="0" applyFont="1"/>
    <xf numFmtId="0" fontId="5" fillId="0" borderId="0" xfId="0" applyFont="1" applyAlignment="1">
      <alignment horizontal="right"/>
    </xf>
    <xf numFmtId="164" fontId="5" fillId="0" borderId="34" xfId="0" applyNumberFormat="1" applyFont="1" applyBorder="1" applyAlignment="1">
      <alignment horizontal="right"/>
    </xf>
    <xf numFmtId="3" fontId="5" fillId="0" borderId="33" xfId="0" applyNumberFormat="1" applyFont="1" applyBorder="1" applyAlignment="1">
      <alignment horizontal="right"/>
    </xf>
    <xf numFmtId="3" fontId="5" fillId="0" borderId="8" xfId="0" applyNumberFormat="1" applyFont="1" applyBorder="1"/>
  </cellXfs>
  <cellStyles count="220">
    <cellStyle name="20% - Énfasis1 2" xfId="9" xr:uid="{C771B001-485C-4CE6-A0C5-680D81BF39F1}"/>
    <cellStyle name="20% - Énfasis1 3" xfId="10" xr:uid="{2F6F52ED-E01E-4310-8BD8-C9785ECDC8FA}"/>
    <cellStyle name="20% - Énfasis1 4" xfId="11" xr:uid="{0D76C181-5ABC-4880-A6FD-3C7FFE5BFA3F}"/>
    <cellStyle name="20% - Énfasis1 5" xfId="12" xr:uid="{98F3A27A-F7D6-4668-8E7B-574210654423}"/>
    <cellStyle name="20% - Énfasis2 2" xfId="13" xr:uid="{B71105BD-1E3F-472C-953F-EFC46B2B8207}"/>
    <cellStyle name="20% - Énfasis2 3" xfId="14" xr:uid="{53D078CF-F94B-4AB0-AF47-1945F2B9C43E}"/>
    <cellStyle name="20% - Énfasis2 4" xfId="15" xr:uid="{3FC9631B-34C3-4349-B6DF-30EA4A5A7FDF}"/>
    <cellStyle name="20% - Énfasis2 5" xfId="16" xr:uid="{3218B5DB-573A-4068-A066-E2D5A7AA1C3D}"/>
    <cellStyle name="20% - Énfasis3 2" xfId="17" xr:uid="{E454A805-0BB3-4736-86D2-1A231E6B4594}"/>
    <cellStyle name="20% - Énfasis3 3" xfId="18" xr:uid="{EBDA8C30-A97B-46E2-851C-9DA8364B4063}"/>
    <cellStyle name="20% - Énfasis3 4" xfId="19" xr:uid="{5508F4BF-AAB8-4F9E-8C5B-649E968BCDEF}"/>
    <cellStyle name="20% - Énfasis3 5" xfId="20" xr:uid="{01BBE8D4-1334-481C-8A33-AD2788F4ED60}"/>
    <cellStyle name="20% - Énfasis4 2" xfId="21" xr:uid="{6AC95FD1-B0A6-480A-A628-9D58FAAB3A30}"/>
    <cellStyle name="20% - Énfasis4 3" xfId="22" xr:uid="{AEBC25E1-12A2-4A33-B8C3-81BD5CE72B93}"/>
    <cellStyle name="20% - Énfasis4 4" xfId="23" xr:uid="{7E90FD21-F1F1-488F-8245-B5C1C85E7B1F}"/>
    <cellStyle name="20% - Énfasis4 5" xfId="24" xr:uid="{F13F62DD-78A2-4430-A96D-F14A5267FF0A}"/>
    <cellStyle name="20% - Énfasis5 2" xfId="25" xr:uid="{9CCBA0AD-611B-495E-BA2D-B4E9A402B4EF}"/>
    <cellStyle name="20% - Énfasis5 3" xfId="26" xr:uid="{46E70A3D-2E0F-475A-ADCE-FC6328CB31C8}"/>
    <cellStyle name="20% - Énfasis5 4" xfId="27" xr:uid="{88716687-67F3-45A3-88BA-B238EA30D120}"/>
    <cellStyle name="20% - Énfasis5 5" xfId="28" xr:uid="{EFF7B141-24B4-4E6B-884D-AF9CECAC4995}"/>
    <cellStyle name="20% - Énfasis6 2" xfId="29" xr:uid="{91DCAFA3-E5A0-4346-B506-BA5B1A051BB0}"/>
    <cellStyle name="20% - Énfasis6 3" xfId="30" xr:uid="{A66F9DF8-5C66-477D-B008-D55709BEBB1F}"/>
    <cellStyle name="20% - Énfasis6 4" xfId="31" xr:uid="{8526F417-DC0A-4B6C-98F5-65FE3B391250}"/>
    <cellStyle name="20% - Énfasis6 5" xfId="32" xr:uid="{5B1FC49A-86A8-47F8-B6D0-717E50231A04}"/>
    <cellStyle name="40% - Énfasis1 2" xfId="33" xr:uid="{F37792AE-C6C3-4AC7-8DBD-E8D867D9D27B}"/>
    <cellStyle name="40% - Énfasis1 3" xfId="34" xr:uid="{6DDE8EC1-5467-4F8B-93E5-B9DFC28A321D}"/>
    <cellStyle name="40% - Énfasis1 4" xfId="35" xr:uid="{13DD5A18-88D0-4D14-B811-D2DB33C16547}"/>
    <cellStyle name="40% - Énfasis1 5" xfId="36" xr:uid="{47132F01-F6F1-49FA-8086-CBDD20A10263}"/>
    <cellStyle name="40% - Énfasis2 2" xfId="37" xr:uid="{8A19D96F-BBA8-4969-AE1D-F29A41E193A1}"/>
    <cellStyle name="40% - Énfasis2 3" xfId="38" xr:uid="{9D96CD0E-F99F-46BE-9E3A-FDD7AE30AAD9}"/>
    <cellStyle name="40% - Énfasis2 4" xfId="39" xr:uid="{6A9C9231-9C5F-47FD-8EAA-D165EDEE17D9}"/>
    <cellStyle name="40% - Énfasis2 5" xfId="40" xr:uid="{564858ED-45A9-4F2D-890D-2FA12624980C}"/>
    <cellStyle name="40% - Énfasis3 2" xfId="41" xr:uid="{289D6312-7561-43C3-9F1B-E82ABFCA5A32}"/>
    <cellStyle name="40% - Énfasis3 3" xfId="42" xr:uid="{8EEAAC5A-A758-4907-9C6F-1AA532C9C0D5}"/>
    <cellStyle name="40% - Énfasis3 4" xfId="43" xr:uid="{658D7CAB-5F3B-4A83-B9AF-816BEA852989}"/>
    <cellStyle name="40% - Énfasis3 5" xfId="44" xr:uid="{18D1A15F-9768-41DD-BD3F-1F710ADC5508}"/>
    <cellStyle name="40% - Énfasis4 2" xfId="45" xr:uid="{3B438E63-437D-4CB6-A6B2-E6BB0A3291B9}"/>
    <cellStyle name="40% - Énfasis4 3" xfId="46" xr:uid="{2BC361FF-51F1-46DE-86E2-64EB608AD04D}"/>
    <cellStyle name="40% - Énfasis4 4" xfId="47" xr:uid="{8B3D0872-1277-4C54-B5CF-A058145D1863}"/>
    <cellStyle name="40% - Énfasis4 5" xfId="48" xr:uid="{E2ADC92B-74F8-46F1-8347-C873B6348674}"/>
    <cellStyle name="40% - Énfasis5 2" xfId="49" xr:uid="{771F0A20-4189-4234-9FBF-CA3E27006D47}"/>
    <cellStyle name="40% - Énfasis5 3" xfId="50" xr:uid="{AF88493E-A9FF-4565-9A7E-33C5988E22BA}"/>
    <cellStyle name="40% - Énfasis5 4" xfId="51" xr:uid="{C0BF5ECB-6431-4A45-852B-3AB4857CB875}"/>
    <cellStyle name="40% - Énfasis5 5" xfId="52" xr:uid="{848E26A3-257D-492F-B162-88C8A3BE4BDE}"/>
    <cellStyle name="40% - Énfasis6 2" xfId="53" xr:uid="{A02C22B9-7E03-407F-BCA2-8C3C849F268C}"/>
    <cellStyle name="40% - Énfasis6 3" xfId="54" xr:uid="{418B6EE5-631A-42BB-937C-DB4131679F5D}"/>
    <cellStyle name="40% - Énfasis6 4" xfId="55" xr:uid="{72CB1FF0-163A-4067-8410-4DBB45EDDB0A}"/>
    <cellStyle name="40% - Énfasis6 5" xfId="56" xr:uid="{2CED44E8-9302-4007-8FA7-46B0F86C69B6}"/>
    <cellStyle name="60% - Énfasis1 2" xfId="57" xr:uid="{B97DE93A-933F-41C4-83FC-6DBA137D666A}"/>
    <cellStyle name="60% - Énfasis1 3" xfId="58" xr:uid="{39CC4480-B347-4EB4-A30A-0231FF5049A4}"/>
    <cellStyle name="60% - Énfasis1 4" xfId="59" xr:uid="{B139A5CE-B164-41F6-A6F4-BF959F73C665}"/>
    <cellStyle name="60% - Énfasis1 5" xfId="60" xr:uid="{D25A2E3F-64B6-46F7-9F8D-FE18C56F21D0}"/>
    <cellStyle name="60% - Énfasis2 2" xfId="61" xr:uid="{84B4900B-CD8C-4E12-9416-2FAFD4D32A1B}"/>
    <cellStyle name="60% - Énfasis2 3" xfId="62" xr:uid="{58A87589-CCC5-4C93-83C8-EE5E812CE8FA}"/>
    <cellStyle name="60% - Énfasis2 4" xfId="63" xr:uid="{71C902A4-7C3B-47BD-90E6-C2A3F7475C75}"/>
    <cellStyle name="60% - Énfasis2 5" xfId="64" xr:uid="{A9D5D661-1615-4893-BD92-80E2369F728F}"/>
    <cellStyle name="60% - Énfasis3 2" xfId="65" xr:uid="{7758C454-3198-4D1C-8F9C-10490CBD7A36}"/>
    <cellStyle name="60% - Énfasis3 3" xfId="66" xr:uid="{22508B45-90EF-49A6-870A-34638452FE6A}"/>
    <cellStyle name="60% - Énfasis3 4" xfId="67" xr:uid="{D1E04B51-F675-4727-B607-CCCB7CA0F362}"/>
    <cellStyle name="60% - Énfasis3 5" xfId="68" xr:uid="{A406B480-C49E-4CFD-8719-8393E7682AB4}"/>
    <cellStyle name="60% - Énfasis4 2" xfId="69" xr:uid="{54AB681C-CBB0-4E22-A299-0601240A3BA3}"/>
    <cellStyle name="60% - Énfasis4 3" xfId="70" xr:uid="{2BA3230A-2420-4E3C-8370-1CB11DD446BB}"/>
    <cellStyle name="60% - Énfasis4 4" xfId="71" xr:uid="{8D7733AA-8E78-4716-B4CE-E6431BFAA0AB}"/>
    <cellStyle name="60% - Énfasis4 5" xfId="72" xr:uid="{38994860-D71F-4079-831F-CC4FD5600FBB}"/>
    <cellStyle name="60% - Énfasis5 2" xfId="73" xr:uid="{C9D763D8-6511-48FC-8E03-97E3E675E1B8}"/>
    <cellStyle name="60% - Énfasis5 3" xfId="74" xr:uid="{CA73896D-A97B-495A-9DDA-CBA42DE8E413}"/>
    <cellStyle name="60% - Énfasis5 4" xfId="75" xr:uid="{6A0CC76A-7114-42A5-9221-0518F62F17B3}"/>
    <cellStyle name="60% - Énfasis5 5" xfId="76" xr:uid="{C353D0E6-F641-4F34-A3A7-2338561803D9}"/>
    <cellStyle name="60% - Énfasis6 2" xfId="77" xr:uid="{99D11FFF-6572-4A23-B388-782F8C39F92A}"/>
    <cellStyle name="60% - Énfasis6 3" xfId="78" xr:uid="{1DC851F3-8822-4D56-B91B-B0E3C48DA05A}"/>
    <cellStyle name="60% - Énfasis6 4" xfId="79" xr:uid="{6DD24971-9BA8-4AAB-9658-FE809A4C0F2E}"/>
    <cellStyle name="60% - Énfasis6 5" xfId="80" xr:uid="{C1BD4769-F585-4E95-B713-F62F375B49EB}"/>
    <cellStyle name="Buena 2" xfId="81" xr:uid="{DF21A648-7DDB-4E7A-B3DC-296F618C6123}"/>
    <cellStyle name="Buena 3" xfId="82" xr:uid="{D5EF4B42-35A5-484D-AB54-E2E0E25A6865}"/>
    <cellStyle name="Buena 4" xfId="83" xr:uid="{C7704019-082C-4655-9EDB-505CBD44F595}"/>
    <cellStyle name="Buena 5" xfId="84" xr:uid="{C4C78F5E-C723-4BFB-B58B-F846405CD043}"/>
    <cellStyle name="Cabecera 1" xfId="85" xr:uid="{F6A4DC6C-E014-4988-B11D-7FAD211F967C}"/>
    <cellStyle name="Cabecera 2" xfId="86" xr:uid="{AD6B91A6-32A5-4D9D-A191-569107082BC0}"/>
    <cellStyle name="Cálculo 2" xfId="87" xr:uid="{177F7360-49C1-4ECE-8FD6-ABD438E77552}"/>
    <cellStyle name="Cálculo 3" xfId="88" xr:uid="{5B561044-C9B8-479F-89CE-BDFF2251D681}"/>
    <cellStyle name="Cálculo 4" xfId="89" xr:uid="{2CFD967B-68F3-421E-AEFA-6F74C5A32049}"/>
    <cellStyle name="Cálculo 5" xfId="90" xr:uid="{F348F225-5039-4ACC-B1AC-A67C18C8052A}"/>
    <cellStyle name="Celda de comprobación 2" xfId="91" xr:uid="{EC738633-318B-460B-8DD1-3A8C0A591F79}"/>
    <cellStyle name="Celda de comprobación 3" xfId="92" xr:uid="{43EEEEA5-8FE7-45B2-A2E0-A978B914F8B6}"/>
    <cellStyle name="Celda de comprobación 4" xfId="93" xr:uid="{CC40B982-1768-42B9-ADE6-8C68340A4763}"/>
    <cellStyle name="Celda de comprobación 5" xfId="94" xr:uid="{D501F469-4F0B-499C-B9E4-74EA05BD0DCF}"/>
    <cellStyle name="Celda vinculada 2" xfId="95" xr:uid="{6A2A972B-23A3-4A93-AC01-C79F280D250A}"/>
    <cellStyle name="Celda vinculada 3" xfId="96" xr:uid="{2992EE2A-B952-44C1-B8B9-CC51A320D4AB}"/>
    <cellStyle name="Celda vinculada 4" xfId="97" xr:uid="{9980FFFD-7FDF-427F-B7B6-5E7C4A554926}"/>
    <cellStyle name="Celda vinculada 5" xfId="98" xr:uid="{A2CC9ED6-1100-461C-85E8-359EA04FD1DB}"/>
    <cellStyle name="Encabezado 4 2" xfId="99" xr:uid="{DB9F6CE2-907C-4481-A278-3D9E81F07947}"/>
    <cellStyle name="Encabezado 4 3" xfId="100" xr:uid="{C09D3EB1-E839-46FF-996A-7BAB8A5946ED}"/>
    <cellStyle name="Encabezado 4 4" xfId="101" xr:uid="{C4C14B14-35C9-4653-9722-5940ACA828B8}"/>
    <cellStyle name="Encabezado 4 5" xfId="102" xr:uid="{8BD50361-E000-4D9B-8A97-A54E50488ECF}"/>
    <cellStyle name="Énfasis1 2" xfId="103" xr:uid="{C5149B4E-72CB-45EC-A329-F90249C6ED9F}"/>
    <cellStyle name="Énfasis1 3" xfId="104" xr:uid="{20206048-3E7F-46D9-B8E0-4DD3A98C1978}"/>
    <cellStyle name="Énfasis1 4" xfId="105" xr:uid="{2EA475B1-DF91-4BCD-966F-3674E7E7757F}"/>
    <cellStyle name="Énfasis1 5" xfId="106" xr:uid="{8698E3E9-7D32-4003-B108-8032827EF2E7}"/>
    <cellStyle name="Énfasis2 2" xfId="107" xr:uid="{F6CAAD70-18DA-42CB-B2CD-3128F73560AA}"/>
    <cellStyle name="Énfasis2 3" xfId="108" xr:uid="{E8CE47CF-C71C-4E16-BEE1-897BCE2CB787}"/>
    <cellStyle name="Énfasis2 4" xfId="109" xr:uid="{A1D74DAC-C5AD-40E5-92C0-C1BC2C6797B5}"/>
    <cellStyle name="Énfasis2 5" xfId="110" xr:uid="{01406ECC-2C3E-4C8C-BD20-5D40CFF4C0C3}"/>
    <cellStyle name="Énfasis3 2" xfId="111" xr:uid="{7A886141-E37B-4686-89FA-B51288DEF590}"/>
    <cellStyle name="Énfasis3 3" xfId="112" xr:uid="{BBC8F1B6-9DA1-485D-8443-A2FEAA33CEDA}"/>
    <cellStyle name="Énfasis3 4" xfId="113" xr:uid="{B6639730-FCE7-4D21-8A5B-8BE2AB950324}"/>
    <cellStyle name="Énfasis3 5" xfId="114" xr:uid="{FFB025A0-936C-4554-8651-FFE425500AF2}"/>
    <cellStyle name="Énfasis4 2" xfId="115" xr:uid="{3DB6AEA3-7B88-4ADA-B62A-B52D3F167713}"/>
    <cellStyle name="Énfasis4 3" xfId="116" xr:uid="{FDE4214D-7DDC-4969-977D-39BEFB9C892B}"/>
    <cellStyle name="Énfasis4 4" xfId="117" xr:uid="{99DF3642-A12D-462F-B54F-F75A24B9D01E}"/>
    <cellStyle name="Énfasis4 5" xfId="118" xr:uid="{3D896E18-A6F7-49B7-A4D9-688AF94F583D}"/>
    <cellStyle name="Énfasis5 2" xfId="119" xr:uid="{21AEF938-27CE-46AD-939B-6E992B2EE168}"/>
    <cellStyle name="Énfasis5 3" xfId="120" xr:uid="{3A0617CD-5FBE-4850-B9F6-15F3444405CE}"/>
    <cellStyle name="Énfasis5 4" xfId="121" xr:uid="{5A9AC761-CA05-4F98-8681-D330090208E7}"/>
    <cellStyle name="Énfasis5 5" xfId="122" xr:uid="{8D12D608-C1B1-42E5-9CF6-BDBFF5D8D459}"/>
    <cellStyle name="Énfasis6 2" xfId="123" xr:uid="{39A081F9-6884-49A7-B233-1C3A1296A45F}"/>
    <cellStyle name="Énfasis6 3" xfId="124" xr:uid="{3785CEC7-471E-4B06-8B85-E83201E2A786}"/>
    <cellStyle name="Énfasis6 4" xfId="125" xr:uid="{32A13C58-FCC3-438D-A636-B034D24F065C}"/>
    <cellStyle name="Énfasis6 5" xfId="126" xr:uid="{8F4AAB50-9076-492D-B801-023ACC73A368}"/>
    <cellStyle name="Entrada 2" xfId="127" xr:uid="{FDFB5276-C13C-4AEA-8CF3-FEAC4B476353}"/>
    <cellStyle name="Entrada 3" xfId="128" xr:uid="{D78BC5FC-0AE7-4A78-BC52-4123404AB786}"/>
    <cellStyle name="Entrada 4" xfId="129" xr:uid="{F6102110-5B51-4047-8E4C-157F63B2AE94}"/>
    <cellStyle name="Entrada 5" xfId="130" xr:uid="{215EB870-1909-4445-919F-69EB0159338C}"/>
    <cellStyle name="Estilo 1" xfId="131" xr:uid="{86628603-5A43-42E6-810A-83CF0DD31B9B}"/>
    <cellStyle name="Euro" xfId="132" xr:uid="{1EA5B4D8-C93C-4A2B-9829-863DAAA09190}"/>
    <cellStyle name="Fecha" xfId="133" xr:uid="{D0AE8943-AD13-4A94-96EA-0A296A3B3AC4}"/>
    <cellStyle name="Fijo" xfId="134" xr:uid="{EF93F098-2098-41A0-9B32-F85D1DB067B5}"/>
    <cellStyle name="Hipervínculo" xfId="2" builtinId="8"/>
    <cellStyle name="Hipervínculo 2" xfId="135" xr:uid="{6011BB1F-8B6D-48B2-AF9F-BC83790676CE}"/>
    <cellStyle name="Incorrecto 2" xfId="136" xr:uid="{EA97AC58-7CA1-4D4C-BBBA-F2E0BECEF645}"/>
    <cellStyle name="Incorrecto 3" xfId="137" xr:uid="{77714F3A-E1A8-4E54-A6FA-477D04DA95C2}"/>
    <cellStyle name="Incorrecto 4" xfId="138" xr:uid="{A792F6EB-5226-4909-A1A9-9A11E9A4503C}"/>
    <cellStyle name="Incorrecto 5" xfId="139" xr:uid="{5E996A5B-D354-4A0A-9E2C-1107B8807544}"/>
    <cellStyle name="Millares [0] 2" xfId="140" xr:uid="{51559565-EF43-4E36-A9C3-7B738C7E3888}"/>
    <cellStyle name="Millares [0] 2 2" xfId="141" xr:uid="{D38F52FF-5706-4C8D-A8BC-34E5A8F11DE7}"/>
    <cellStyle name="Millares [0] 2 3" xfId="217" xr:uid="{4670B674-B124-420B-9CB9-BEEAFC242AB1}"/>
    <cellStyle name="Monetario" xfId="142" xr:uid="{60CBC724-3420-420D-A6C4-F6C9B6D817A1}"/>
    <cellStyle name="Monetario0" xfId="143" xr:uid="{4871566C-BAF3-4AE7-9EED-EEC127963C3D}"/>
    <cellStyle name="Neutral 2" xfId="144" xr:uid="{4F4CB7E7-E4BB-43EA-8EEE-1ED14732026D}"/>
    <cellStyle name="Neutral 3" xfId="145" xr:uid="{48CBAACD-0721-45A7-803D-7583C17B0247}"/>
    <cellStyle name="Neutral 4" xfId="146" xr:uid="{7EBADC81-2836-42D9-A028-14EC12302C4E}"/>
    <cellStyle name="Neutral 5" xfId="147" xr:uid="{D544F824-6A1B-4BF0-A366-5B51C367B007}"/>
    <cellStyle name="Normal" xfId="0" builtinId="0"/>
    <cellStyle name="Normal 10" xfId="219" xr:uid="{EC01195A-2798-42A1-9644-3A4CCF414B47}"/>
    <cellStyle name="Normal 2" xfId="148" xr:uid="{9AB8C208-66A6-4D4B-B5C2-535DF64EF46F}"/>
    <cellStyle name="Normal 2 2" xfId="4" xr:uid="{CEF5B5C6-0DE8-4DBE-8113-41379DDA68D2}"/>
    <cellStyle name="Normal 2 2 2" xfId="149" xr:uid="{2F0F9F99-F592-42A0-8B83-B949E865D971}"/>
    <cellStyle name="Normal 2 2 3" xfId="150" xr:uid="{8BF1D24D-377A-4C62-8857-A32267688B96}"/>
    <cellStyle name="Normal 2 3" xfId="151" xr:uid="{8918B664-72BB-49D3-A99F-D1005BE3B3E5}"/>
    <cellStyle name="Normal 2 4" xfId="152" xr:uid="{8E5B13EF-91F6-4B2B-8631-2A7D318A0DE1}"/>
    <cellStyle name="Normal 2 5" xfId="153" xr:uid="{C69980DF-138F-40C2-A0B8-E7D97F39518D}"/>
    <cellStyle name="Normal 2 6" xfId="3" xr:uid="{DB364CBD-A9F7-41A5-AE63-0CC57D0A9662}"/>
    <cellStyle name="Normal 2_Entrada Turistas Ext Aerop mes" xfId="154" xr:uid="{953A7FD9-57BE-4367-8959-035BFCDE1F9F}"/>
    <cellStyle name="Normal 3" xfId="155" xr:uid="{A3DF194B-3755-4D67-BD49-4E5C599ABF07}"/>
    <cellStyle name="Normal 3 2" xfId="156" xr:uid="{39E10E62-E4AB-46A5-81A6-A1AB54C0AE03}"/>
    <cellStyle name="Normal 3 3" xfId="157" xr:uid="{2FF87387-E92D-4D94-8039-92C76D463ABE}"/>
    <cellStyle name="Normal 3 4" xfId="158" xr:uid="{615F5297-91B0-4CEA-8591-99C104EC60E0}"/>
    <cellStyle name="Normal 4" xfId="159" xr:uid="{093AFA92-9D5B-455C-BDCE-13B47684167B}"/>
    <cellStyle name="Normal 5" xfId="160" xr:uid="{3513C65E-8F99-40B3-8D53-04545820A72B}"/>
    <cellStyle name="Normal 6" xfId="161" xr:uid="{74659296-73E2-4401-9A64-37E7D48AA428}"/>
    <cellStyle name="Normal 7" xfId="162" xr:uid="{CF7AC312-00CD-4586-A03C-25339BD873DA}"/>
    <cellStyle name="Normal 8" xfId="163" xr:uid="{089778AE-3DD3-469B-8FDF-55F29B882304}"/>
    <cellStyle name="Normal 9" xfId="218" xr:uid="{0DBBB009-BE9E-4C1D-B48E-490D7D9F1E26}"/>
    <cellStyle name="Notas 2" xfId="164" xr:uid="{7A210349-101A-4983-9094-C699DE1F034B}"/>
    <cellStyle name="Notas 3" xfId="165" xr:uid="{385F7ACC-7A7B-4EEF-A0BD-81E858DA50FA}"/>
    <cellStyle name="Notas 4" xfId="166" xr:uid="{B9CF44EF-7950-4AA5-BF59-60D53E5A88E3}"/>
    <cellStyle name="Notas 5" xfId="167" xr:uid="{B0075023-334E-43A2-8624-8EEAD957E838}"/>
    <cellStyle name="Porcentaje" xfId="1" builtinId="5"/>
    <cellStyle name="Porcentaje 2" xfId="168" xr:uid="{ACE54159-E387-44C3-8339-70AA58AC99D0}"/>
    <cellStyle name="Porcentaje 2 2" xfId="216" xr:uid="{07C1E75D-BC79-4475-8051-307B1B3ED734}"/>
    <cellStyle name="Porcentaje 3" xfId="169" xr:uid="{FE379CE7-D664-4FA7-9059-CA59263998A2}"/>
    <cellStyle name="Porcentual 2" xfId="170" xr:uid="{27B6951E-2BCB-42CB-8C95-0D2B37EA9DE4}"/>
    <cellStyle name="Porcentual 2 10" xfId="171" xr:uid="{B65C3460-5813-4FC6-AB0C-D1AFEC20A4B1}"/>
    <cellStyle name="Porcentual 2 11" xfId="172" xr:uid="{A2DDF05E-2A0C-46B2-B43A-EBA5190C9317}"/>
    <cellStyle name="Porcentual 2 2" xfId="173" xr:uid="{F778C14F-FAAB-4971-8DEF-9E38DE78F2FF}"/>
    <cellStyle name="Porcentual 2 3" xfId="174" xr:uid="{A61D1417-0449-4F7B-8DCB-17C6283F3853}"/>
    <cellStyle name="Porcentual 2 4" xfId="175" xr:uid="{B32B9D5E-4FEB-43C2-B339-40E45A6D7D3A}"/>
    <cellStyle name="Porcentual 2 5" xfId="176" xr:uid="{CB0A9D7F-CC26-4A74-9AEB-6C3FC435E47B}"/>
    <cellStyle name="Porcentual 2 6" xfId="177" xr:uid="{9335D4B8-485B-4C8D-B110-326FD996374D}"/>
    <cellStyle name="Porcentual 2 7" xfId="178" xr:uid="{E70D18DB-BAAD-4FD4-8C5C-4C0C2C0AD216}"/>
    <cellStyle name="Porcentual 2 8" xfId="179" xr:uid="{33637108-5313-4DF3-8CC2-EEB300899F2A}"/>
    <cellStyle name="Porcentual 2 9" xfId="180" xr:uid="{570FB25A-7D1D-4B61-A46B-4E15ED17A254}"/>
    <cellStyle name="Porcentual_Series anuales Estadísticas de Turismo" xfId="181" xr:uid="{5EE2DF08-EA95-4DCB-84EE-8A4A85DF5F57}"/>
    <cellStyle name="Punto" xfId="182" xr:uid="{20FEC3A4-BEFA-4511-BC58-8E87D9969A60}"/>
    <cellStyle name="Punto0" xfId="183" xr:uid="{78719F0B-321A-480E-95F0-B65AC9224A1F}"/>
    <cellStyle name="Salida 2" xfId="184" xr:uid="{F7893A60-6858-48DF-A255-AE7FC72241DD}"/>
    <cellStyle name="Salida 3" xfId="185" xr:uid="{989E3DE4-5447-424E-8D3F-4769A71B7195}"/>
    <cellStyle name="Salida 4" xfId="186" xr:uid="{CD2CE35A-D7FE-4EF6-927E-7C7614691FA1}"/>
    <cellStyle name="Salida 5" xfId="187" xr:uid="{BA79CD15-3281-4EC6-81C6-357AA7F05A31}"/>
    <cellStyle name="style1602083048330" xfId="5" xr:uid="{B1F78346-7764-4CB0-ACF3-7932AC88CACA}"/>
    <cellStyle name="style1602083050160" xfId="6" xr:uid="{8F856B33-4EF0-4FA7-9EC4-624DBB8C2B1D}"/>
    <cellStyle name="style1602083050187" xfId="7" xr:uid="{D2373717-2645-4369-A6AE-7D9B4CA6FA2F}"/>
    <cellStyle name="style1602083050207" xfId="8" xr:uid="{2565B99A-D8BF-4657-9109-15D3BDD25B95}"/>
    <cellStyle name="Texto de advertencia 2" xfId="188" xr:uid="{31028FF3-C5D4-4AE4-956B-3C76BEE9AEA1}"/>
    <cellStyle name="Texto de advertencia 3" xfId="189" xr:uid="{7D0C7354-FF11-4649-BE77-6CA20700FD69}"/>
    <cellStyle name="Texto de advertencia 4" xfId="190" xr:uid="{6875E9B9-90FE-4E2B-AF81-74AFABF9B486}"/>
    <cellStyle name="Texto de advertencia 5" xfId="191" xr:uid="{1FE27190-3D37-4924-BA5F-ABE9D097A13C}"/>
    <cellStyle name="Texto explicativo 2" xfId="192" xr:uid="{CF09080F-C21F-460F-A935-0BB882A0B628}"/>
    <cellStyle name="Texto explicativo 3" xfId="193" xr:uid="{FE211DEE-17F0-4599-B731-172319A0725B}"/>
    <cellStyle name="Texto explicativo 4" xfId="194" xr:uid="{344F95A5-4733-4381-A1D8-5B636D61E514}"/>
    <cellStyle name="Texto explicativo 5" xfId="195" xr:uid="{0E339332-5780-44B1-87E8-6B668CBE3B3E}"/>
    <cellStyle name="Título 1 2" xfId="196" xr:uid="{42B7C993-07AF-4857-A000-3D477FCAEF7F}"/>
    <cellStyle name="Título 1 3" xfId="197" xr:uid="{867D0806-42E8-41EB-A01A-0F50FBFD8954}"/>
    <cellStyle name="Título 1 4" xfId="198" xr:uid="{BFA25142-FE2F-451E-84AD-613A757A7E36}"/>
    <cellStyle name="Título 1 5" xfId="199" xr:uid="{CB7E4B40-460F-448D-B16F-D3DF783F11F1}"/>
    <cellStyle name="Título 2 2" xfId="200" xr:uid="{33C0151D-1EAA-4576-A445-86077170E8DC}"/>
    <cellStyle name="Título 2 3" xfId="201" xr:uid="{1CFC3BC0-8406-4B26-BADC-B53061841525}"/>
    <cellStyle name="Título 2 4" xfId="202" xr:uid="{C586632D-C93E-496C-9710-AD71773C09A0}"/>
    <cellStyle name="Título 2 5" xfId="203" xr:uid="{CBA44093-2943-4296-9B4F-310332E98D27}"/>
    <cellStyle name="Título 3 2" xfId="204" xr:uid="{693782E8-ACE6-4DA3-820B-D0183C518C8C}"/>
    <cellStyle name="Título 3 3" xfId="205" xr:uid="{9F0894F3-A8B9-49CD-A1DE-06A97D8DE715}"/>
    <cellStyle name="Título 3 4" xfId="206" xr:uid="{7305769B-8B44-4BCF-A375-00CB5793B995}"/>
    <cellStyle name="Título 3 5" xfId="207" xr:uid="{9E9250B8-22B4-45A5-8686-A92D049DE02D}"/>
    <cellStyle name="Título 4" xfId="208" xr:uid="{AC750FBB-5372-4E4E-893A-DE15C73A2DE9}"/>
    <cellStyle name="Título 5" xfId="209" xr:uid="{F5B1A7BA-BDEE-4E6D-8281-FBCD4413653A}"/>
    <cellStyle name="Título 6" xfId="210" xr:uid="{D246978F-BCFB-4F9F-BD7E-A55B5653A5B7}"/>
    <cellStyle name="Título 7" xfId="211" xr:uid="{FC0FBC7F-C9E8-4C5C-9A34-D9E019B2121E}"/>
    <cellStyle name="Total 2" xfId="212" xr:uid="{A87E3947-ADCD-453A-966B-19F8F0C115A0}"/>
    <cellStyle name="Total 3" xfId="213" xr:uid="{68DE50C6-02C7-4042-B350-222B96013292}"/>
    <cellStyle name="Total 4" xfId="214" xr:uid="{60D149B1-55D3-4057-AB00-3C9BC73090DE}"/>
    <cellStyle name="Total 5" xfId="215" xr:uid="{3F2F227C-85E5-4954-9B25-15B1D20DF3EA}"/>
  </cellStyles>
  <dxfs count="0"/>
  <tableStyles count="1" defaultTableStyle="TableStyleMedium2" defaultPivotStyle="PivotStyleLight16">
    <tableStyle name="Invisible" pivot="0" table="0" count="0" xr9:uid="{3A02569E-25CA-4561-AD4A-4A769E7AEFF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C-4155-80C2-81D88F80BE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C-4155-80C2-81D88F80BEE7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8C-4155-80C2-81D88F80BEE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C-4155-80C2-81D88F80BEE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8C-4155-80C2-81D88F80BE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8C-4155-80C2-81D88F80BEE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8C-4155-80C2-81D88F80BE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8C-4155-80C2-81D88F80BE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8C-4155-80C2-81D88F80B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8C-4155-80C2-81D88F80BE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8C-4155-80C2-81D88F80BE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8C-4155-80C2-81D88F80BE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8C-4155-80C2-81D88F80BE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C-4155-80C2-81D88F80BE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8C-4155-80C2-81D88F80BE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8C-4155-80C2-81D88F80BE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8C-4155-80C2-81D88F80BE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8C-4155-80C2-81D88F80BE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8C-4155-80C2-81D88F80BE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8C-4155-80C2-81D88F80BE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8C-4155-80C2-81D88F80BE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8C-4155-80C2-81D88F80BEE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7">
                  <c:v>5.0456957370608624E-2</c:v>
                </c:pt>
                <c:pt idx="8">
                  <c:v>-2.936622524776733E-2</c:v>
                </c:pt>
                <c:pt idx="9">
                  <c:v>3.5065108475422768E-3</c:v>
                </c:pt>
                <c:pt idx="10">
                  <c:v>1.7192422886926684E-2</c:v>
                </c:pt>
                <c:pt idx="11">
                  <c:v>-1.431662236508624E-2</c:v>
                </c:pt>
                <c:pt idx="12">
                  <c:v>2.677813011694985E-2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8C-4155-80C2-81D88F80BEE7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7">
                  <c:v>6.4223913017098067E-2</c:v>
                </c:pt>
                <c:pt idx="8">
                  <c:v>8.6322624043987606E-2</c:v>
                </c:pt>
                <c:pt idx="9">
                  <c:v>8.9454311681435916E-2</c:v>
                </c:pt>
                <c:pt idx="10">
                  <c:v>0.15348310641926655</c:v>
                </c:pt>
                <c:pt idx="11">
                  <c:v>0.12931761039696865</c:v>
                </c:pt>
                <c:pt idx="12">
                  <c:v>9.9949793358540706E-2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8C-4155-80C2-81D88F80B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DD-4088-8CD0-045CCD3EBF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4098</c:v>
                </c:pt>
                <c:pt idx="1">
                  <c:v>4714</c:v>
                </c:pt>
                <c:pt idx="2">
                  <c:v>5393</c:v>
                </c:pt>
                <c:pt idx="3">
                  <c:v>6633</c:v>
                </c:pt>
                <c:pt idx="4">
                  <c:v>4622</c:v>
                </c:pt>
                <c:pt idx="5">
                  <c:v>3823</c:v>
                </c:pt>
                <c:pt idx="6">
                  <c:v>6279</c:v>
                </c:pt>
                <c:pt idx="7">
                  <c:v>5759</c:v>
                </c:pt>
                <c:pt idx="8">
                  <c:v>4487</c:v>
                </c:pt>
                <c:pt idx="9">
                  <c:v>6463</c:v>
                </c:pt>
                <c:pt idx="10">
                  <c:v>4489</c:v>
                </c:pt>
                <c:pt idx="11">
                  <c:v>4668</c:v>
                </c:pt>
                <c:pt idx="12">
                  <c:v>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D-4088-8CD0-045CCD3EBFE9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DD-4088-8CD0-045CCD3EBFE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5898</c:v>
                </c:pt>
                <c:pt idx="1">
                  <c:v>6830</c:v>
                </c:pt>
                <c:pt idx="2">
                  <c:v>6235</c:v>
                </c:pt>
                <c:pt idx="3">
                  <c:v>8867</c:v>
                </c:pt>
                <c:pt idx="4">
                  <c:v>6899</c:v>
                </c:pt>
                <c:pt idx="5">
                  <c:v>5674</c:v>
                </c:pt>
                <c:pt idx="6">
                  <c:v>6649</c:v>
                </c:pt>
                <c:pt idx="7">
                  <c:v>7358</c:v>
                </c:pt>
                <c:pt idx="8">
                  <c:v>6059</c:v>
                </c:pt>
                <c:pt idx="9">
                  <c:v>5618</c:v>
                </c:pt>
                <c:pt idx="10">
                  <c:v>5119</c:v>
                </c:pt>
                <c:pt idx="11">
                  <c:v>4695</c:v>
                </c:pt>
                <c:pt idx="12">
                  <c:v>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DD-4088-8CD0-045CCD3EBFE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DD-4088-8CD0-045CCD3EBF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DD-4088-8CD0-045CCD3EBFE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DD-4088-8CD0-045CCD3EBF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DD-4088-8CD0-045CCD3EBF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DD-4088-8CD0-045CCD3EB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DD-4088-8CD0-045CCD3EBF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DD-4088-8CD0-045CCD3EBF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DD-4088-8CD0-045CCD3EBF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DD-4088-8CD0-045CCD3EBF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DD-4088-8CD0-045CCD3EBF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DD-4088-8CD0-045CCD3EBF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DD-4088-8CD0-045CCD3EBF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DD-4088-8CD0-045CCD3EBF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DD-4088-8CD0-045CCD3EBF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DD-4088-8CD0-045CCD3EBF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DD-4088-8CD0-045CCD3EBF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DD-4088-8CD0-045CCD3EBF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DD-4088-8CD0-045CCD3EBFE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-3.0443660664562833E-2</c:v>
                </c:pt>
                <c:pt idx="1">
                  <c:v>0.14942744509104555</c:v>
                </c:pt>
                <c:pt idx="2">
                  <c:v>6.3586265366680772E-2</c:v>
                </c:pt>
                <c:pt idx="3">
                  <c:v>-7.198868749196552E-2</c:v>
                </c:pt>
                <c:pt idx="4">
                  <c:v>0.16192875134940632</c:v>
                </c:pt>
                <c:pt idx="5">
                  <c:v>-3.4073506891271088E-2</c:v>
                </c:pt>
                <c:pt idx="6">
                  <c:v>5.5054151624548631E-2</c:v>
                </c:pt>
                <c:pt idx="7">
                  <c:v>-0.13455455983131259</c:v>
                </c:pt>
                <c:pt idx="8">
                  <c:v>-4.9711185016628745E-2</c:v>
                </c:pt>
                <c:pt idx="9">
                  <c:v>3.9609902475618908E-2</c:v>
                </c:pt>
                <c:pt idx="10">
                  <c:v>6.4064656022077671E-2</c:v>
                </c:pt>
                <c:pt idx="11">
                  <c:v>-4.6171604463255411E-3</c:v>
                </c:pt>
                <c:pt idx="12">
                  <c:v>1.0158300177770307E-2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DD-4088-8CD0-045CCD3EBFE9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0.27452415812591502</c:v>
                </c:pt>
                <c:pt idx="1">
                  <c:v>0.29889690284259651</c:v>
                </c:pt>
                <c:pt idx="2">
                  <c:v>-6.9534581865381084E-2</c:v>
                </c:pt>
                <c:pt idx="3">
                  <c:v>8.8346148047640627E-2</c:v>
                </c:pt>
                <c:pt idx="4">
                  <c:v>0.39723063608827358</c:v>
                </c:pt>
                <c:pt idx="5">
                  <c:v>0.31990583311535437</c:v>
                </c:pt>
                <c:pt idx="6">
                  <c:v>0.11705685618729089</c:v>
                </c:pt>
                <c:pt idx="7">
                  <c:v>0.1403021357874632</c:v>
                </c:pt>
                <c:pt idx="8">
                  <c:v>0.20993982616447515</c:v>
                </c:pt>
                <c:pt idx="9">
                  <c:v>7.2102738666254051E-2</c:v>
                </c:pt>
                <c:pt idx="10">
                  <c:v>0.20249498774782793</c:v>
                </c:pt>
                <c:pt idx="11">
                  <c:v>0.10839760068551851</c:v>
                </c:pt>
                <c:pt idx="12">
                  <c:v>0.16555967962492679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DD-4088-8CD0-045CCD3EB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E1-4BBB-9CAD-EF879469FA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1-4BBB-9CAD-EF879469FA15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E1-4BBB-9CAD-EF879469FA1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E1-4BBB-9CAD-EF879469FA1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E1-4BBB-9CAD-EF879469FA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E1-4BBB-9CAD-EF879469FA1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E1-4BBB-9CAD-EF879469FA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E1-4BBB-9CAD-EF879469FA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E1-4BBB-9CAD-EF879469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E1-4BBB-9CAD-EF879469FA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E1-4BBB-9CAD-EF879469FA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E1-4BBB-9CAD-EF879469FA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E1-4BBB-9CAD-EF879469FA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E1-4BBB-9CAD-EF879469FA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E1-4BBB-9CAD-EF879469FA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E1-4BBB-9CAD-EF879469FA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E1-4BBB-9CAD-EF879469FA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E1-4BBB-9CAD-EF879469FA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E1-4BBB-9CAD-EF879469FA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E1-4BBB-9CAD-EF879469FA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E1-4BBB-9CAD-EF879469FA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E1-4BBB-9CAD-EF879469FA1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7">
                  <c:v>4.3376318874560393E-2</c:v>
                </c:pt>
                <c:pt idx="8">
                  <c:v>2.7877055039313703E-2</c:v>
                </c:pt>
                <c:pt idx="9">
                  <c:v>-3.7633715685010949E-2</c:v>
                </c:pt>
                <c:pt idx="10">
                  <c:v>1.467505241090139E-2</c:v>
                </c:pt>
                <c:pt idx="11">
                  <c:v>-2.1051272116750619E-2</c:v>
                </c:pt>
                <c:pt idx="12">
                  <c:v>1.858499738239483E-2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E1-4BBB-9CAD-EF879469FA15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7">
                  <c:v>0.17658168083097259</c:v>
                </c:pt>
                <c:pt idx="8">
                  <c:v>0.25644386194844904</c:v>
                </c:pt>
                <c:pt idx="9">
                  <c:v>0.27119509703779365</c:v>
                </c:pt>
                <c:pt idx="10">
                  <c:v>0.22016806722689086</c:v>
                </c:pt>
                <c:pt idx="11">
                  <c:v>0.17446544778431972</c:v>
                </c:pt>
                <c:pt idx="12">
                  <c:v>0.16286714480874309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E1-4BBB-9CAD-EF879469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B3-4615-A7EA-10AAF7ED88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4588</c:v>
                </c:pt>
                <c:pt idx="1">
                  <c:v>5060</c:v>
                </c:pt>
                <c:pt idx="2">
                  <c:v>4711</c:v>
                </c:pt>
                <c:pt idx="3">
                  <c:v>2172</c:v>
                </c:pt>
                <c:pt idx="4">
                  <c:v>2560</c:v>
                </c:pt>
                <c:pt idx="5">
                  <c:v>794</c:v>
                </c:pt>
                <c:pt idx="6">
                  <c:v>1127</c:v>
                </c:pt>
                <c:pt idx="7">
                  <c:v>560</c:v>
                </c:pt>
                <c:pt idx="8">
                  <c:v>891</c:v>
                </c:pt>
                <c:pt idx="9">
                  <c:v>2179</c:v>
                </c:pt>
                <c:pt idx="10">
                  <c:v>2939</c:v>
                </c:pt>
                <c:pt idx="11">
                  <c:v>3383</c:v>
                </c:pt>
                <c:pt idx="12">
                  <c:v>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3-4615-A7EA-10AAF7ED884D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B3-4615-A7EA-10AAF7ED884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2668</c:v>
                </c:pt>
                <c:pt idx="1">
                  <c:v>3232</c:v>
                </c:pt>
                <c:pt idx="2">
                  <c:v>3519</c:v>
                </c:pt>
                <c:pt idx="3">
                  <c:v>2608</c:v>
                </c:pt>
                <c:pt idx="4">
                  <c:v>519</c:v>
                </c:pt>
                <c:pt idx="5">
                  <c:v>388</c:v>
                </c:pt>
                <c:pt idx="6">
                  <c:v>687</c:v>
                </c:pt>
                <c:pt idx="7">
                  <c:v>460</c:v>
                </c:pt>
                <c:pt idx="8">
                  <c:v>487</c:v>
                </c:pt>
                <c:pt idx="9">
                  <c:v>2499</c:v>
                </c:pt>
                <c:pt idx="10">
                  <c:v>3397</c:v>
                </c:pt>
                <c:pt idx="11">
                  <c:v>2400</c:v>
                </c:pt>
                <c:pt idx="12">
                  <c:v>22864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B3-4615-A7EA-10AAF7ED884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B3-4615-A7EA-10AAF7ED88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B3-4615-A7EA-10AAF7ED884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B3-4615-A7EA-10AAF7ED88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B3-4615-A7EA-10AAF7ED88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B3-4615-A7EA-10AAF7ED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B3-4615-A7EA-10AAF7ED88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B3-4615-A7EA-10AAF7ED88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B3-4615-A7EA-10AAF7ED88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B3-4615-A7EA-10AAF7ED88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B3-4615-A7EA-10AAF7ED88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B3-4615-A7EA-10AAF7ED88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B3-4615-A7EA-10AAF7ED88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B3-4615-A7EA-10AAF7ED88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B3-4615-A7EA-10AAF7ED88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B3-4615-A7EA-10AAF7ED88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B3-4615-A7EA-10AAF7ED88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B3-4615-A7EA-10AAF7ED88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B3-4615-A7EA-10AAF7ED884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-0.17008939357332686</c:v>
                </c:pt>
                <c:pt idx="1">
                  <c:v>-0.18030164533820836</c:v>
                </c:pt>
                <c:pt idx="2">
                  <c:v>8.4321120689655249E-2</c:v>
                </c:pt>
                <c:pt idx="3">
                  <c:v>-0.24810964083175802</c:v>
                </c:pt>
                <c:pt idx="4">
                  <c:v>0.43317972350230405</c:v>
                </c:pt>
                <c:pt idx="5">
                  <c:v>0</c:v>
                </c:pt>
                <c:pt idx="6">
                  <c:v>1.3256704980842913</c:v>
                </c:pt>
                <c:pt idx="7">
                  <c:v>-0.16282642089093702</c:v>
                </c:pt>
                <c:pt idx="8">
                  <c:v>0.39609236234458267</c:v>
                </c:pt>
                <c:pt idx="9">
                  <c:v>1.6658733936220749E-2</c:v>
                </c:pt>
                <c:pt idx="10">
                  <c:v>1.6650342801175277E-2</c:v>
                </c:pt>
                <c:pt idx="11">
                  <c:v>7.7953714981729538E-2</c:v>
                </c:pt>
                <c:pt idx="12">
                  <c:v>-1.7486783245221682E-2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B3-4615-A7EA-10AAF7ED884D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-0.25130775937227545</c:v>
                </c:pt>
                <c:pt idx="1">
                  <c:v>-0.29110671936758892</c:v>
                </c:pt>
                <c:pt idx="2">
                  <c:v>-0.14561664190193169</c:v>
                </c:pt>
                <c:pt idx="3">
                  <c:v>-0.26749539594843463</c:v>
                </c:pt>
                <c:pt idx="4">
                  <c:v>-0.75703125000000004</c:v>
                </c:pt>
                <c:pt idx="5">
                  <c:v>-0.43324937027707811</c:v>
                </c:pt>
                <c:pt idx="6">
                  <c:v>7.7196095829636269E-2</c:v>
                </c:pt>
                <c:pt idx="7">
                  <c:v>-2.6785714285714302E-2</c:v>
                </c:pt>
                <c:pt idx="8">
                  <c:v>-0.11784511784511786</c:v>
                </c:pt>
                <c:pt idx="9">
                  <c:v>-1.9733822854520411E-2</c:v>
                </c:pt>
                <c:pt idx="10">
                  <c:v>5.9544062606328607E-2</c:v>
                </c:pt>
                <c:pt idx="11">
                  <c:v>-0.21519361513449597</c:v>
                </c:pt>
                <c:pt idx="12">
                  <c:v>-0.21973905180209274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B3-4615-A7EA-10AAF7ED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97-4F58-9499-B11866D0F4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5128</c:v>
                </c:pt>
                <c:pt idx="1">
                  <c:v>4340</c:v>
                </c:pt>
                <c:pt idx="2">
                  <c:v>4954</c:v>
                </c:pt>
                <c:pt idx="3">
                  <c:v>2353</c:v>
                </c:pt>
                <c:pt idx="4">
                  <c:v>588</c:v>
                </c:pt>
                <c:pt idx="5">
                  <c:v>1107</c:v>
                </c:pt>
                <c:pt idx="6">
                  <c:v>620</c:v>
                </c:pt>
                <c:pt idx="7">
                  <c:v>677</c:v>
                </c:pt>
                <c:pt idx="8">
                  <c:v>586</c:v>
                </c:pt>
                <c:pt idx="9">
                  <c:v>3682</c:v>
                </c:pt>
                <c:pt idx="10">
                  <c:v>5260</c:v>
                </c:pt>
                <c:pt idx="11">
                  <c:v>6251</c:v>
                </c:pt>
                <c:pt idx="12">
                  <c:v>35546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7-4F58-9499-B11866D0F4C8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97-4F58-9499-B11866D0F4C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1897</c:v>
                </c:pt>
                <c:pt idx="1">
                  <c:v>1725</c:v>
                </c:pt>
                <c:pt idx="2">
                  <c:v>2166</c:v>
                </c:pt>
                <c:pt idx="3">
                  <c:v>1648</c:v>
                </c:pt>
                <c:pt idx="4">
                  <c:v>211</c:v>
                </c:pt>
                <c:pt idx="5">
                  <c:v>298</c:v>
                </c:pt>
                <c:pt idx="6">
                  <c:v>242</c:v>
                </c:pt>
                <c:pt idx="7">
                  <c:v>287</c:v>
                </c:pt>
                <c:pt idx="8">
                  <c:v>382</c:v>
                </c:pt>
                <c:pt idx="9">
                  <c:v>2204</c:v>
                </c:pt>
                <c:pt idx="10">
                  <c:v>4737</c:v>
                </c:pt>
                <c:pt idx="11">
                  <c:v>3908</c:v>
                </c:pt>
                <c:pt idx="12">
                  <c:v>19705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97-4F58-9499-B11866D0F4C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97-4F58-9499-B11866D0F4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97-4F58-9499-B11866D0F4C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97-4F58-9499-B11866D0F4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97-4F58-9499-B11866D0F4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97-4F58-9499-B11866D0F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97-4F58-9499-B11866D0F4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97-4F58-9499-B11866D0F4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97-4F58-9499-B11866D0F4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97-4F58-9499-B11866D0F4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97-4F58-9499-B11866D0F4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7-4F58-9499-B11866D0F4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7-4F58-9499-B11866D0F4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7-4F58-9499-B11866D0F4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7-4F58-9499-B11866D0F4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97-4F58-9499-B11866D0F4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97-4F58-9499-B11866D0F4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97-4F58-9499-B11866D0F4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97-4F58-9499-B11866D0F4C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-0.15090417792558719</c:v>
                </c:pt>
                <c:pt idx="1">
                  <c:v>7.9914919477362512E-2</c:v>
                </c:pt>
                <c:pt idx="2">
                  <c:v>0.34327346662148428</c:v>
                </c:pt>
                <c:pt idx="3">
                  <c:v>-0.28894736842105262</c:v>
                </c:pt>
                <c:pt idx="4">
                  <c:v>-0.41785714285714282</c:v>
                </c:pt>
                <c:pt idx="5">
                  <c:v>-0.45687645687645684</c:v>
                </c:pt>
                <c:pt idx="6">
                  <c:v>-0.36828644501278773</c:v>
                </c:pt>
                <c:pt idx="7">
                  <c:v>-0.47519582245430814</c:v>
                </c:pt>
                <c:pt idx="8">
                  <c:v>-0.56140350877192979</c:v>
                </c:pt>
                <c:pt idx="9">
                  <c:v>-5.0251256281407031E-2</c:v>
                </c:pt>
                <c:pt idx="10">
                  <c:v>-0.14162217137045507</c:v>
                </c:pt>
                <c:pt idx="11">
                  <c:v>-0.18953668809576596</c:v>
                </c:pt>
                <c:pt idx="12">
                  <c:v>-9.3271515954338247E-2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97-4F58-9499-B11866D0F4C8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-0.20339313572542905</c:v>
                </c:pt>
                <c:pt idx="1">
                  <c:v>-0.18110599078341016</c:v>
                </c:pt>
                <c:pt idx="2">
                  <c:v>-0.19983851433185307</c:v>
                </c:pt>
                <c:pt idx="3">
                  <c:v>-0.42583935401614958</c:v>
                </c:pt>
                <c:pt idx="4">
                  <c:v>-0.72278911564625847</c:v>
                </c:pt>
                <c:pt idx="5">
                  <c:v>-0.78952122854561879</c:v>
                </c:pt>
                <c:pt idx="6">
                  <c:v>-0.60161290322580641</c:v>
                </c:pt>
                <c:pt idx="7">
                  <c:v>-0.70310192023633677</c:v>
                </c:pt>
                <c:pt idx="8">
                  <c:v>-0.70136518771331058</c:v>
                </c:pt>
                <c:pt idx="9">
                  <c:v>-0.38403041825095052</c:v>
                </c:pt>
                <c:pt idx="10">
                  <c:v>-0.35817490494296578</c:v>
                </c:pt>
                <c:pt idx="11">
                  <c:v>-0.41513357862741962</c:v>
                </c:pt>
                <c:pt idx="12">
                  <c:v>-0.34527091655882514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97-4F58-9499-B11866D0F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93-4E79-A648-9962EDBEF7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3-4E79-A648-9962EDBEF7FF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93-4E79-A648-9962EDBEF7FF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3-4E79-A648-9962EDBEF7FF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93-4E79-A648-9962EDBEF7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3-4E79-A648-9962EDBEF7FF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93-4E79-A648-9962EDBEF7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93-4E79-A648-9962EDBEF7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93-4E79-A648-9962EDBEF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93-4E79-A648-9962EDBEF7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93-4E79-A648-9962EDBEF7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93-4E79-A648-9962EDBEF7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93-4E79-A648-9962EDBEF7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93-4E79-A648-9962EDBEF7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93-4E79-A648-9962EDBEF7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93-4E79-A648-9962EDBEF7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93-4E79-A648-9962EDBEF7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93-4E79-A648-9962EDBEF7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93-4E79-A648-9962EDBEF7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93-4E79-A648-9962EDBEF7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93-4E79-A648-9962EDBEF7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93-4E79-A648-9962EDBEF7FF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7">
                  <c:v>5.0456957370608624E-2</c:v>
                </c:pt>
                <c:pt idx="8">
                  <c:v>-2.936622524776733E-2</c:v>
                </c:pt>
                <c:pt idx="9">
                  <c:v>3.5065108475422768E-3</c:v>
                </c:pt>
                <c:pt idx="10">
                  <c:v>1.7192422886926684E-2</c:v>
                </c:pt>
                <c:pt idx="11">
                  <c:v>-1.431662236508624E-2</c:v>
                </c:pt>
                <c:pt idx="12">
                  <c:v>2.677813011694985E-2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93-4E79-A648-9962EDBEF7FF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7">
                  <c:v>6.4223913017098067E-2</c:v>
                </c:pt>
                <c:pt idx="8">
                  <c:v>8.6322624043987606E-2</c:v>
                </c:pt>
                <c:pt idx="9">
                  <c:v>8.9454311681435916E-2</c:v>
                </c:pt>
                <c:pt idx="10">
                  <c:v>0.15348310641926655</c:v>
                </c:pt>
                <c:pt idx="11">
                  <c:v>0.12931761039696865</c:v>
                </c:pt>
                <c:pt idx="12">
                  <c:v>9.9949793358540706E-2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93-4E79-A648-9962EDBEF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93-43EC-8200-B1C75799C61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103762</c:v>
                </c:pt>
                <c:pt idx="1">
                  <c:v>101610</c:v>
                </c:pt>
                <c:pt idx="2">
                  <c:v>120181</c:v>
                </c:pt>
                <c:pt idx="3">
                  <c:v>115932</c:v>
                </c:pt>
                <c:pt idx="4">
                  <c:v>113491</c:v>
                </c:pt>
                <c:pt idx="5">
                  <c:v>114202</c:v>
                </c:pt>
                <c:pt idx="6">
                  <c:v>118640</c:v>
                </c:pt>
                <c:pt idx="7">
                  <c:v>127392</c:v>
                </c:pt>
                <c:pt idx="8">
                  <c:v>108328</c:v>
                </c:pt>
                <c:pt idx="9">
                  <c:v>127037</c:v>
                </c:pt>
                <c:pt idx="10">
                  <c:v>108022</c:v>
                </c:pt>
                <c:pt idx="11">
                  <c:v>112755</c:v>
                </c:pt>
                <c:pt idx="12">
                  <c:v>1371352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3-43EC-8200-B1C75799C615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93-43EC-8200-B1C75799C61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86205</c:v>
                </c:pt>
                <c:pt idx="1">
                  <c:v>113659</c:v>
                </c:pt>
                <c:pt idx="2">
                  <c:v>123375</c:v>
                </c:pt>
                <c:pt idx="3">
                  <c:v>141494</c:v>
                </c:pt>
                <c:pt idx="4">
                  <c:v>125144</c:v>
                </c:pt>
                <c:pt idx="5">
                  <c:v>123799</c:v>
                </c:pt>
                <c:pt idx="6">
                  <c:v>138653</c:v>
                </c:pt>
                <c:pt idx="7">
                  <c:v>138022</c:v>
                </c:pt>
                <c:pt idx="8">
                  <c:v>116996</c:v>
                </c:pt>
                <c:pt idx="9">
                  <c:v>135198</c:v>
                </c:pt>
                <c:pt idx="10">
                  <c:v>121503</c:v>
                </c:pt>
                <c:pt idx="11">
                  <c:v>126581</c:v>
                </c:pt>
                <c:pt idx="12">
                  <c:v>1490629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93-43EC-8200-B1C75799C61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93-43EC-8200-B1C75799C61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93-43EC-8200-B1C75799C61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93-43EC-8200-B1C75799C6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93-43EC-8200-B1C75799C61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93-43EC-8200-B1C75799C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93-43EC-8200-B1C75799C6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93-43EC-8200-B1C75799C6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93-43EC-8200-B1C75799C6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93-43EC-8200-B1C75799C6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93-43EC-8200-B1C75799C6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93-43EC-8200-B1C75799C6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93-43EC-8200-B1C75799C6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3-43EC-8200-B1C75799C6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3-43EC-8200-B1C75799C6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93-43EC-8200-B1C75799C6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93-43EC-8200-B1C75799C6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93-43EC-8200-B1C75799C6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93-43EC-8200-B1C75799C61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5.9968954812004149E-2</c:v>
                </c:pt>
                <c:pt idx="1">
                  <c:v>2.9002320185614883E-2</c:v>
                </c:pt>
                <c:pt idx="2">
                  <c:v>0.13985649158854496</c:v>
                </c:pt>
                <c:pt idx="3">
                  <c:v>-4.9945577244031591E-2</c:v>
                </c:pt>
                <c:pt idx="4">
                  <c:v>6.9123273327695189E-2</c:v>
                </c:pt>
                <c:pt idx="5">
                  <c:v>1.0081984509695108E-2</c:v>
                </c:pt>
                <c:pt idx="6">
                  <c:v>1.1223092635415099E-4</c:v>
                </c:pt>
                <c:pt idx="7">
                  <c:v>6.3224524889560874E-2</c:v>
                </c:pt>
                <c:pt idx="8">
                  <c:v>-3.3336793439638468E-2</c:v>
                </c:pt>
                <c:pt idx="9">
                  <c:v>-2.3051262944572493E-2</c:v>
                </c:pt>
                <c:pt idx="10">
                  <c:v>7.2402180885182688E-3</c:v>
                </c:pt>
                <c:pt idx="11">
                  <c:v>-1.5750639267999578E-2</c:v>
                </c:pt>
                <c:pt idx="12">
                  <c:v>1.9950709706351377E-2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93-43EC-8200-B1C75799C615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0.18457624178408283</c:v>
                </c:pt>
                <c:pt idx="1">
                  <c:v>0.22212380671193777</c:v>
                </c:pt>
                <c:pt idx="2">
                  <c:v>0.18169261364109146</c:v>
                </c:pt>
                <c:pt idx="3">
                  <c:v>0.12934306317496458</c:v>
                </c:pt>
                <c:pt idx="4">
                  <c:v>0.16958172894766976</c:v>
                </c:pt>
                <c:pt idx="5">
                  <c:v>0.13168771124848955</c:v>
                </c:pt>
                <c:pt idx="6">
                  <c:v>0.12666891436277816</c:v>
                </c:pt>
                <c:pt idx="7">
                  <c:v>0.12602047224315505</c:v>
                </c:pt>
                <c:pt idx="8">
                  <c:v>0.11755040248135296</c:v>
                </c:pt>
                <c:pt idx="9">
                  <c:v>0.10426883506380036</c:v>
                </c:pt>
                <c:pt idx="10">
                  <c:v>0.16293903093814222</c:v>
                </c:pt>
                <c:pt idx="11">
                  <c:v>0.13335107090594644</c:v>
                </c:pt>
                <c:pt idx="12">
                  <c:v>0.14769147527403614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93-43EC-8200-B1C75799C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D9-4440-B6A3-6935E29055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85879</c:v>
                </c:pt>
                <c:pt idx="1">
                  <c:v>85984</c:v>
                </c:pt>
                <c:pt idx="2">
                  <c:v>100308</c:v>
                </c:pt>
                <c:pt idx="3">
                  <c:v>95760</c:v>
                </c:pt>
                <c:pt idx="4">
                  <c:v>93420</c:v>
                </c:pt>
                <c:pt idx="5">
                  <c:v>96008</c:v>
                </c:pt>
                <c:pt idx="6">
                  <c:v>100301</c:v>
                </c:pt>
                <c:pt idx="7">
                  <c:v>108308</c:v>
                </c:pt>
                <c:pt idx="8">
                  <c:v>92717</c:v>
                </c:pt>
                <c:pt idx="9">
                  <c:v>108418</c:v>
                </c:pt>
                <c:pt idx="10">
                  <c:v>92532</c:v>
                </c:pt>
                <c:pt idx="11">
                  <c:v>97485</c:v>
                </c:pt>
                <c:pt idx="12">
                  <c:v>1157120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9-4440-B6A3-6935E2905520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D9-4440-B6A3-6935E290552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77462</c:v>
                </c:pt>
                <c:pt idx="1">
                  <c:v>101190</c:v>
                </c:pt>
                <c:pt idx="2">
                  <c:v>109531</c:v>
                </c:pt>
                <c:pt idx="3">
                  <c:v>126772</c:v>
                </c:pt>
                <c:pt idx="4">
                  <c:v>113457</c:v>
                </c:pt>
                <c:pt idx="5">
                  <c:v>110209</c:v>
                </c:pt>
                <c:pt idx="6">
                  <c:v>123042</c:v>
                </c:pt>
                <c:pt idx="7">
                  <c:v>121901</c:v>
                </c:pt>
                <c:pt idx="8">
                  <c:v>103802</c:v>
                </c:pt>
                <c:pt idx="9">
                  <c:v>119950</c:v>
                </c:pt>
                <c:pt idx="10">
                  <c:v>107416</c:v>
                </c:pt>
                <c:pt idx="11">
                  <c:v>110632</c:v>
                </c:pt>
                <c:pt idx="12">
                  <c:v>1325364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D9-4440-B6A3-6935E290552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D9-4440-B6A3-6935E29055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D9-4440-B6A3-6935E290552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D9-4440-B6A3-6935E29055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D9-4440-B6A3-6935E29055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D9-4440-B6A3-6935E290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D9-4440-B6A3-6935E29055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D9-4440-B6A3-6935E29055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D9-4440-B6A3-6935E29055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D9-4440-B6A3-6935E29055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D9-4440-B6A3-6935E29055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D9-4440-B6A3-6935E29055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D9-4440-B6A3-6935E29055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D9-4440-B6A3-6935E29055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D9-4440-B6A3-6935E29055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D9-4440-B6A3-6935E29055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D9-4440-B6A3-6935E29055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D9-4440-B6A3-6935E29055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D9-4440-B6A3-6935E290552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8.9657132775283754E-2</c:v>
                </c:pt>
                <c:pt idx="1">
                  <c:v>4.3142449371752711E-2</c:v>
                </c:pt>
                <c:pt idx="2">
                  <c:v>0.14758769952204887</c:v>
                </c:pt>
                <c:pt idx="3">
                  <c:v>-4.4414197635887831E-2</c:v>
                </c:pt>
                <c:pt idx="4">
                  <c:v>7.7221188170447652E-2</c:v>
                </c:pt>
                <c:pt idx="5">
                  <c:v>2.218150087260029E-2</c:v>
                </c:pt>
                <c:pt idx="6">
                  <c:v>1.0862071864543577E-2</c:v>
                </c:pt>
                <c:pt idx="7">
                  <c:v>8.1396603977249127E-2</c:v>
                </c:pt>
                <c:pt idx="8">
                  <c:v>-2.8341556651998001E-2</c:v>
                </c:pt>
                <c:pt idx="9">
                  <c:v>-9.9012211246791715E-3</c:v>
                </c:pt>
                <c:pt idx="10">
                  <c:v>1.419285426099437E-2</c:v>
                </c:pt>
                <c:pt idx="11">
                  <c:v>-4.2872269905904759E-3</c:v>
                </c:pt>
                <c:pt idx="12">
                  <c:v>3.158287519228864E-2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D9-4440-B6A3-6935E2905520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0.29448409972170153</c:v>
                </c:pt>
                <c:pt idx="1">
                  <c:v>0.30056754745068859</c:v>
                </c:pt>
                <c:pt idx="2">
                  <c:v>0.26865255014555167</c:v>
                </c:pt>
                <c:pt idx="3">
                  <c:v>0.23169381787802834</c:v>
                </c:pt>
                <c:pt idx="4">
                  <c:v>0.28239135088846079</c:v>
                </c:pt>
                <c:pt idx="5">
                  <c:v>0.22012748937588533</c:v>
                </c:pt>
                <c:pt idx="6">
                  <c:v>0.19877169719145371</c:v>
                </c:pt>
                <c:pt idx="7">
                  <c:v>0.20247811795989223</c:v>
                </c:pt>
                <c:pt idx="8">
                  <c:v>0.17882373243310279</c:v>
                </c:pt>
                <c:pt idx="9">
                  <c:v>0.17413160176354481</c:v>
                </c:pt>
                <c:pt idx="10">
                  <c:v>0.22247438723900914</c:v>
                </c:pt>
                <c:pt idx="11">
                  <c:v>0.18644919731240694</c:v>
                </c:pt>
                <c:pt idx="12">
                  <c:v>0.22804203539822998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D9-4440-B6A3-6935E290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57-4CA5-BA95-10A5329B638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17883</c:v>
                </c:pt>
                <c:pt idx="1">
                  <c:v>15626</c:v>
                </c:pt>
                <c:pt idx="2">
                  <c:v>19873</c:v>
                </c:pt>
                <c:pt idx="3">
                  <c:v>20172</c:v>
                </c:pt>
                <c:pt idx="4">
                  <c:v>20071</c:v>
                </c:pt>
                <c:pt idx="5">
                  <c:v>18194</c:v>
                </c:pt>
                <c:pt idx="6">
                  <c:v>18339</c:v>
                </c:pt>
                <c:pt idx="7">
                  <c:v>19084</c:v>
                </c:pt>
                <c:pt idx="8">
                  <c:v>15611</c:v>
                </c:pt>
                <c:pt idx="9">
                  <c:v>18619</c:v>
                </c:pt>
                <c:pt idx="10">
                  <c:v>15490</c:v>
                </c:pt>
                <c:pt idx="11">
                  <c:v>15270</c:v>
                </c:pt>
                <c:pt idx="12">
                  <c:v>214232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7-4CA5-BA95-10A5329B6384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57-4CA5-BA95-10A5329B6384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8743</c:v>
                </c:pt>
                <c:pt idx="1">
                  <c:v>12469</c:v>
                </c:pt>
                <c:pt idx="2">
                  <c:v>13844</c:v>
                </c:pt>
                <c:pt idx="3">
                  <c:v>14722</c:v>
                </c:pt>
                <c:pt idx="4">
                  <c:v>11687</c:v>
                </c:pt>
                <c:pt idx="5">
                  <c:v>13590</c:v>
                </c:pt>
                <c:pt idx="6">
                  <c:v>15611</c:v>
                </c:pt>
                <c:pt idx="7">
                  <c:v>16121</c:v>
                </c:pt>
                <c:pt idx="8">
                  <c:v>13194</c:v>
                </c:pt>
                <c:pt idx="9">
                  <c:v>15248</c:v>
                </c:pt>
                <c:pt idx="10">
                  <c:v>14087</c:v>
                </c:pt>
                <c:pt idx="11">
                  <c:v>15949</c:v>
                </c:pt>
                <c:pt idx="12">
                  <c:v>165265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7-4CA5-BA95-10A5329B6384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57-4CA5-BA95-10A5329B638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7-4CA5-BA95-10A5329B6384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57-4CA5-BA95-10A5329B63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57-4CA5-BA95-10A5329B638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57-4CA5-BA95-10A5329B6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57-4CA5-BA95-10A5329B63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57-4CA5-BA95-10A5329B63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57-4CA5-BA95-10A5329B63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57-4CA5-BA95-10A5329B63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57-4CA5-BA95-10A5329B63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57-4CA5-BA95-10A5329B63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57-4CA5-BA95-10A5329B63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57-4CA5-BA95-10A5329B63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57-4CA5-BA95-10A5329B63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57-4CA5-BA95-10A5329B63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57-4CA5-BA95-10A5329B63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57-4CA5-BA95-10A5329B63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57-4CA5-BA95-10A5329B6384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-0.15733964700817904</c:v>
                </c:pt>
                <c:pt idx="1">
                  <c:v>-8.3475550938636234E-2</c:v>
                </c:pt>
                <c:pt idx="2">
                  <c:v>7.7287987155159721E-2</c:v>
                </c:pt>
                <c:pt idx="3">
                  <c:v>-9.7420207217856936E-2</c:v>
                </c:pt>
                <c:pt idx="4">
                  <c:v>-4.6360686138158247E-4</c:v>
                </c:pt>
                <c:pt idx="5">
                  <c:v>-9.3775747135046106E-2</c:v>
                </c:pt>
                <c:pt idx="6">
                  <c:v>-8.6829400965526604E-2</c:v>
                </c:pt>
                <c:pt idx="7">
                  <c:v>-8.790829362613084E-2</c:v>
                </c:pt>
                <c:pt idx="8">
                  <c:v>-7.7399623588456756E-2</c:v>
                </c:pt>
                <c:pt idx="9">
                  <c:v>-0.13559209212540768</c:v>
                </c:pt>
                <c:pt idx="10">
                  <c:v>-5.1573758058399699E-2</c:v>
                </c:pt>
                <c:pt idx="11">
                  <c:v>-0.11310960005849235</c:v>
                </c:pt>
                <c:pt idx="12">
                  <c:v>-7.6798135445850679E-2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57-4CA5-BA95-10A5329B6384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-0.34323100150981378</c:v>
                </c:pt>
                <c:pt idx="1">
                  <c:v>-0.20952259055420452</c:v>
                </c:pt>
                <c:pt idx="2">
                  <c:v>-0.25723343229507367</c:v>
                </c:pt>
                <c:pt idx="3">
                  <c:v>-0.35653380924053146</c:v>
                </c:pt>
                <c:pt idx="4">
                  <c:v>-0.35548801753774106</c:v>
                </c:pt>
                <c:pt idx="5">
                  <c:v>-0.33500054963174675</c:v>
                </c:pt>
                <c:pt idx="6">
                  <c:v>-0.26768089863133215</c:v>
                </c:pt>
                <c:pt idx="7">
                  <c:v>-0.30790190735694822</c:v>
                </c:pt>
                <c:pt idx="8">
                  <c:v>-0.24636474280955734</c:v>
                </c:pt>
                <c:pt idx="9">
                  <c:v>-0.30254041570438794</c:v>
                </c:pt>
                <c:pt idx="10">
                  <c:v>-0.1927049709489993</c:v>
                </c:pt>
                <c:pt idx="11">
                  <c:v>-0.20563195808775381</c:v>
                </c:pt>
                <c:pt idx="12">
                  <c:v>-0.28630176630942161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57-4CA5-BA95-10A5329B6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F1-4923-BDC0-B56D27990D8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27665</c:v>
                </c:pt>
                <c:pt idx="1">
                  <c:v>28211</c:v>
                </c:pt>
                <c:pt idx="2">
                  <c:v>34858</c:v>
                </c:pt>
                <c:pt idx="3">
                  <c:v>38858</c:v>
                </c:pt>
                <c:pt idx="4">
                  <c:v>33804</c:v>
                </c:pt>
                <c:pt idx="5">
                  <c:v>36941</c:v>
                </c:pt>
                <c:pt idx="6">
                  <c:v>37095</c:v>
                </c:pt>
                <c:pt idx="7">
                  <c:v>37422</c:v>
                </c:pt>
                <c:pt idx="8">
                  <c:v>28438</c:v>
                </c:pt>
                <c:pt idx="9">
                  <c:v>31625</c:v>
                </c:pt>
                <c:pt idx="10">
                  <c:v>28006</c:v>
                </c:pt>
                <c:pt idx="11">
                  <c:v>28440</c:v>
                </c:pt>
                <c:pt idx="12">
                  <c:v>391363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F1-4923-BDC0-B56D27990D8C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F1-4923-BDC0-B56D27990D8C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13744</c:v>
                </c:pt>
                <c:pt idx="1">
                  <c:v>17238</c:v>
                </c:pt>
                <c:pt idx="2">
                  <c:v>16928</c:v>
                </c:pt>
                <c:pt idx="3">
                  <c:v>24732</c:v>
                </c:pt>
                <c:pt idx="4">
                  <c:v>20702</c:v>
                </c:pt>
                <c:pt idx="5">
                  <c:v>21190</c:v>
                </c:pt>
                <c:pt idx="6">
                  <c:v>26190</c:v>
                </c:pt>
                <c:pt idx="7">
                  <c:v>26652</c:v>
                </c:pt>
                <c:pt idx="8">
                  <c:v>23399</c:v>
                </c:pt>
                <c:pt idx="9">
                  <c:v>24075</c:v>
                </c:pt>
                <c:pt idx="10">
                  <c:v>24176</c:v>
                </c:pt>
                <c:pt idx="11">
                  <c:v>27394</c:v>
                </c:pt>
                <c:pt idx="12">
                  <c:v>266420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F1-4923-BDC0-B56D27990D8C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F1-4923-BDC0-B56D27990D8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F1-4923-BDC0-B56D27990D8C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F1-4923-BDC0-B56D27990D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F1-4923-BDC0-B56D27990D8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F1-4923-BDC0-B56D27990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F1-4923-BDC0-B56D27990D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F1-4923-BDC0-B56D27990D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F1-4923-BDC0-B56D27990D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F1-4923-BDC0-B56D27990D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F1-4923-BDC0-B56D27990D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F1-4923-BDC0-B56D27990D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F1-4923-BDC0-B56D27990D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F1-4923-BDC0-B56D27990D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F1-4923-BDC0-B56D27990D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F1-4923-BDC0-B56D27990D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F1-4923-BDC0-B56D27990D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F1-4923-BDC0-B56D27990D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F1-4923-BDC0-B56D27990D8C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0.18479824041959225</c:v>
                </c:pt>
                <c:pt idx="1">
                  <c:v>0.15396584440227712</c:v>
                </c:pt>
                <c:pt idx="2">
                  <c:v>0.14867382541241825</c:v>
                </c:pt>
                <c:pt idx="3">
                  <c:v>-6.3390910615461982E-2</c:v>
                </c:pt>
                <c:pt idx="4">
                  <c:v>0.10141383263278558</c:v>
                </c:pt>
                <c:pt idx="5">
                  <c:v>-5.3573250790843185E-2</c:v>
                </c:pt>
                <c:pt idx="6">
                  <c:v>9.2651230292235542E-2</c:v>
                </c:pt>
                <c:pt idx="7">
                  <c:v>-3.2753134942915541E-3</c:v>
                </c:pt>
                <c:pt idx="8">
                  <c:v>-1.1498383039885041E-2</c:v>
                </c:pt>
                <c:pt idx="9">
                  <c:v>0.13657617419219759</c:v>
                </c:pt>
                <c:pt idx="10">
                  <c:v>5.9219882169702753E-2</c:v>
                </c:pt>
                <c:pt idx="11">
                  <c:v>-8.4862528965992112E-3</c:v>
                </c:pt>
                <c:pt idx="12">
                  <c:v>5.7295302538315163E-2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F1-4923-BDC0-B56D27990D8C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1.2506777516717804E-2</c:v>
                </c:pt>
                <c:pt idx="1">
                  <c:v>7.7841976533976176E-2</c:v>
                </c:pt>
                <c:pt idx="2">
                  <c:v>-2.7196052556084704E-2</c:v>
                </c:pt>
                <c:pt idx="3">
                  <c:v>-0.28135776416696689</c:v>
                </c:pt>
                <c:pt idx="4">
                  <c:v>-0.14731984380546681</c:v>
                </c:pt>
                <c:pt idx="5">
                  <c:v>-0.24679894967651117</c:v>
                </c:pt>
                <c:pt idx="6">
                  <c:v>-0.10696859415015503</c:v>
                </c:pt>
                <c:pt idx="7">
                  <c:v>-0.14614397947731284</c:v>
                </c:pt>
                <c:pt idx="8">
                  <c:v>-3.2632393276601723E-2</c:v>
                </c:pt>
                <c:pt idx="9">
                  <c:v>2.9944664031620549E-2</c:v>
                </c:pt>
                <c:pt idx="10">
                  <c:v>0.11701064057701926</c:v>
                </c:pt>
                <c:pt idx="11">
                  <c:v>0.11332630098452889</c:v>
                </c:pt>
                <c:pt idx="12">
                  <c:v>-6.7339017740563056E-2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F1-4923-BDC0-B56D27990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1888332</c:v>
                </c:pt>
                <c:pt idx="1">
                  <c:v>1757049</c:v>
                </c:pt>
                <c:pt idx="2">
                  <c:v>881045</c:v>
                </c:pt>
                <c:pt idx="3">
                  <c:v>550867</c:v>
                </c:pt>
                <c:pt idx="4">
                  <c:v>1762715</c:v>
                </c:pt>
                <c:pt idx="5">
                  <c:v>1715135</c:v>
                </c:pt>
                <c:pt idx="6">
                  <c:v>1770949</c:v>
                </c:pt>
                <c:pt idx="7">
                  <c:v>1796305</c:v>
                </c:pt>
                <c:pt idx="8">
                  <c:v>1586916</c:v>
                </c:pt>
                <c:pt idx="9">
                  <c:v>1707161</c:v>
                </c:pt>
                <c:pt idx="10">
                  <c:v>1640374</c:v>
                </c:pt>
                <c:pt idx="11">
                  <c:v>1615078</c:v>
                </c:pt>
                <c:pt idx="12">
                  <c:v>1634925</c:v>
                </c:pt>
                <c:pt idx="13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2E-4C0E-8A94-C5F6533AF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7.4717893467968199E-2</c:v>
                </c:pt>
                <c:pt idx="1">
                  <c:v>0.99427838532651558</c:v>
                </c:pt>
                <c:pt idx="2">
                  <c:v>0.5993787974229714</c:v>
                </c:pt>
                <c:pt idx="3">
                  <c:v>-0.68748946936969391</c:v>
                </c:pt>
                <c:pt idx="4">
                  <c:v>2.7741256519166146E-2</c:v>
                </c:pt>
                <c:pt idx="5">
                  <c:v>-3.1516435538234022E-2</c:v>
                </c:pt>
                <c:pt idx="6">
                  <c:v>-1.4115642944822815E-2</c:v>
                </c:pt>
                <c:pt idx="7">
                  <c:v>0.13194712259502084</c:v>
                </c:pt>
                <c:pt idx="8">
                  <c:v>-7.0435653110632268E-2</c:v>
                </c:pt>
                <c:pt idx="9">
                  <c:v>4.0714495596735789E-2</c:v>
                </c:pt>
                <c:pt idx="10">
                  <c:v>1.5662401444388463E-2</c:v>
                </c:pt>
                <c:pt idx="11">
                  <c:v>-1.2139394773460599E-2</c:v>
                </c:pt>
                <c:pt idx="12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2E-4C0E-8A94-C5F6533AF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50-4090-87D8-9315DD0078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7712</c:v>
                </c:pt>
                <c:pt idx="1">
                  <c:v>6892</c:v>
                </c:pt>
                <c:pt idx="2">
                  <c:v>10253</c:v>
                </c:pt>
                <c:pt idx="3">
                  <c:v>18049</c:v>
                </c:pt>
                <c:pt idx="4">
                  <c:v>20501</c:v>
                </c:pt>
                <c:pt idx="5">
                  <c:v>26877</c:v>
                </c:pt>
                <c:pt idx="6">
                  <c:v>28822</c:v>
                </c:pt>
                <c:pt idx="7">
                  <c:v>41205</c:v>
                </c:pt>
                <c:pt idx="8">
                  <c:v>22805</c:v>
                </c:pt>
                <c:pt idx="9">
                  <c:v>17145</c:v>
                </c:pt>
                <c:pt idx="10">
                  <c:v>10324</c:v>
                </c:pt>
                <c:pt idx="11">
                  <c:v>12402</c:v>
                </c:pt>
                <c:pt idx="12">
                  <c:v>222987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50-4090-87D8-9315DD00782B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50-4090-87D8-9315DD00782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8963</c:v>
                </c:pt>
                <c:pt idx="1">
                  <c:v>9611</c:v>
                </c:pt>
                <c:pt idx="2">
                  <c:v>8161</c:v>
                </c:pt>
                <c:pt idx="3">
                  <c:v>17904</c:v>
                </c:pt>
                <c:pt idx="4">
                  <c:v>21254</c:v>
                </c:pt>
                <c:pt idx="5">
                  <c:v>22658</c:v>
                </c:pt>
                <c:pt idx="6">
                  <c:v>30318</c:v>
                </c:pt>
                <c:pt idx="7">
                  <c:v>33443</c:v>
                </c:pt>
                <c:pt idx="8">
                  <c:v>19659</c:v>
                </c:pt>
                <c:pt idx="9">
                  <c:v>12335</c:v>
                </c:pt>
                <c:pt idx="10">
                  <c:v>10001</c:v>
                </c:pt>
                <c:pt idx="11">
                  <c:v>12901</c:v>
                </c:pt>
                <c:pt idx="12">
                  <c:v>207208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50-4090-87D8-9315DD00782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50-4090-87D8-9315DD0078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50-4090-87D8-9315DD00782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50-4090-87D8-9315DD0078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50-4090-87D8-9315DD0078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50-4090-87D8-9315DD00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50-4090-87D8-9315DD0078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50-4090-87D8-9315DD0078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50-4090-87D8-9315DD0078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50-4090-87D8-9315DD0078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50-4090-87D8-9315DD0078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50-4090-87D8-9315DD0078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50-4090-87D8-9315DD0078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50-4090-87D8-9315DD0078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50-4090-87D8-9315DD0078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50-4090-87D8-9315DD0078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50-4090-87D8-9315DD0078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50-4090-87D8-9315DD0078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50-4090-87D8-9315DD00782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-0.18652612282309811</c:v>
                </c:pt>
                <c:pt idx="1">
                  <c:v>0.1824941905499613</c:v>
                </c:pt>
                <c:pt idx="2">
                  <c:v>0.26042632066728455</c:v>
                </c:pt>
                <c:pt idx="3">
                  <c:v>-0.50370655098566797</c:v>
                </c:pt>
                <c:pt idx="4">
                  <c:v>5.3720652606445984E-3</c:v>
                </c:pt>
                <c:pt idx="5">
                  <c:v>-0.17650055182952717</c:v>
                </c:pt>
                <c:pt idx="6">
                  <c:v>-0.15419413209254229</c:v>
                </c:pt>
                <c:pt idx="7">
                  <c:v>9.0643383033037761E-3</c:v>
                </c:pt>
                <c:pt idx="8">
                  <c:v>-0.11108003803344701</c:v>
                </c:pt>
                <c:pt idx="9">
                  <c:v>-0.14025157232704399</c:v>
                </c:pt>
                <c:pt idx="10">
                  <c:v>-1.4186131833190618E-2</c:v>
                </c:pt>
                <c:pt idx="11">
                  <c:v>-8.6276829474395855E-2</c:v>
                </c:pt>
                <c:pt idx="12">
                  <c:v>-0.10849420423994005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50-4090-87D8-9315DD00782B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-7.9356846473029097E-2</c:v>
                </c:pt>
                <c:pt idx="1">
                  <c:v>0.1075159605339524</c:v>
                </c:pt>
                <c:pt idx="2">
                  <c:v>6.1152833317077882E-2</c:v>
                </c:pt>
                <c:pt idx="3">
                  <c:v>-0.49925203612388502</c:v>
                </c:pt>
                <c:pt idx="4">
                  <c:v>-0.26057265499243942</c:v>
                </c:pt>
                <c:pt idx="5">
                  <c:v>-0.27819325073482903</c:v>
                </c:pt>
                <c:pt idx="6">
                  <c:v>-0.31885365345916317</c:v>
                </c:pt>
                <c:pt idx="7">
                  <c:v>-0.33809003761679413</c:v>
                </c:pt>
                <c:pt idx="8">
                  <c:v>-0.30309142731857053</c:v>
                </c:pt>
                <c:pt idx="9">
                  <c:v>-0.36214639836687079</c:v>
                </c:pt>
                <c:pt idx="10">
                  <c:v>-0.21919798527702439</c:v>
                </c:pt>
                <c:pt idx="11">
                  <c:v>-0.12812449604902432</c:v>
                </c:pt>
                <c:pt idx="12">
                  <c:v>-0.27431195540547204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50-4090-87D8-9315DD00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1543103</c:v>
                </c:pt>
                <c:pt idx="1">
                  <c:v>1490629</c:v>
                </c:pt>
                <c:pt idx="2">
                  <c:v>752768</c:v>
                </c:pt>
                <c:pt idx="3">
                  <c:v>441622</c:v>
                </c:pt>
                <c:pt idx="4">
                  <c:v>1371352</c:v>
                </c:pt>
                <c:pt idx="5">
                  <c:v>1336905</c:v>
                </c:pt>
                <c:pt idx="6">
                  <c:v>1350595</c:v>
                </c:pt>
                <c:pt idx="7">
                  <c:v>1404226</c:v>
                </c:pt>
                <c:pt idx="8">
                  <c:v>1271855</c:v>
                </c:pt>
                <c:pt idx="9">
                  <c:v>1360978</c:v>
                </c:pt>
                <c:pt idx="10">
                  <c:v>1300561</c:v>
                </c:pt>
                <c:pt idx="11">
                  <c:v>1280423</c:v>
                </c:pt>
                <c:pt idx="12">
                  <c:v>1293434</c:v>
                </c:pt>
                <c:pt idx="13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E-4512-801D-7B5CF8B16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3.5202588974184712E-2</c:v>
                </c:pt>
                <c:pt idx="1">
                  <c:v>0.98019708595476951</c:v>
                </c:pt>
                <c:pt idx="2">
                  <c:v>0.70455276231709463</c:v>
                </c:pt>
                <c:pt idx="3">
                  <c:v>-0.6779659781004439</c:v>
                </c:pt>
                <c:pt idx="4">
                  <c:v>2.5766228714830142E-2</c:v>
                </c:pt>
                <c:pt idx="5">
                  <c:v>-1.0136273272150387E-2</c:v>
                </c:pt>
                <c:pt idx="6">
                  <c:v>-3.8192570141843296E-2</c:v>
                </c:pt>
                <c:pt idx="7">
                  <c:v>0.10407711570894485</c:v>
                </c:pt>
                <c:pt idx="8">
                  <c:v>-6.5484526568394208E-2</c:v>
                </c:pt>
                <c:pt idx="9">
                  <c:v>4.6454568451614442E-2</c:v>
                </c:pt>
                <c:pt idx="10">
                  <c:v>1.5727615014725638E-2</c:v>
                </c:pt>
                <c:pt idx="11">
                  <c:v>-1.0059268582703118E-2</c:v>
                </c:pt>
                <c:pt idx="12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E-4512-801D-7B5CF8B16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1377487</c:v>
                </c:pt>
                <c:pt idx="1">
                  <c:v>1325364</c:v>
                </c:pt>
                <c:pt idx="2">
                  <c:v>687822</c:v>
                </c:pt>
                <c:pt idx="3">
                  <c:v>398770</c:v>
                </c:pt>
                <c:pt idx="4">
                  <c:v>1157120</c:v>
                </c:pt>
                <c:pt idx="5">
                  <c:v>1092698</c:v>
                </c:pt>
                <c:pt idx="6">
                  <c:v>1097270</c:v>
                </c:pt>
                <c:pt idx="7">
                  <c:v>1095441</c:v>
                </c:pt>
                <c:pt idx="8">
                  <c:v>1010380</c:v>
                </c:pt>
                <c:pt idx="9">
                  <c:v>1051706</c:v>
                </c:pt>
                <c:pt idx="10">
                  <c:v>1012281</c:v>
                </c:pt>
                <c:pt idx="11">
                  <c:v>1007286</c:v>
                </c:pt>
                <c:pt idx="12">
                  <c:v>1006522</c:v>
                </c:pt>
                <c:pt idx="13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7-4EDA-9363-875BDCD0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3.9327309327852555E-2</c:v>
                </c:pt>
                <c:pt idx="1">
                  <c:v>0.92689969207149514</c:v>
                </c:pt>
                <c:pt idx="2">
                  <c:v>0.72485894124432626</c:v>
                </c:pt>
                <c:pt idx="3">
                  <c:v>-0.65537714325221241</c:v>
                </c:pt>
                <c:pt idx="4">
                  <c:v>5.8956820640286622E-2</c:v>
                </c:pt>
                <c:pt idx="5">
                  <c:v>-4.1667046396967056E-3</c:v>
                </c:pt>
                <c:pt idx="6">
                  <c:v>1.6696472014468E-3</c:v>
                </c:pt>
                <c:pt idx="7">
                  <c:v>8.4187137512619081E-2</c:v>
                </c:pt>
                <c:pt idx="8">
                  <c:v>-3.9294251435287086E-2</c:v>
                </c:pt>
                <c:pt idx="9">
                  <c:v>3.8946695630956318E-2</c:v>
                </c:pt>
                <c:pt idx="10">
                  <c:v>4.958869675544042E-3</c:v>
                </c:pt>
                <c:pt idx="11">
                  <c:v>7.590494792959479E-4</c:v>
                </c:pt>
                <c:pt idx="12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7-4EDA-9363-875BDCD0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AA-4AC1-A1CD-5FE5648EB1E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AA-4AC1-A1CD-5FE5648EB1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AA-4AC1-A1CD-5FE5648EB1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AA-4AC1-A1CD-5FE5648EB1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AA-4AC1-A1CD-5FE5648EB1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AA-4AC1-A1CD-5FE5648EB1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AA-4AC1-A1CD-5FE5648EB1E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CAA-4AC1-A1CD-5FE5648EB1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1888332</c:v>
                </c:pt>
                <c:pt idx="1">
                  <c:v>181512</c:v>
                </c:pt>
                <c:pt idx="2">
                  <c:v>1706820</c:v>
                </c:pt>
                <c:pt idx="3">
                  <c:v>883653</c:v>
                </c:pt>
                <c:pt idx="4">
                  <c:v>182538</c:v>
                </c:pt>
                <c:pt idx="5">
                  <c:v>65334</c:v>
                </c:pt>
                <c:pt idx="6">
                  <c:v>70878</c:v>
                </c:pt>
                <c:pt idx="7">
                  <c:v>80226</c:v>
                </c:pt>
                <c:pt idx="8">
                  <c:v>24590</c:v>
                </c:pt>
                <c:pt idx="9">
                  <c:v>25667</c:v>
                </c:pt>
                <c:pt idx="10">
                  <c:v>373934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A-4AC1-A1CD-5FE5648EB1E1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7.4717893467968199E-2</c:v>
                </c:pt>
                <c:pt idx="1">
                  <c:v>-0.12401065595922933</c:v>
                </c:pt>
                <c:pt idx="2">
                  <c:v>0.10128716429620854</c:v>
                </c:pt>
                <c:pt idx="3">
                  <c:v>0.12757296692387299</c:v>
                </c:pt>
                <c:pt idx="4">
                  <c:v>7.819892616022539E-2</c:v>
                </c:pt>
                <c:pt idx="5">
                  <c:v>3.415854121818418E-2</c:v>
                </c:pt>
                <c:pt idx="6">
                  <c:v>-6.6178311221195996E-2</c:v>
                </c:pt>
                <c:pt idx="7">
                  <c:v>-3.1005036657688501E-2</c:v>
                </c:pt>
                <c:pt idx="8">
                  <c:v>7.5489853044086841E-2</c:v>
                </c:pt>
                <c:pt idx="9">
                  <c:v>0.30256280131946212</c:v>
                </c:pt>
                <c:pt idx="10">
                  <c:v>0.12486387947994437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AA-4AC1-A1CD-5FE5648EB1E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AA-4AC1-A1CD-5FE5648EB1E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AA-4AC1-A1CD-5FE5648EB1E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AA-4AC1-A1CD-5FE5648EB1E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AA-4AC1-A1CD-5FE5648EB1E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CAA-4AC1-A1CD-5FE5648EB1E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CAA-4AC1-A1CD-5FE5648EB1E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CAA-4AC1-A1CD-5FE5648EB1E1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9.6122927536047689E-2</c:v>
                </c:pt>
                <c:pt idx="2">
                  <c:v>0.90387707246395232</c:v>
                </c:pt>
                <c:pt idx="3">
                  <c:v>0.46795425804360674</c:v>
                </c:pt>
                <c:pt idx="4">
                  <c:v>9.6666264195067395E-2</c:v>
                </c:pt>
                <c:pt idx="5">
                  <c:v>3.4598788772313344E-2</c:v>
                </c:pt>
                <c:pt idx="6">
                  <c:v>3.753471317543737E-2</c:v>
                </c:pt>
                <c:pt idx="7">
                  <c:v>4.2485113846505808E-2</c:v>
                </c:pt>
                <c:pt idx="8">
                  <c:v>1.3022074508084383E-2</c:v>
                </c:pt>
                <c:pt idx="9">
                  <c:v>1.3592419129686941E-2</c:v>
                </c:pt>
                <c:pt idx="10">
                  <c:v>0.19802344079325035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AA-4AC1-A1CD-5FE5648EB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02-4770-AB53-C8347A805FB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02-4770-AB53-C8347A805F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02-4770-AB53-C8347A805F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02-4770-AB53-C8347A805F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02-4770-AB53-C8347A805F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02-4770-AB53-C8347A805F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102-4770-AB53-C8347A805FB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102-4770-AB53-C8347A805F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188893</c:v>
                </c:pt>
                <c:pt idx="1">
                  <c:v>11833</c:v>
                </c:pt>
                <c:pt idx="2">
                  <c:v>177060</c:v>
                </c:pt>
                <c:pt idx="3">
                  <c:v>87505</c:v>
                </c:pt>
                <c:pt idx="4">
                  <c:v>19549</c:v>
                </c:pt>
                <c:pt idx="5">
                  <c:v>4990</c:v>
                </c:pt>
                <c:pt idx="6">
                  <c:v>6190</c:v>
                </c:pt>
                <c:pt idx="7">
                  <c:v>9184</c:v>
                </c:pt>
                <c:pt idx="8">
                  <c:v>2938</c:v>
                </c:pt>
                <c:pt idx="9">
                  <c:v>4099</c:v>
                </c:pt>
                <c:pt idx="10">
                  <c:v>42605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02-4770-AB53-C8347A805FB8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-1.2200223818936706E-2</c:v>
                </c:pt>
                <c:pt idx="1">
                  <c:v>-6.6503628905017376E-2</c:v>
                </c:pt>
                <c:pt idx="2">
                  <c:v>-8.3450014001680284E-3</c:v>
                </c:pt>
                <c:pt idx="3">
                  <c:v>3.9041998646354159E-2</c:v>
                </c:pt>
                <c:pt idx="4">
                  <c:v>-5.4370434866734429E-2</c:v>
                </c:pt>
                <c:pt idx="5">
                  <c:v>-0.11225760540829033</c:v>
                </c:pt>
                <c:pt idx="6">
                  <c:v>-1.4488138831396324E-2</c:v>
                </c:pt>
                <c:pt idx="7">
                  <c:v>-1.2897678417884806E-2</c:v>
                </c:pt>
                <c:pt idx="8">
                  <c:v>-7.2601010101010055E-2</c:v>
                </c:pt>
                <c:pt idx="9">
                  <c:v>-0.29058497750086532</c:v>
                </c:pt>
                <c:pt idx="10">
                  <c:v>-2.0754803714259418E-2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02-4770-AB53-C8347A805FB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02-4770-AB53-C8347A805FB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02-4770-AB53-C8347A805FB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02-4770-AB53-C8347A805FB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102-4770-AB53-C8347A805FB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102-4770-AB53-C8347A805FB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102-4770-AB53-C8347A805FB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102-4770-AB53-C8347A805FB8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6.2643930690920252E-2</c:v>
                </c:pt>
                <c:pt idx="2">
                  <c:v>0.93735606930907978</c:v>
                </c:pt>
                <c:pt idx="3">
                  <c:v>0.46325168216927043</c:v>
                </c:pt>
                <c:pt idx="4">
                  <c:v>0.10349245339954366</c:v>
                </c:pt>
                <c:pt idx="5">
                  <c:v>2.6417072099019022E-2</c:v>
                </c:pt>
                <c:pt idx="6">
                  <c:v>3.2769875008602754E-2</c:v>
                </c:pt>
                <c:pt idx="7">
                  <c:v>4.8620118268014163E-2</c:v>
                </c:pt>
                <c:pt idx="8">
                  <c:v>1.5553779123630838E-2</c:v>
                </c:pt>
                <c:pt idx="9">
                  <c:v>2.1700115938653099E-2</c:v>
                </c:pt>
                <c:pt idx="10">
                  <c:v>0.22555097330234578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02-4770-AB53-C8347A805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B3-4C63-94A7-D19982AE546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B3-4C63-94A7-D19982AE54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B3-4C63-94A7-D19982AE546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B3-4C63-94A7-D19982AE546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B3-4C63-94A7-D19982AE54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B3-4C63-94A7-D19982AE546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B3-4C63-94A7-D19982AE546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B3-4C63-94A7-D19982AE54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1938898</c:v>
                </c:pt>
                <c:pt idx="1">
                  <c:v>161819</c:v>
                </c:pt>
                <c:pt idx="2">
                  <c:v>1777079</c:v>
                </c:pt>
                <c:pt idx="3">
                  <c:v>930359</c:v>
                </c:pt>
                <c:pt idx="4">
                  <c:v>183463</c:v>
                </c:pt>
                <c:pt idx="5">
                  <c:v>57978</c:v>
                </c:pt>
                <c:pt idx="6">
                  <c:v>71598</c:v>
                </c:pt>
                <c:pt idx="7">
                  <c:v>81717</c:v>
                </c:pt>
                <c:pt idx="8">
                  <c:v>24160</c:v>
                </c:pt>
                <c:pt idx="9">
                  <c:v>23273</c:v>
                </c:pt>
                <c:pt idx="10">
                  <c:v>404531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B3-4C63-94A7-D19982AE5469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2.677813011694985E-2</c:v>
                </c:pt>
                <c:pt idx="1">
                  <c:v>-0.10849420423994005</c:v>
                </c:pt>
                <c:pt idx="2">
                  <c:v>4.1163684512719456E-2</c:v>
                </c:pt>
                <c:pt idx="3">
                  <c:v>5.2855589241478373E-2</c:v>
                </c:pt>
                <c:pt idx="4">
                  <c:v>5.0674380129069885E-3</c:v>
                </c:pt>
                <c:pt idx="5">
                  <c:v>-0.11259068785012394</c:v>
                </c:pt>
                <c:pt idx="6">
                  <c:v>1.0158300177770307E-2</c:v>
                </c:pt>
                <c:pt idx="7">
                  <c:v>1.858499738239483E-2</c:v>
                </c:pt>
                <c:pt idx="8">
                  <c:v>-1.7486783245221682E-2</c:v>
                </c:pt>
                <c:pt idx="9">
                  <c:v>-9.3271515954338247E-2</c:v>
                </c:pt>
                <c:pt idx="10">
                  <c:v>8.1824600063112651E-2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B3-4C63-94A7-D19982AE546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B3-4C63-94A7-D19982AE546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B3-4C63-94A7-D19982AE546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B3-4C63-94A7-D19982AE546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B3-4C63-94A7-D19982AE546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0B3-4C63-94A7-D19982AE546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B3-4C63-94A7-D19982AE546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B3-4C63-94A7-D19982AE5469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8.345926397365927E-2</c:v>
                </c:pt>
                <c:pt idx="2">
                  <c:v>0.91654073602634079</c:v>
                </c:pt>
                <c:pt idx="3">
                  <c:v>0.47983906322044789</c:v>
                </c:pt>
                <c:pt idx="4">
                  <c:v>9.4622306072831064E-2</c:v>
                </c:pt>
                <c:pt idx="5">
                  <c:v>2.9902552893447721E-2</c:v>
                </c:pt>
                <c:pt idx="6">
                  <c:v>3.6927161717635479E-2</c:v>
                </c:pt>
                <c:pt idx="7">
                  <c:v>4.2146105674460442E-2</c:v>
                </c:pt>
                <c:pt idx="8">
                  <c:v>1.2460686431158318E-2</c:v>
                </c:pt>
                <c:pt idx="9">
                  <c:v>1.2003210070875311E-2</c:v>
                </c:pt>
                <c:pt idx="10">
                  <c:v>0.20863964994548451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0B3-4C63-94A7-D19982AE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74-4FD8-80B5-2A9F683D882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74-4FD8-80B5-2A9F683D882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74-4FD8-80B5-2A9F683D882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74-4FD8-80B5-2A9F683D882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74-4FD8-80B5-2A9F683D882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774-4FD8-80B5-2A9F683D882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74-4FD8-80B5-2A9F683D882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774-4FD8-80B5-2A9F683D88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1573889</c:v>
                </c:pt>
                <c:pt idx="1">
                  <c:v>128364</c:v>
                </c:pt>
                <c:pt idx="2">
                  <c:v>1445525</c:v>
                </c:pt>
                <c:pt idx="3">
                  <c:v>733382</c:v>
                </c:pt>
                <c:pt idx="4">
                  <c:v>166862</c:v>
                </c:pt>
                <c:pt idx="5">
                  <c:v>42171</c:v>
                </c:pt>
                <c:pt idx="6">
                  <c:v>61051</c:v>
                </c:pt>
                <c:pt idx="7">
                  <c:v>76395</c:v>
                </c:pt>
                <c:pt idx="8">
                  <c:v>20850</c:v>
                </c:pt>
                <c:pt idx="9">
                  <c:v>19998</c:v>
                </c:pt>
                <c:pt idx="10">
                  <c:v>324816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74-4FD8-80B5-2A9F683D8821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1.9950709706351377E-2</c:v>
                </c:pt>
                <c:pt idx="1">
                  <c:v>-0.10135674381484439</c:v>
                </c:pt>
                <c:pt idx="2">
                  <c:v>3.232540219287694E-2</c:v>
                </c:pt>
                <c:pt idx="3">
                  <c:v>3.3088085105783538E-2</c:v>
                </c:pt>
                <c:pt idx="4">
                  <c:v>-4.1359553579422004E-3</c:v>
                </c:pt>
                <c:pt idx="5">
                  <c:v>-9.2530825676228168E-2</c:v>
                </c:pt>
                <c:pt idx="6">
                  <c:v>6.2236837526533639E-2</c:v>
                </c:pt>
                <c:pt idx="7">
                  <c:v>2.3883237505528454E-2</c:v>
                </c:pt>
                <c:pt idx="8">
                  <c:v>-6.054249892739616E-3</c:v>
                </c:pt>
                <c:pt idx="9">
                  <c:v>-9.2320261437908502E-2</c:v>
                </c:pt>
                <c:pt idx="10">
                  <c:v>7.8241702794394019E-2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74-4FD8-80B5-2A9F683D882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74-4FD8-80B5-2A9F683D882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774-4FD8-80B5-2A9F683D882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774-4FD8-80B5-2A9F683D882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774-4FD8-80B5-2A9F683D882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774-4FD8-80B5-2A9F683D882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774-4FD8-80B5-2A9F683D882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774-4FD8-80B5-2A9F683D8821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8.1558483476280724E-2</c:v>
                </c:pt>
                <c:pt idx="2">
                  <c:v>0.9184415165237193</c:v>
                </c:pt>
                <c:pt idx="3">
                  <c:v>0.4659680574678392</c:v>
                </c:pt>
                <c:pt idx="4">
                  <c:v>0.10601891238835776</c:v>
                </c:pt>
                <c:pt idx="5">
                  <c:v>2.6794138595542635E-2</c:v>
                </c:pt>
                <c:pt idx="6">
                  <c:v>3.8789901956237063E-2</c:v>
                </c:pt>
                <c:pt idx="7">
                  <c:v>4.8539001162089576E-2</c:v>
                </c:pt>
                <c:pt idx="8">
                  <c:v>1.3247439940173671E-2</c:v>
                </c:pt>
                <c:pt idx="9">
                  <c:v>1.2706105703769453E-2</c:v>
                </c:pt>
                <c:pt idx="10">
                  <c:v>0.2063779593097099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774-4FD8-80B5-2A9F683D8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41-43FE-AB13-9AB559E8FA1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41-43FE-AB13-9AB559E8FA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41-43FE-AB13-9AB559E8FA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41-43FE-AB13-9AB559E8FA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41-43FE-AB13-9AB559E8FA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41-43FE-AB13-9AB559E8FA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41-43FE-AB13-9AB559E8FA1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41-43FE-AB13-9AB559E8FA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365009</c:v>
                </c:pt>
                <c:pt idx="1">
                  <c:v>33455</c:v>
                </c:pt>
                <c:pt idx="2">
                  <c:v>331554</c:v>
                </c:pt>
                <c:pt idx="3">
                  <c:v>196977</c:v>
                </c:pt>
                <c:pt idx="4">
                  <c:v>16601</c:v>
                </c:pt>
                <c:pt idx="5">
                  <c:v>15807</c:v>
                </c:pt>
                <c:pt idx="6">
                  <c:v>10547</c:v>
                </c:pt>
                <c:pt idx="7">
                  <c:v>5322</c:v>
                </c:pt>
                <c:pt idx="8">
                  <c:v>3310</c:v>
                </c:pt>
                <c:pt idx="9">
                  <c:v>3275</c:v>
                </c:pt>
                <c:pt idx="10">
                  <c:v>79715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41-43FE-AB13-9AB559E8FA18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5.7295302538315163E-2</c:v>
                </c:pt>
                <c:pt idx="1">
                  <c:v>-0.13485906387380397</c:v>
                </c:pt>
                <c:pt idx="2">
                  <c:v>8.153406032770194E-2</c:v>
                </c:pt>
                <c:pt idx="3">
                  <c:v>0.13361533149171279</c:v>
                </c:pt>
                <c:pt idx="4">
                  <c:v>0.1079890542614963</c:v>
                </c:pt>
                <c:pt idx="5">
                  <c:v>-0.16201028468430256</c:v>
                </c:pt>
                <c:pt idx="6">
                  <c:v>-0.21314532975231271</c:v>
                </c:pt>
                <c:pt idx="7">
                  <c:v>-5.1843933725280622E-2</c:v>
                </c:pt>
                <c:pt idx="8">
                  <c:v>-8.3863825076114007E-2</c:v>
                </c:pt>
                <c:pt idx="9">
                  <c:v>-9.9037138927097645E-2</c:v>
                </c:pt>
                <c:pt idx="10">
                  <c:v>9.6673453664979148E-2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41-43FE-AB13-9AB559E8FA1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41-43FE-AB13-9AB559E8FA1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341-43FE-AB13-9AB559E8FA1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341-43FE-AB13-9AB559E8FA1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341-43FE-AB13-9AB559E8FA1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341-43FE-AB13-9AB559E8FA1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341-43FE-AB13-9AB559E8FA1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341-43FE-AB13-9AB559E8FA18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9.1655274253511554E-2</c:v>
                </c:pt>
                <c:pt idx="2">
                  <c:v>0.90834472574648839</c:v>
                </c:pt>
                <c:pt idx="3">
                  <c:v>0.53964970726749206</c:v>
                </c:pt>
                <c:pt idx="4">
                  <c:v>4.5481070329772694E-2</c:v>
                </c:pt>
                <c:pt idx="5">
                  <c:v>4.3305781501278048E-2</c:v>
                </c:pt>
                <c:pt idx="6">
                  <c:v>2.8895177927119604E-2</c:v>
                </c:pt>
                <c:pt idx="7">
                  <c:v>1.4580462399557272E-2</c:v>
                </c:pt>
                <c:pt idx="8">
                  <c:v>9.0682695495179575E-3</c:v>
                </c:pt>
                <c:pt idx="9">
                  <c:v>8.9723815029218463E-3</c:v>
                </c:pt>
                <c:pt idx="10">
                  <c:v>0.218391875268829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341-43FE-AB13-9AB559E8F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92-415D-B1B8-9FA2C0FAA93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92-415D-B1B8-9FA2C0FAA9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92-415D-B1B8-9FA2C0FAA9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92-415D-B1B8-9FA2C0FAA9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92-415D-B1B8-9FA2C0FAA9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92-415D-B1B8-9FA2C0FAA9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92-415D-B1B8-9FA2C0FAA93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C92-415D-B1B8-9FA2C0FAA9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188893</c:v>
                </c:pt>
                <c:pt idx="1">
                  <c:v>11833</c:v>
                </c:pt>
                <c:pt idx="2">
                  <c:v>177060</c:v>
                </c:pt>
                <c:pt idx="3">
                  <c:v>87505</c:v>
                </c:pt>
                <c:pt idx="4">
                  <c:v>19549</c:v>
                </c:pt>
                <c:pt idx="5">
                  <c:v>4990</c:v>
                </c:pt>
                <c:pt idx="6">
                  <c:v>6190</c:v>
                </c:pt>
                <c:pt idx="7">
                  <c:v>9184</c:v>
                </c:pt>
                <c:pt idx="8">
                  <c:v>2938</c:v>
                </c:pt>
                <c:pt idx="9">
                  <c:v>4099</c:v>
                </c:pt>
                <c:pt idx="10">
                  <c:v>42605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92-415D-B1B8-9FA2C0FAA93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-1.2200223818936706E-2</c:v>
                </c:pt>
                <c:pt idx="1">
                  <c:v>-6.6503628905017376E-2</c:v>
                </c:pt>
                <c:pt idx="2">
                  <c:v>-8.3450014001680284E-3</c:v>
                </c:pt>
                <c:pt idx="3">
                  <c:v>3.9041998646354159E-2</c:v>
                </c:pt>
                <c:pt idx="4">
                  <c:v>-5.4370434866734429E-2</c:v>
                </c:pt>
                <c:pt idx="5">
                  <c:v>-0.11225760540829033</c:v>
                </c:pt>
                <c:pt idx="6">
                  <c:v>-1.4488138831396324E-2</c:v>
                </c:pt>
                <c:pt idx="7">
                  <c:v>-1.2897678417884806E-2</c:v>
                </c:pt>
                <c:pt idx="8">
                  <c:v>-7.2601010101010055E-2</c:v>
                </c:pt>
                <c:pt idx="9">
                  <c:v>-0.29058497750086532</c:v>
                </c:pt>
                <c:pt idx="10">
                  <c:v>-2.0754803714259418E-2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92-415D-B1B8-9FA2C0FAA93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92-415D-B1B8-9FA2C0FAA93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92-415D-B1B8-9FA2C0FAA93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92-415D-B1B8-9FA2C0FAA93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92-415D-B1B8-9FA2C0FAA93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C92-415D-B1B8-9FA2C0FAA93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C92-415D-B1B8-9FA2C0FAA93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C92-415D-B1B8-9FA2C0FAA93A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6.2643930690920252E-2</c:v>
                </c:pt>
                <c:pt idx="2">
                  <c:v>0.93735606930907978</c:v>
                </c:pt>
                <c:pt idx="3">
                  <c:v>0.46325168216927043</c:v>
                </c:pt>
                <c:pt idx="4">
                  <c:v>0.10349245339954366</c:v>
                </c:pt>
                <c:pt idx="5">
                  <c:v>2.6417072099019022E-2</c:v>
                </c:pt>
                <c:pt idx="6">
                  <c:v>3.2769875008602754E-2</c:v>
                </c:pt>
                <c:pt idx="7">
                  <c:v>4.8620118268014163E-2</c:v>
                </c:pt>
                <c:pt idx="8">
                  <c:v>1.5553779123630838E-2</c:v>
                </c:pt>
                <c:pt idx="9">
                  <c:v>2.1700115938653099E-2</c:v>
                </c:pt>
                <c:pt idx="10">
                  <c:v>0.22555097330234578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92-415D-B1B8-9FA2C0FAA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3F-4986-ADEF-DD2C2BAC6E95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3F-4986-ADEF-DD2C2BAC6E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F3F-4986-ADEF-DD2C2BAC6E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F3F-4986-ADEF-DD2C2BAC6E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F3F-4986-ADEF-DD2C2BAC6E9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F3F-4986-ADEF-DD2C2BAC6E9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F3F-4986-ADEF-DD2C2BAC6E9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F3F-4986-ADEF-DD2C2BAC6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2326106</c:v>
                </c:pt>
                <c:pt idx="1">
                  <c:v>181810</c:v>
                </c:pt>
                <c:pt idx="2">
                  <c:v>66280</c:v>
                </c:pt>
                <c:pt idx="3">
                  <c:v>115530</c:v>
                </c:pt>
                <c:pt idx="4">
                  <c:v>2144296</c:v>
                </c:pt>
                <c:pt idx="5">
                  <c:v>1117483</c:v>
                </c:pt>
                <c:pt idx="6">
                  <c:v>224805</c:v>
                </c:pt>
                <c:pt idx="7">
                  <c:v>70740</c:v>
                </c:pt>
                <c:pt idx="8">
                  <c:v>87037</c:v>
                </c:pt>
                <c:pt idx="9">
                  <c:v>100609</c:v>
                </c:pt>
                <c:pt idx="10">
                  <c:v>29087</c:v>
                </c:pt>
                <c:pt idx="11">
                  <c:v>28981</c:v>
                </c:pt>
                <c:pt idx="12">
                  <c:v>485554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3F-4986-ADEF-DD2C2BAC6E95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2.3294956388769217E-2</c:v>
                </c:pt>
                <c:pt idx="1">
                  <c:v>-9.7188427962777157E-2</c:v>
                </c:pt>
                <c:pt idx="2">
                  <c:v>-0.18211209556010766</c:v>
                </c:pt>
                <c:pt idx="3">
                  <c:v>-4.0001994283055287E-2</c:v>
                </c:pt>
                <c:pt idx="4">
                  <c:v>3.5006282064957928E-2</c:v>
                </c:pt>
                <c:pt idx="5">
                  <c:v>4.5815364688618354E-2</c:v>
                </c:pt>
                <c:pt idx="6">
                  <c:v>2.8922310225154568E-4</c:v>
                </c:pt>
                <c:pt idx="7">
                  <c:v>-0.11292244027838738</c:v>
                </c:pt>
                <c:pt idx="8">
                  <c:v>-7.0730232611200261E-3</c:v>
                </c:pt>
                <c:pt idx="9">
                  <c:v>1.8484961987386583E-2</c:v>
                </c:pt>
                <c:pt idx="10">
                  <c:v>-1.2661235573659169E-2</c:v>
                </c:pt>
                <c:pt idx="11">
                  <c:v>-8.2473247641360103E-2</c:v>
                </c:pt>
                <c:pt idx="12">
                  <c:v>7.5967487457675231E-2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3F-4986-ADEF-DD2C2BAC6E9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F3F-4986-ADEF-DD2C2BAC6E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F3F-4986-ADEF-DD2C2BAC6E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F3F-4986-ADEF-DD2C2BAC6E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F3F-4986-ADEF-DD2C2BAC6E9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F3F-4986-ADEF-DD2C2BAC6E9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F3F-4986-ADEF-DD2C2BAC6E9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F3F-4986-ADEF-DD2C2BAC6E95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7.8160668516396067E-2</c:v>
                </c:pt>
                <c:pt idx="2">
                  <c:v>2.849397232972186E-2</c:v>
                </c:pt>
                <c:pt idx="3">
                  <c:v>4.9666696186674207E-2</c:v>
                </c:pt>
                <c:pt idx="4">
                  <c:v>0.92183933148360397</c:v>
                </c:pt>
                <c:pt idx="5">
                  <c:v>0.48040931926576003</c:v>
                </c:pt>
                <c:pt idx="6">
                  <c:v>9.6644348967759849E-2</c:v>
                </c:pt>
                <c:pt idx="7">
                  <c:v>3.0411339809965666E-2</c:v>
                </c:pt>
                <c:pt idx="8">
                  <c:v>3.7417469367260134E-2</c:v>
                </c:pt>
                <c:pt idx="9">
                  <c:v>4.3252113188306983E-2</c:v>
                </c:pt>
                <c:pt idx="10">
                  <c:v>1.2504589214764933E-2</c:v>
                </c:pt>
                <c:pt idx="11">
                  <c:v>1.2459019494382457E-2</c:v>
                </c:pt>
                <c:pt idx="12">
                  <c:v>0.20874113217540388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F3F-4986-ADEF-DD2C2BAC6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66-4B31-AB72-2BC673BBE7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6-4B31-AB72-2BC673BBE7A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66-4B31-AB72-2BC673BBE7A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66-4B31-AB72-2BC673BBE7A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66-4B31-AB72-2BC673BBE7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66-4B31-AB72-2BC673BBE7A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66-4B31-AB72-2BC673BBE7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66-4B31-AB72-2BC673BBE7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66-4B31-AB72-2BC673B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66-4B31-AB72-2BC673BBE7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66-4B31-AB72-2BC673BBE7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66-4B31-AB72-2BC673BBE7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66-4B31-AB72-2BC673BBE7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66-4B31-AB72-2BC673BBE7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66-4B31-AB72-2BC673BBE7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66-4B31-AB72-2BC673BBE7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66-4B31-AB72-2BC673BBE7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66-4B31-AB72-2BC673BBE7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66-4B31-AB72-2BC673BBE7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66-4B31-AB72-2BC673BBE7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66-4B31-AB72-2BC673BBE7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66-4B31-AB72-2BC673BBE7A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7">
                  <c:v>2.5462533453677549E-2</c:v>
                </c:pt>
                <c:pt idx="8">
                  <c:v>-1.4390407120666859E-3</c:v>
                </c:pt>
                <c:pt idx="9">
                  <c:v>1.3240580823677961E-2</c:v>
                </c:pt>
                <c:pt idx="10">
                  <c:v>-2.1891663106940573E-2</c:v>
                </c:pt>
                <c:pt idx="11">
                  <c:v>-1.3174833887043214E-2</c:v>
                </c:pt>
                <c:pt idx="12">
                  <c:v>1.8328662551983843E-2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66-4B31-AB72-2BC673BBE7A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7">
                  <c:v>2.550929748004882E-2</c:v>
                </c:pt>
                <c:pt idx="8">
                  <c:v>3.8194919097176649E-2</c:v>
                </c:pt>
                <c:pt idx="9">
                  <c:v>5.5796686966566922E-2</c:v>
                </c:pt>
                <c:pt idx="10">
                  <c:v>9.7387303232708389E-2</c:v>
                </c:pt>
                <c:pt idx="11">
                  <c:v>6.1462953415611477E-2</c:v>
                </c:pt>
                <c:pt idx="12">
                  <c:v>5.5979786272565724E-2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66-4B31-AB72-2BC673B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21-417A-B064-37A031F98C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4575</c:v>
                </c:pt>
                <c:pt idx="1">
                  <c:v>3757</c:v>
                </c:pt>
                <c:pt idx="2">
                  <c:v>5536</c:v>
                </c:pt>
                <c:pt idx="3">
                  <c:v>10567</c:v>
                </c:pt>
                <c:pt idx="4">
                  <c:v>9680</c:v>
                </c:pt>
                <c:pt idx="5">
                  <c:v>12636</c:v>
                </c:pt>
                <c:pt idx="6">
                  <c:v>12964</c:v>
                </c:pt>
                <c:pt idx="7">
                  <c:v>18294</c:v>
                </c:pt>
                <c:pt idx="8">
                  <c:v>10523</c:v>
                </c:pt>
                <c:pt idx="9">
                  <c:v>8914</c:v>
                </c:pt>
                <c:pt idx="10">
                  <c:v>5780</c:v>
                </c:pt>
                <c:pt idx="11">
                  <c:v>6694</c:v>
                </c:pt>
                <c:pt idx="12">
                  <c:v>109920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1-417A-B064-37A031F98CB9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21-417A-B064-37A031F98CB9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4732</c:v>
                </c:pt>
                <c:pt idx="1">
                  <c:v>5268</c:v>
                </c:pt>
                <c:pt idx="2">
                  <c:v>4697</c:v>
                </c:pt>
                <c:pt idx="3">
                  <c:v>9381</c:v>
                </c:pt>
                <c:pt idx="4">
                  <c:v>11407</c:v>
                </c:pt>
                <c:pt idx="5">
                  <c:v>13024</c:v>
                </c:pt>
                <c:pt idx="6">
                  <c:v>17927</c:v>
                </c:pt>
                <c:pt idx="7">
                  <c:v>19833</c:v>
                </c:pt>
                <c:pt idx="8">
                  <c:v>11662</c:v>
                </c:pt>
                <c:pt idx="9">
                  <c:v>8162</c:v>
                </c:pt>
                <c:pt idx="10">
                  <c:v>5890</c:v>
                </c:pt>
                <c:pt idx="11">
                  <c:v>8414</c:v>
                </c:pt>
                <c:pt idx="12">
                  <c:v>120397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1-417A-B064-37A031F98CB9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21-417A-B064-37A031F98C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21-417A-B064-37A031F98CB9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21-417A-B064-37A031F98C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21-417A-B064-37A031F98C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21-417A-B064-37A031F98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21-417A-B064-37A031F98C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21-417A-B064-37A031F98C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21-417A-B064-37A031F98C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21-417A-B064-37A031F98C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21-417A-B064-37A031F98C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21-417A-B064-37A031F98C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21-417A-B064-37A031F98C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21-417A-B064-37A031F98C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21-417A-B064-37A031F98C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21-417A-B064-37A031F98C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21-417A-B064-37A031F98C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21-417A-B064-37A031F98C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21-417A-B064-37A031F98CB9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1.6890516890516905E-2</c:v>
                </c:pt>
                <c:pt idx="1">
                  <c:v>0.17275419545903259</c:v>
                </c:pt>
                <c:pt idx="2">
                  <c:v>0.3359660951647081</c:v>
                </c:pt>
                <c:pt idx="3">
                  <c:v>-0.47431876102724957</c:v>
                </c:pt>
                <c:pt idx="4">
                  <c:v>0.10555421976436641</c:v>
                </c:pt>
                <c:pt idx="5">
                  <c:v>-0.1338163536891912</c:v>
                </c:pt>
                <c:pt idx="6">
                  <c:v>-0.13854166666666667</c:v>
                </c:pt>
                <c:pt idx="7">
                  <c:v>0.10271883289124673</c:v>
                </c:pt>
                <c:pt idx="8">
                  <c:v>-5.531077153838948E-2</c:v>
                </c:pt>
                <c:pt idx="9">
                  <c:v>-7.7340031729243752E-2</c:v>
                </c:pt>
                <c:pt idx="10">
                  <c:v>-7.0514010020411577E-3</c:v>
                </c:pt>
                <c:pt idx="11">
                  <c:v>-2.5529185375240515E-2</c:v>
                </c:pt>
                <c:pt idx="12">
                  <c:v>-4.6816408826245048E-2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21-417A-B064-37A031F98CB9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9.2240437158469968E-2</c:v>
                </c:pt>
                <c:pt idx="1">
                  <c:v>0.26483896726111267</c:v>
                </c:pt>
                <c:pt idx="2">
                  <c:v>0.25270953757225434</c:v>
                </c:pt>
                <c:pt idx="3">
                  <c:v>-0.49247657802592981</c:v>
                </c:pt>
                <c:pt idx="4">
                  <c:v>-5.0000000000000044E-2</c:v>
                </c:pt>
                <c:pt idx="5">
                  <c:v>-7.2807850585628331E-2</c:v>
                </c:pt>
                <c:pt idx="6">
                  <c:v>-0.10691144708423328</c:v>
                </c:pt>
                <c:pt idx="7">
                  <c:v>-9.1013447031813688E-2</c:v>
                </c:pt>
                <c:pt idx="8">
                  <c:v>-4.2383350755487936E-2</c:v>
                </c:pt>
                <c:pt idx="9">
                  <c:v>-0.21707426520080775</c:v>
                </c:pt>
                <c:pt idx="10">
                  <c:v>-7.4221453287197203E-2</c:v>
                </c:pt>
                <c:pt idx="11">
                  <c:v>0.13474753510606519</c:v>
                </c:pt>
                <c:pt idx="12">
                  <c:v>-7.9612445414847133E-2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21-417A-B064-37A031F98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7E-46DE-A86D-490DD3DFD3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49730</c:v>
                </c:pt>
                <c:pt idx="1">
                  <c:v>38806</c:v>
                </c:pt>
                <c:pt idx="2">
                  <c:v>54279</c:v>
                </c:pt>
                <c:pt idx="3">
                  <c:v>74199</c:v>
                </c:pt>
                <c:pt idx="4">
                  <c:v>79372</c:v>
                </c:pt>
                <c:pt idx="5">
                  <c:v>104444</c:v>
                </c:pt>
                <c:pt idx="6">
                  <c:v>132915</c:v>
                </c:pt>
                <c:pt idx="7">
                  <c:v>192488</c:v>
                </c:pt>
                <c:pt idx="8">
                  <c:v>109655</c:v>
                </c:pt>
                <c:pt idx="9">
                  <c:v>76048</c:v>
                </c:pt>
                <c:pt idx="10">
                  <c:v>45987</c:v>
                </c:pt>
                <c:pt idx="11">
                  <c:v>55656</c:v>
                </c:pt>
                <c:pt idx="12">
                  <c:v>1013579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E-46DE-A86D-490DD3DFD366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7E-46DE-A86D-490DD3DFD366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44512</c:v>
                </c:pt>
                <c:pt idx="1">
                  <c:v>38037</c:v>
                </c:pt>
                <c:pt idx="2">
                  <c:v>39226</c:v>
                </c:pt>
                <c:pt idx="3">
                  <c:v>70700</c:v>
                </c:pt>
                <c:pt idx="4">
                  <c:v>79634</c:v>
                </c:pt>
                <c:pt idx="5">
                  <c:v>87469</c:v>
                </c:pt>
                <c:pt idx="6">
                  <c:v>131999</c:v>
                </c:pt>
                <c:pt idx="7">
                  <c:v>165148</c:v>
                </c:pt>
                <c:pt idx="8">
                  <c:v>90471</c:v>
                </c:pt>
                <c:pt idx="9">
                  <c:v>58177</c:v>
                </c:pt>
                <c:pt idx="10">
                  <c:v>48949</c:v>
                </c:pt>
                <c:pt idx="11">
                  <c:v>69802</c:v>
                </c:pt>
                <c:pt idx="12">
                  <c:v>924124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7E-46DE-A86D-490DD3DFD366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7E-46DE-A86D-490DD3DFD3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7E-46DE-A86D-490DD3DFD366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7E-46DE-A86D-490DD3DFD3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7E-46DE-A86D-490DD3DFD3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7E-46DE-A86D-490DD3DFD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7E-46DE-A86D-490DD3DFD3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7E-46DE-A86D-490DD3DFD3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7E-46DE-A86D-490DD3DFD3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7E-46DE-A86D-490DD3DFD3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7E-46DE-A86D-490DD3DFD3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7E-46DE-A86D-490DD3DFD3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7E-46DE-A86D-490DD3DFD3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7E-46DE-A86D-490DD3DFD3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7E-46DE-A86D-490DD3DFD3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7E-46DE-A86D-490DD3DFD3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7E-46DE-A86D-490DD3DFD3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7E-46DE-A86D-490DD3DFD3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7E-46DE-A86D-490DD3DFD366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-0.17349853171889451</c:v>
                </c:pt>
                <c:pt idx="1">
                  <c:v>0.2482521771127193</c:v>
                </c:pt>
                <c:pt idx="2">
                  <c:v>0.23830460780865281</c:v>
                </c:pt>
                <c:pt idx="3">
                  <c:v>-0.4654217114713729</c:v>
                </c:pt>
                <c:pt idx="4">
                  <c:v>3.634314692210161E-2</c:v>
                </c:pt>
                <c:pt idx="5">
                  <c:v>-0.13892438701047427</c:v>
                </c:pt>
                <c:pt idx="6">
                  <c:v>-0.13465207812917679</c:v>
                </c:pt>
                <c:pt idx="7">
                  <c:v>5.2857338423861755E-3</c:v>
                </c:pt>
                <c:pt idx="8">
                  <c:v>-8.7484452544856706E-2</c:v>
                </c:pt>
                <c:pt idx="9">
                  <c:v>-0.11843096951010623</c:v>
                </c:pt>
                <c:pt idx="10">
                  <c:v>-0.12510339123242353</c:v>
                </c:pt>
                <c:pt idx="11">
                  <c:v>-0.11338035402472013</c:v>
                </c:pt>
                <c:pt idx="12">
                  <c:v>-9.132178718176498E-2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7E-46DE-A86D-490DD3DFD366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-0.17369796903277701</c:v>
                </c:pt>
                <c:pt idx="1">
                  <c:v>4.9013039220739074E-2</c:v>
                </c:pt>
                <c:pt idx="2">
                  <c:v>-9.1969269883380278E-2</c:v>
                </c:pt>
                <c:pt idx="3">
                  <c:v>-0.47337565196296449</c:v>
                </c:pt>
                <c:pt idx="4">
                  <c:v>-0.25847906062591341</c:v>
                </c:pt>
                <c:pt idx="5">
                  <c:v>-0.3097066370495194</c:v>
                </c:pt>
                <c:pt idx="6">
                  <c:v>-0.29369145694616861</c:v>
                </c:pt>
                <c:pt idx="7">
                  <c:v>-0.31330264743776237</c:v>
                </c:pt>
                <c:pt idx="8">
                  <c:v>-0.32425334002097483</c:v>
                </c:pt>
                <c:pt idx="9">
                  <c:v>-0.32324321481169782</c:v>
                </c:pt>
                <c:pt idx="10">
                  <c:v>-0.17196164133342029</c:v>
                </c:pt>
                <c:pt idx="11">
                  <c:v>-6.944444444444442E-2</c:v>
                </c:pt>
                <c:pt idx="12">
                  <c:v>-0.26733880634859242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7E-46DE-A86D-490DD3DFD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B-4C24-8E17-5F590E4743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32515</c:v>
                </c:pt>
                <c:pt idx="1">
                  <c:v>25675</c:v>
                </c:pt>
                <c:pt idx="2">
                  <c:v>28454</c:v>
                </c:pt>
                <c:pt idx="3">
                  <c:v>47066</c:v>
                </c:pt>
                <c:pt idx="4">
                  <c:v>44206</c:v>
                </c:pt>
                <c:pt idx="5">
                  <c:v>59890</c:v>
                </c:pt>
                <c:pt idx="6">
                  <c:v>78337</c:v>
                </c:pt>
                <c:pt idx="7">
                  <c:v>113973</c:v>
                </c:pt>
                <c:pt idx="8">
                  <c:v>62330</c:v>
                </c:pt>
                <c:pt idx="9">
                  <c:v>46379</c:v>
                </c:pt>
                <c:pt idx="10">
                  <c:v>29955</c:v>
                </c:pt>
                <c:pt idx="11">
                  <c:v>35447</c:v>
                </c:pt>
                <c:pt idx="12">
                  <c:v>604227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B-4C24-8E17-5F590E474317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1B-4C24-8E17-5F590E474317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30162</c:v>
                </c:pt>
                <c:pt idx="1">
                  <c:v>26209</c:v>
                </c:pt>
                <c:pt idx="2">
                  <c:v>27580</c:v>
                </c:pt>
                <c:pt idx="3">
                  <c:v>45950</c:v>
                </c:pt>
                <c:pt idx="4">
                  <c:v>53768</c:v>
                </c:pt>
                <c:pt idx="5">
                  <c:v>59477</c:v>
                </c:pt>
                <c:pt idx="6">
                  <c:v>95238</c:v>
                </c:pt>
                <c:pt idx="7">
                  <c:v>115097</c:v>
                </c:pt>
                <c:pt idx="8">
                  <c:v>63414</c:v>
                </c:pt>
                <c:pt idx="9">
                  <c:v>42541</c:v>
                </c:pt>
                <c:pt idx="10">
                  <c:v>32686</c:v>
                </c:pt>
                <c:pt idx="11">
                  <c:v>45431</c:v>
                </c:pt>
                <c:pt idx="12">
                  <c:v>637553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1B-4C24-8E17-5F590E474317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1B-4C24-8E17-5F590E4743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1B-4C24-8E17-5F590E474317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1B-4C24-8E17-5F590E4743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1B-4C24-8E17-5F590E4743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1B-4C24-8E17-5F590E47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1B-4C24-8E17-5F590E4743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1B-4C24-8E17-5F590E4743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1B-4C24-8E17-5F590E4743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1B-4C24-8E17-5F590E4743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1B-4C24-8E17-5F590E4743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1B-4C24-8E17-5F590E4743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1B-4C24-8E17-5F590E4743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1B-4C24-8E17-5F590E4743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1B-4C24-8E17-5F590E4743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1B-4C24-8E17-5F590E4743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1B-4C24-8E17-5F590E4743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1B-4C24-8E17-5F590E4743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1B-4C24-8E17-5F590E474317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-3.597768825534553E-2</c:v>
                </c:pt>
                <c:pt idx="1">
                  <c:v>0.11976833627437666</c:v>
                </c:pt>
                <c:pt idx="2">
                  <c:v>0.28462331513230743</c:v>
                </c:pt>
                <c:pt idx="3">
                  <c:v>-0.47131669625143569</c:v>
                </c:pt>
                <c:pt idx="4">
                  <c:v>6.8097705403404873E-2</c:v>
                </c:pt>
                <c:pt idx="5">
                  <c:v>-0.11319534282018107</c:v>
                </c:pt>
                <c:pt idx="6">
                  <c:v>-0.14666877170824122</c:v>
                </c:pt>
                <c:pt idx="7">
                  <c:v>5.711590508383213E-2</c:v>
                </c:pt>
                <c:pt idx="8">
                  <c:v>-4.6391572168556605E-2</c:v>
                </c:pt>
                <c:pt idx="9">
                  <c:v>-0.11664529000997581</c:v>
                </c:pt>
                <c:pt idx="10">
                  <c:v>-0.15308465739821253</c:v>
                </c:pt>
                <c:pt idx="11">
                  <c:v>-3.0685388845247408E-2</c:v>
                </c:pt>
                <c:pt idx="12">
                  <c:v>-6.6582134908406143E-2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1B-4C24-8E17-5F590E474317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-4.3241580808857427E-2</c:v>
                </c:pt>
                <c:pt idx="1">
                  <c:v>-3.610516066212266E-2</c:v>
                </c:pt>
                <c:pt idx="2">
                  <c:v>0.18236451816967736</c:v>
                </c:pt>
                <c:pt idx="3">
                  <c:v>-0.46211702715335912</c:v>
                </c:pt>
                <c:pt idx="4">
                  <c:v>-8.6006424467266918E-2</c:v>
                </c:pt>
                <c:pt idx="5">
                  <c:v>-0.15299716146268161</c:v>
                </c:pt>
                <c:pt idx="6">
                  <c:v>-0.17203875563271509</c:v>
                </c:pt>
                <c:pt idx="7">
                  <c:v>-0.17407631632053211</c:v>
                </c:pt>
                <c:pt idx="8">
                  <c:v>-0.12573399647039951</c:v>
                </c:pt>
                <c:pt idx="9">
                  <c:v>-0.19810690183056989</c:v>
                </c:pt>
                <c:pt idx="10">
                  <c:v>-8.8933400100150273E-2</c:v>
                </c:pt>
                <c:pt idx="11">
                  <c:v>0.1139447626033232</c:v>
                </c:pt>
                <c:pt idx="12">
                  <c:v>-0.13376760720722514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1B-4C24-8E17-5F590E47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7F-43BD-9069-5F5D2836E6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17215</c:v>
                </c:pt>
                <c:pt idx="1">
                  <c:v>13131</c:v>
                </c:pt>
                <c:pt idx="2">
                  <c:v>25825</c:v>
                </c:pt>
                <c:pt idx="3">
                  <c:v>27133</c:v>
                </c:pt>
                <c:pt idx="4">
                  <c:v>35166</c:v>
                </c:pt>
                <c:pt idx="5">
                  <c:v>44554</c:v>
                </c:pt>
                <c:pt idx="6">
                  <c:v>54578</c:v>
                </c:pt>
                <c:pt idx="7">
                  <c:v>78515</c:v>
                </c:pt>
                <c:pt idx="8">
                  <c:v>47325</c:v>
                </c:pt>
                <c:pt idx="9">
                  <c:v>29669</c:v>
                </c:pt>
                <c:pt idx="10">
                  <c:v>16032</c:v>
                </c:pt>
                <c:pt idx="11">
                  <c:v>20209</c:v>
                </c:pt>
                <c:pt idx="12">
                  <c:v>409352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F-43BD-9069-5F5D2836E6AA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7F-43BD-9069-5F5D2836E6AA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14350</c:v>
                </c:pt>
                <c:pt idx="1">
                  <c:v>11828</c:v>
                </c:pt>
                <c:pt idx="2">
                  <c:v>11646</c:v>
                </c:pt>
                <c:pt idx="3">
                  <c:v>24750</c:v>
                </c:pt>
                <c:pt idx="4">
                  <c:v>25866</c:v>
                </c:pt>
                <c:pt idx="5">
                  <c:v>27992</c:v>
                </c:pt>
                <c:pt idx="6">
                  <c:v>36761</c:v>
                </c:pt>
                <c:pt idx="7">
                  <c:v>50051</c:v>
                </c:pt>
                <c:pt idx="8">
                  <c:v>27057</c:v>
                </c:pt>
                <c:pt idx="9">
                  <c:v>15636</c:v>
                </c:pt>
                <c:pt idx="10">
                  <c:v>16263</c:v>
                </c:pt>
                <c:pt idx="11">
                  <c:v>24371</c:v>
                </c:pt>
                <c:pt idx="12">
                  <c:v>286571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7F-43BD-9069-5F5D2836E6AA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7F-43BD-9069-5F5D2836E6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7F-43BD-9069-5F5D2836E6AA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7F-43BD-9069-5F5D2836E6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7F-43BD-9069-5F5D2836E6A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7F-43BD-9069-5F5D2836E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7F-43BD-9069-5F5D2836E6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7F-43BD-9069-5F5D2836E6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7F-43BD-9069-5F5D2836E6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7F-43BD-9069-5F5D2836E6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7F-43BD-9069-5F5D2836E6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7F-43BD-9069-5F5D2836E6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7F-43BD-9069-5F5D2836E6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7F-43BD-9069-5F5D2836E6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7F-43BD-9069-5F5D2836E6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7F-43BD-9069-5F5D2836E6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7F-43BD-9069-5F5D2836E6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7F-43BD-9069-5F5D2836E6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7F-43BD-9069-5F5D2836E6AA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-0.42784273269142592</c:v>
                </c:pt>
                <c:pt idx="1">
                  <c:v>0.51840928551041765</c:v>
                </c:pt>
                <c:pt idx="2">
                  <c:v>0.14919562183207224</c:v>
                </c:pt>
                <c:pt idx="3">
                  <c:v>-0.4542245140817136</c:v>
                </c:pt>
                <c:pt idx="4">
                  <c:v>-2.6998523518245054E-2</c:v>
                </c:pt>
                <c:pt idx="5">
                  <c:v>-0.19440569985297995</c:v>
                </c:pt>
                <c:pt idx="6">
                  <c:v>-0.10653037347208971</c:v>
                </c:pt>
                <c:pt idx="7">
                  <c:v>-0.1034661514173284</c:v>
                </c:pt>
                <c:pt idx="8">
                  <c:v>-0.18508666195602475</c:v>
                </c:pt>
                <c:pt idx="9">
                  <c:v>-0.12304951468239345</c:v>
                </c:pt>
                <c:pt idx="10">
                  <c:v>-4.5309734513274358E-2</c:v>
                </c:pt>
                <c:pt idx="11">
                  <c:v>-0.30393709695666926</c:v>
                </c:pt>
                <c:pt idx="12">
                  <c:v>-0.14540400614410576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7F-43BD-9069-5F5D2836E6AA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-0.42009875108916639</c:v>
                </c:pt>
                <c:pt idx="1">
                  <c:v>0.21544436828878233</c:v>
                </c:pt>
                <c:pt idx="2">
                  <c:v>-0.3942303969022265</c:v>
                </c:pt>
                <c:pt idx="3">
                  <c:v>-0.49290531824715289</c:v>
                </c:pt>
                <c:pt idx="4">
                  <c:v>-0.47528863106409602</c:v>
                </c:pt>
                <c:pt idx="5">
                  <c:v>-0.52035731920815187</c:v>
                </c:pt>
                <c:pt idx="6">
                  <c:v>-0.46830224632635864</c:v>
                </c:pt>
                <c:pt idx="7">
                  <c:v>-0.51540469973890346</c:v>
                </c:pt>
                <c:pt idx="8">
                  <c:v>-0.58571579503433702</c:v>
                </c:pt>
                <c:pt idx="9">
                  <c:v>-0.51885806734301798</c:v>
                </c:pt>
                <c:pt idx="10">
                  <c:v>-0.32709580838323349</c:v>
                </c:pt>
                <c:pt idx="11">
                  <c:v>-0.39111287050324117</c:v>
                </c:pt>
                <c:pt idx="12">
                  <c:v>-0.46449754734311788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7F-43BD-9069-5F5D2836E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A5-4425-89C5-D7BA95AA5B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1059399</c:v>
                </c:pt>
                <c:pt idx="1">
                  <c:v>976914</c:v>
                </c:pt>
                <c:pt idx="2">
                  <c:v>1063787</c:v>
                </c:pt>
                <c:pt idx="3">
                  <c:v>971252</c:v>
                </c:pt>
                <c:pt idx="4">
                  <c:v>904390</c:v>
                </c:pt>
                <c:pt idx="5">
                  <c:v>955559</c:v>
                </c:pt>
                <c:pt idx="6">
                  <c:v>1050150</c:v>
                </c:pt>
                <c:pt idx="7">
                  <c:v>1079362</c:v>
                </c:pt>
                <c:pt idx="8">
                  <c:v>951062</c:v>
                </c:pt>
                <c:pt idx="9">
                  <c:v>1083071</c:v>
                </c:pt>
                <c:pt idx="10">
                  <c:v>978510</c:v>
                </c:pt>
                <c:pt idx="11">
                  <c:v>1018910</c:v>
                </c:pt>
                <c:pt idx="12">
                  <c:v>12092366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5-4425-89C5-D7BA95AA5B0F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A5-4425-89C5-D7BA95AA5B0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741846</c:v>
                </c:pt>
                <c:pt idx="1">
                  <c:v>874447</c:v>
                </c:pt>
                <c:pt idx="2">
                  <c:v>1017822</c:v>
                </c:pt>
                <c:pt idx="3">
                  <c:v>1046375</c:v>
                </c:pt>
                <c:pt idx="4">
                  <c:v>916073</c:v>
                </c:pt>
                <c:pt idx="5">
                  <c:v>942395</c:v>
                </c:pt>
                <c:pt idx="6">
                  <c:v>1047957</c:v>
                </c:pt>
                <c:pt idx="7">
                  <c:v>1076405</c:v>
                </c:pt>
                <c:pt idx="8">
                  <c:v>923259</c:v>
                </c:pt>
                <c:pt idx="9">
                  <c:v>1066955</c:v>
                </c:pt>
                <c:pt idx="10">
                  <c:v>1015209</c:v>
                </c:pt>
                <c:pt idx="11">
                  <c:v>1039520</c:v>
                </c:pt>
                <c:pt idx="12">
                  <c:v>11708263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A5-4425-89C5-D7BA95AA5B0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A5-4425-89C5-D7BA95AA5B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A5-4425-89C5-D7BA95AA5B0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A5-4425-89C5-D7BA95AA5B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A5-4425-89C5-D7BA95AA5B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A5-4425-89C5-D7BA95AA5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A5-4425-89C5-D7BA95AA5B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A5-4425-89C5-D7BA95AA5B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A5-4425-89C5-D7BA95AA5B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A5-4425-89C5-D7BA95AA5B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A5-4425-89C5-D7BA95AA5B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A5-4425-89C5-D7BA95AA5B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A5-4425-89C5-D7BA95AA5B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A5-4425-89C5-D7BA95AA5B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A5-4425-89C5-D7BA95AA5B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A5-4425-89C5-D7BA95AA5B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A5-4425-89C5-D7BA95AA5B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A5-4425-89C5-D7BA95AA5B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A5-4425-89C5-D7BA95AA5B0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6.4640537051577018E-2</c:v>
                </c:pt>
                <c:pt idx="1">
                  <c:v>2.7647281790928124E-2</c:v>
                </c:pt>
                <c:pt idx="2">
                  <c:v>8.6083792596175934E-2</c:v>
                </c:pt>
                <c:pt idx="3">
                  <c:v>1.9213023577599575E-2</c:v>
                </c:pt>
                <c:pt idx="4">
                  <c:v>4.8804557712833097E-2</c:v>
                </c:pt>
                <c:pt idx="5">
                  <c:v>1.7834371642739821E-3</c:v>
                </c:pt>
                <c:pt idx="6">
                  <c:v>3.1112488661795501E-2</c:v>
                </c:pt>
                <c:pt idx="7">
                  <c:v>2.7788836062440092E-2</c:v>
                </c:pt>
                <c:pt idx="8">
                  <c:v>5.4002730970081902E-3</c:v>
                </c:pt>
                <c:pt idx="9">
                  <c:v>1.9928276994872096E-2</c:v>
                </c:pt>
                <c:pt idx="10">
                  <c:v>-1.7829676763639668E-2</c:v>
                </c:pt>
                <c:pt idx="11">
                  <c:v>-7.8410753891378082E-3</c:v>
                </c:pt>
                <c:pt idx="12">
                  <c:v>2.5344165846268973E-2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A5-4425-89C5-D7BA95AA5B0F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6.1062923412236625E-2</c:v>
                </c:pt>
                <c:pt idx="1">
                  <c:v>9.8987218936364973E-2</c:v>
                </c:pt>
                <c:pt idx="2">
                  <c:v>8.0582861042671095E-2</c:v>
                </c:pt>
                <c:pt idx="3">
                  <c:v>8.6028136878997463E-2</c:v>
                </c:pt>
                <c:pt idx="4">
                  <c:v>0.13868684969979772</c:v>
                </c:pt>
                <c:pt idx="5">
                  <c:v>3.3421274876799911E-2</c:v>
                </c:pt>
                <c:pt idx="6">
                  <c:v>7.7068990144265159E-2</c:v>
                </c:pt>
                <c:pt idx="7">
                  <c:v>8.5931318686409242E-2</c:v>
                </c:pt>
                <c:pt idx="8">
                  <c:v>7.9984270215821995E-2</c:v>
                </c:pt>
                <c:pt idx="9">
                  <c:v>8.2411033071700723E-2</c:v>
                </c:pt>
                <c:pt idx="10">
                  <c:v>0.11004588609211963</c:v>
                </c:pt>
                <c:pt idx="11">
                  <c:v>6.8613518367667492E-2</c:v>
                </c:pt>
                <c:pt idx="12">
                  <c:v>8.3080267335606584E-2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A5-4425-89C5-D7BA95AA5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3C-431C-91BB-2A5524A755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453772</c:v>
                </c:pt>
                <c:pt idx="1">
                  <c:v>421449</c:v>
                </c:pt>
                <c:pt idx="2">
                  <c:v>488430</c:v>
                </c:pt>
                <c:pt idx="3">
                  <c:v>463768</c:v>
                </c:pt>
                <c:pt idx="4">
                  <c:v>451101</c:v>
                </c:pt>
                <c:pt idx="5">
                  <c:v>482201</c:v>
                </c:pt>
                <c:pt idx="6">
                  <c:v>492814</c:v>
                </c:pt>
                <c:pt idx="7">
                  <c:v>529315</c:v>
                </c:pt>
                <c:pt idx="8">
                  <c:v>493327</c:v>
                </c:pt>
                <c:pt idx="9">
                  <c:v>521682</c:v>
                </c:pt>
                <c:pt idx="10">
                  <c:v>411956</c:v>
                </c:pt>
                <c:pt idx="11">
                  <c:v>440250</c:v>
                </c:pt>
                <c:pt idx="12">
                  <c:v>5650065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3C-431C-91BB-2A5524A755BF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3C-431C-91BB-2A5524A755B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287804</c:v>
                </c:pt>
                <c:pt idx="1">
                  <c:v>387845</c:v>
                </c:pt>
                <c:pt idx="2">
                  <c:v>471283</c:v>
                </c:pt>
                <c:pt idx="3">
                  <c:v>499381</c:v>
                </c:pt>
                <c:pt idx="4">
                  <c:v>490237</c:v>
                </c:pt>
                <c:pt idx="5">
                  <c:v>521079</c:v>
                </c:pt>
                <c:pt idx="6">
                  <c:v>562174</c:v>
                </c:pt>
                <c:pt idx="7">
                  <c:v>591418</c:v>
                </c:pt>
                <c:pt idx="8">
                  <c:v>521203</c:v>
                </c:pt>
                <c:pt idx="9">
                  <c:v>572438</c:v>
                </c:pt>
                <c:pt idx="10">
                  <c:v>445764</c:v>
                </c:pt>
                <c:pt idx="11">
                  <c:v>489037</c:v>
                </c:pt>
                <c:pt idx="12">
                  <c:v>5839663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3C-431C-91BB-2A5524A755B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3C-431C-91BB-2A5524A755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3C-431C-91BB-2A5524A755B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3C-431C-91BB-2A5524A755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3C-431C-91BB-2A5524A755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3C-431C-91BB-2A5524A7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3C-431C-91BB-2A5524A755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3C-431C-91BB-2A5524A755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3C-431C-91BB-2A5524A755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3C-431C-91BB-2A5524A755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3C-431C-91BB-2A5524A755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3C-431C-91BB-2A5524A755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3C-431C-91BB-2A5524A755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3C-431C-91BB-2A5524A755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3C-431C-91BB-2A5524A755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3C-431C-91BB-2A5524A755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3C-431C-91BB-2A5524A755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3C-431C-91BB-2A5524A755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3C-431C-91BB-2A5524A755B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9.3509438680373869E-2</c:v>
                </c:pt>
                <c:pt idx="1">
                  <c:v>1.5551392509592032E-2</c:v>
                </c:pt>
                <c:pt idx="2">
                  <c:v>3.9950725732816883E-2</c:v>
                </c:pt>
                <c:pt idx="3">
                  <c:v>6.7467831901879327E-2</c:v>
                </c:pt>
                <c:pt idx="4">
                  <c:v>7.5202246095366965E-2</c:v>
                </c:pt>
                <c:pt idx="5">
                  <c:v>1.749886457748917E-2</c:v>
                </c:pt>
                <c:pt idx="6">
                  <c:v>5.0566336089101327E-2</c:v>
                </c:pt>
                <c:pt idx="7">
                  <c:v>7.1166326177369843E-2</c:v>
                </c:pt>
                <c:pt idx="8">
                  <c:v>-1.0037289041323838E-2</c:v>
                </c:pt>
                <c:pt idx="9">
                  <c:v>1.7265815834605291E-2</c:v>
                </c:pt>
                <c:pt idx="10">
                  <c:v>-6.6551556831061509E-3</c:v>
                </c:pt>
                <c:pt idx="11">
                  <c:v>7.0723729097708077E-3</c:v>
                </c:pt>
                <c:pt idx="12">
                  <c:v>3.6157242089460917E-2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3C-431C-91BB-2A5524A755BF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0.11788960094496792</c:v>
                </c:pt>
                <c:pt idx="1">
                  <c:v>9.7190881933519879E-2</c:v>
                </c:pt>
                <c:pt idx="2">
                  <c:v>8.1993325553303409E-2</c:v>
                </c:pt>
                <c:pt idx="3">
                  <c:v>0.16202282175570537</c:v>
                </c:pt>
                <c:pt idx="4">
                  <c:v>0.29548593330540163</c:v>
                </c:pt>
                <c:pt idx="5">
                  <c:v>0.18475490511218351</c:v>
                </c:pt>
                <c:pt idx="6">
                  <c:v>0.24028538150296064</c:v>
                </c:pt>
                <c:pt idx="7">
                  <c:v>0.24515458658832645</c:v>
                </c:pt>
                <c:pt idx="8">
                  <c:v>0.19415316818256456</c:v>
                </c:pt>
                <c:pt idx="9">
                  <c:v>0.17907652554621389</c:v>
                </c:pt>
                <c:pt idx="10">
                  <c:v>0.22753643593005068</c:v>
                </c:pt>
                <c:pt idx="11">
                  <c:v>0.17344690516751848</c:v>
                </c:pt>
                <c:pt idx="12">
                  <c:v>0.18398106924433622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3C-431C-91BB-2A5524A7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9D-49A1-A795-9935822B97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155896</c:v>
                </c:pt>
                <c:pt idx="1">
                  <c:v>138102</c:v>
                </c:pt>
                <c:pt idx="2">
                  <c:v>152215</c:v>
                </c:pt>
                <c:pt idx="3">
                  <c:v>135917</c:v>
                </c:pt>
                <c:pt idx="4">
                  <c:v>138172</c:v>
                </c:pt>
                <c:pt idx="5">
                  <c:v>153690</c:v>
                </c:pt>
                <c:pt idx="6">
                  <c:v>161985</c:v>
                </c:pt>
                <c:pt idx="7">
                  <c:v>153414</c:v>
                </c:pt>
                <c:pt idx="8">
                  <c:v>156073</c:v>
                </c:pt>
                <c:pt idx="9">
                  <c:v>161015</c:v>
                </c:pt>
                <c:pt idx="10">
                  <c:v>156127</c:v>
                </c:pt>
                <c:pt idx="11">
                  <c:v>151225</c:v>
                </c:pt>
                <c:pt idx="12">
                  <c:v>1813831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D-49A1-A795-9935822B9715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9D-49A1-A795-9935822B971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89583</c:v>
                </c:pt>
                <c:pt idx="1">
                  <c:v>91975</c:v>
                </c:pt>
                <c:pt idx="2">
                  <c:v>129712</c:v>
                </c:pt>
                <c:pt idx="3">
                  <c:v>128074</c:v>
                </c:pt>
                <c:pt idx="4">
                  <c:v>110814</c:v>
                </c:pt>
                <c:pt idx="5">
                  <c:v>119906</c:v>
                </c:pt>
                <c:pt idx="6">
                  <c:v>113982</c:v>
                </c:pt>
                <c:pt idx="7">
                  <c:v>122390</c:v>
                </c:pt>
                <c:pt idx="8">
                  <c:v>113401</c:v>
                </c:pt>
                <c:pt idx="9">
                  <c:v>119919</c:v>
                </c:pt>
                <c:pt idx="10">
                  <c:v>151513</c:v>
                </c:pt>
                <c:pt idx="11">
                  <c:v>129270</c:v>
                </c:pt>
                <c:pt idx="12">
                  <c:v>1420539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9D-49A1-A795-9935822B971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9D-49A1-A795-9935822B97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9D-49A1-A795-9935822B971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9D-49A1-A795-9935822B97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9D-49A1-A795-9935822B97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9D-49A1-A795-9935822B9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9D-49A1-A795-9935822B97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9D-49A1-A795-9935822B97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9D-49A1-A795-9935822B97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9D-49A1-A795-9935822B97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9D-49A1-A795-9935822B97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9D-49A1-A795-9935822B97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9D-49A1-A795-9935822B97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9D-49A1-A795-9935822B97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9D-49A1-A795-9935822B97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9D-49A1-A795-9935822B97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9D-49A1-A795-9935822B97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9D-49A1-A795-9935822B97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9D-49A1-A795-9935822B971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3.1130154628637774E-2</c:v>
                </c:pt>
                <c:pt idx="1">
                  <c:v>3.1356532610960608E-2</c:v>
                </c:pt>
                <c:pt idx="2">
                  <c:v>8.764919369925539E-2</c:v>
                </c:pt>
                <c:pt idx="3">
                  <c:v>-3.9769114526131522E-2</c:v>
                </c:pt>
                <c:pt idx="4">
                  <c:v>-2.6878121620925843E-2</c:v>
                </c:pt>
                <c:pt idx="5">
                  <c:v>-0.15218621942461241</c:v>
                </c:pt>
                <c:pt idx="6">
                  <c:v>-7.7217138458906986E-2</c:v>
                </c:pt>
                <c:pt idx="7">
                  <c:v>-1.4375236717969919E-2</c:v>
                </c:pt>
                <c:pt idx="8">
                  <c:v>-1.7784644435861141E-2</c:v>
                </c:pt>
                <c:pt idx="9">
                  <c:v>3.7209693963471624E-2</c:v>
                </c:pt>
                <c:pt idx="10">
                  <c:v>1.1555639897795178E-2</c:v>
                </c:pt>
                <c:pt idx="11">
                  <c:v>1.9774569903097117E-4</c:v>
                </c:pt>
                <c:pt idx="12">
                  <c:v>-8.5923537675760553E-3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9D-49A1-A795-9935822B9715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-0.1911274182788526</c:v>
                </c:pt>
                <c:pt idx="1">
                  <c:v>-0.10401732053120161</c:v>
                </c:pt>
                <c:pt idx="2">
                  <c:v>-4.5113819268797428E-2</c:v>
                </c:pt>
                <c:pt idx="3">
                  <c:v>-0.14445580758845467</c:v>
                </c:pt>
                <c:pt idx="4">
                  <c:v>-0.17932721535477525</c:v>
                </c:pt>
                <c:pt idx="5">
                  <c:v>-0.34710781443164818</c:v>
                </c:pt>
                <c:pt idx="6">
                  <c:v>-0.33388276692286323</c:v>
                </c:pt>
                <c:pt idx="7">
                  <c:v>-0.25364047609735751</c:v>
                </c:pt>
                <c:pt idx="8">
                  <c:v>-0.26679822903384953</c:v>
                </c:pt>
                <c:pt idx="9">
                  <c:v>-0.15846970779119962</c:v>
                </c:pt>
                <c:pt idx="10">
                  <c:v>-4.403466408756973E-2</c:v>
                </c:pt>
                <c:pt idx="11">
                  <c:v>-9.6935030583567561E-2</c:v>
                </c:pt>
                <c:pt idx="12">
                  <c:v>-0.18219613624422559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9D-49A1-A795-9935822B9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B-4477-94D3-8855289EE6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40267</c:v>
                </c:pt>
                <c:pt idx="1">
                  <c:v>46517</c:v>
                </c:pt>
                <c:pt idx="2">
                  <c:v>35668</c:v>
                </c:pt>
                <c:pt idx="3">
                  <c:v>37332</c:v>
                </c:pt>
                <c:pt idx="4">
                  <c:v>33165</c:v>
                </c:pt>
                <c:pt idx="5">
                  <c:v>25762</c:v>
                </c:pt>
                <c:pt idx="6">
                  <c:v>33884</c:v>
                </c:pt>
                <c:pt idx="7">
                  <c:v>50559</c:v>
                </c:pt>
                <c:pt idx="8">
                  <c:v>27743</c:v>
                </c:pt>
                <c:pt idx="9">
                  <c:v>36634</c:v>
                </c:pt>
                <c:pt idx="10">
                  <c:v>30266</c:v>
                </c:pt>
                <c:pt idx="11">
                  <c:v>30743</c:v>
                </c:pt>
                <c:pt idx="12">
                  <c:v>428540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B-4477-94D3-8855289EE6E9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B-4477-94D3-8855289EE6E9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32383</c:v>
                </c:pt>
                <c:pt idx="1">
                  <c:v>48271</c:v>
                </c:pt>
                <c:pt idx="2">
                  <c:v>39560</c:v>
                </c:pt>
                <c:pt idx="3">
                  <c:v>44208</c:v>
                </c:pt>
                <c:pt idx="4">
                  <c:v>38263</c:v>
                </c:pt>
                <c:pt idx="5">
                  <c:v>29144</c:v>
                </c:pt>
                <c:pt idx="6">
                  <c:v>36769</c:v>
                </c:pt>
                <c:pt idx="7">
                  <c:v>50961</c:v>
                </c:pt>
                <c:pt idx="8">
                  <c:v>31016</c:v>
                </c:pt>
                <c:pt idx="9">
                  <c:v>43770</c:v>
                </c:pt>
                <c:pt idx="10">
                  <c:v>31683</c:v>
                </c:pt>
                <c:pt idx="11">
                  <c:v>40785</c:v>
                </c:pt>
                <c:pt idx="12">
                  <c:v>466813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B-4477-94D3-8855289EE6E9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5B-4477-94D3-8855289EE6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5B-4477-94D3-8855289EE6E9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5B-4477-94D3-8855289EE6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5B-4477-94D3-8855289EE6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5B-4477-94D3-8855289EE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5B-4477-94D3-8855289EE6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5B-4477-94D3-8855289EE6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5B-4477-94D3-8855289EE6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5B-4477-94D3-8855289EE6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5B-4477-94D3-8855289EE6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5B-4477-94D3-8855289EE6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5B-4477-94D3-8855289EE6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5B-4477-94D3-8855289EE6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5B-4477-94D3-8855289EE6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5B-4477-94D3-8855289EE6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5B-4477-94D3-8855289EE6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5B-4477-94D3-8855289EE6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5B-4477-94D3-8855289EE6E9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0.22003161499956092</c:v>
                </c:pt>
                <c:pt idx="1">
                  <c:v>2.9717058576718802E-2</c:v>
                </c:pt>
                <c:pt idx="2">
                  <c:v>0.28069323753580266</c:v>
                </c:pt>
                <c:pt idx="3">
                  <c:v>-0.15313276624977268</c:v>
                </c:pt>
                <c:pt idx="4">
                  <c:v>-7.3697549985919486E-2</c:v>
                </c:pt>
                <c:pt idx="5">
                  <c:v>-0.12880448920435539</c:v>
                </c:pt>
                <c:pt idx="6">
                  <c:v>-0.22524317912218272</c:v>
                </c:pt>
                <c:pt idx="7">
                  <c:v>-0.29716937354988404</c:v>
                </c:pt>
                <c:pt idx="8">
                  <c:v>-0.40317353314838345</c:v>
                </c:pt>
                <c:pt idx="9">
                  <c:v>-0.30393128510075984</c:v>
                </c:pt>
                <c:pt idx="10">
                  <c:v>-0.40873272997094667</c:v>
                </c:pt>
                <c:pt idx="11">
                  <c:v>-6.8553569342212906E-2</c:v>
                </c:pt>
                <c:pt idx="12">
                  <c:v>-0.13665254039435271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5B-4477-94D3-8855289EE6E9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0.38003824471651715</c:v>
                </c:pt>
                <c:pt idx="1">
                  <c:v>0.21344884665821096</c:v>
                </c:pt>
                <c:pt idx="2">
                  <c:v>0.47925311203319509</c:v>
                </c:pt>
                <c:pt idx="3">
                  <c:v>0.12273652630451082</c:v>
                </c:pt>
                <c:pt idx="4">
                  <c:v>-8.2014171566410221E-3</c:v>
                </c:pt>
                <c:pt idx="5">
                  <c:v>-9.0016303082058879E-2</c:v>
                </c:pt>
                <c:pt idx="6">
                  <c:v>-3.6241293825994614E-2</c:v>
                </c:pt>
                <c:pt idx="7">
                  <c:v>-0.10128760458078678</c:v>
                </c:pt>
                <c:pt idx="8">
                  <c:v>-0.17027718703817174</c:v>
                </c:pt>
                <c:pt idx="9">
                  <c:v>3.5267784025768467E-2</c:v>
                </c:pt>
                <c:pt idx="10">
                  <c:v>-6.5353862419877062E-2</c:v>
                </c:pt>
                <c:pt idx="11">
                  <c:v>3.7276778453631643E-2</c:v>
                </c:pt>
                <c:pt idx="12">
                  <c:v>7.8648434218509422E-2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5B-4477-94D3-8855289EE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A-41C9-A4FE-760326C3F8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56916</c:v>
                </c:pt>
                <c:pt idx="1">
                  <c:v>46571</c:v>
                </c:pt>
                <c:pt idx="2">
                  <c:v>58812</c:v>
                </c:pt>
                <c:pt idx="3">
                  <c:v>48865</c:v>
                </c:pt>
                <c:pt idx="4">
                  <c:v>37232</c:v>
                </c:pt>
                <c:pt idx="5">
                  <c:v>39535</c:v>
                </c:pt>
                <c:pt idx="6">
                  <c:v>53072</c:v>
                </c:pt>
                <c:pt idx="7">
                  <c:v>44661</c:v>
                </c:pt>
                <c:pt idx="8">
                  <c:v>39139</c:v>
                </c:pt>
                <c:pt idx="9">
                  <c:v>40651</c:v>
                </c:pt>
                <c:pt idx="10">
                  <c:v>46363</c:v>
                </c:pt>
                <c:pt idx="11">
                  <c:v>54458</c:v>
                </c:pt>
                <c:pt idx="12">
                  <c:v>566275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A-41C9-A4FE-760326C3F848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A-41C9-A4FE-760326C3F84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60039</c:v>
                </c:pt>
                <c:pt idx="1">
                  <c:v>56597</c:v>
                </c:pt>
                <c:pt idx="2">
                  <c:v>63116</c:v>
                </c:pt>
                <c:pt idx="3">
                  <c:v>63281</c:v>
                </c:pt>
                <c:pt idx="4">
                  <c:v>41515</c:v>
                </c:pt>
                <c:pt idx="5">
                  <c:v>38119</c:v>
                </c:pt>
                <c:pt idx="6">
                  <c:v>61424</c:v>
                </c:pt>
                <c:pt idx="7">
                  <c:v>44123</c:v>
                </c:pt>
                <c:pt idx="8">
                  <c:v>44068</c:v>
                </c:pt>
                <c:pt idx="9">
                  <c:v>49340</c:v>
                </c:pt>
                <c:pt idx="10">
                  <c:v>61960</c:v>
                </c:pt>
                <c:pt idx="11">
                  <c:v>56047</c:v>
                </c:pt>
                <c:pt idx="12">
                  <c:v>639629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A-41C9-A4FE-760326C3F84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5A-41C9-A4FE-760326C3F8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5A-41C9-A4FE-760326C3F84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5A-41C9-A4FE-760326C3F8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5A-41C9-A4FE-760326C3F8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5A-41C9-A4FE-760326C3F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5A-41C9-A4FE-760326C3F8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5A-41C9-A4FE-760326C3F8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5A-41C9-A4FE-760326C3F8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5A-41C9-A4FE-760326C3F8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5A-41C9-A4FE-760326C3F8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5A-41C9-A4FE-760326C3F8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5A-41C9-A4FE-760326C3F8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5A-41C9-A4FE-760326C3F8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5A-41C9-A4FE-760326C3F8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5A-41C9-A4FE-760326C3F8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5A-41C9-A4FE-760326C3F8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5A-41C9-A4FE-760326C3F8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5A-41C9-A4FE-760326C3F84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-4.0786006119669649E-2</c:v>
                </c:pt>
                <c:pt idx="1">
                  <c:v>-4.2225472745536896E-2</c:v>
                </c:pt>
                <c:pt idx="2">
                  <c:v>0.16856011704966001</c:v>
                </c:pt>
                <c:pt idx="3">
                  <c:v>0.25693979391242361</c:v>
                </c:pt>
                <c:pt idx="4">
                  <c:v>-8.4019557385486388E-2</c:v>
                </c:pt>
                <c:pt idx="5">
                  <c:v>7.0134282478563348E-2</c:v>
                </c:pt>
                <c:pt idx="6">
                  <c:v>-8.1299501556627574E-3</c:v>
                </c:pt>
                <c:pt idx="7">
                  <c:v>-3.8763664704555278E-3</c:v>
                </c:pt>
                <c:pt idx="8">
                  <c:v>2.1784800876872401E-2</c:v>
                </c:pt>
                <c:pt idx="9">
                  <c:v>5.9455506806164848E-2</c:v>
                </c:pt>
                <c:pt idx="10">
                  <c:v>-7.5395282529808205E-2</c:v>
                </c:pt>
                <c:pt idx="11">
                  <c:v>3.2633723723225483E-3</c:v>
                </c:pt>
                <c:pt idx="12">
                  <c:v>2.0466713353062049E-2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5A-41C9-A4FE-760326C3F848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-4.7139644388221269E-2</c:v>
                </c:pt>
                <c:pt idx="1">
                  <c:v>0.16697086169504627</c:v>
                </c:pt>
                <c:pt idx="2">
                  <c:v>-7.6549003604706511E-2</c:v>
                </c:pt>
                <c:pt idx="3">
                  <c:v>0.19072956103550598</c:v>
                </c:pt>
                <c:pt idx="4">
                  <c:v>0.14723893425010748</c:v>
                </c:pt>
                <c:pt idx="5">
                  <c:v>3.8446945744277095E-3</c:v>
                </c:pt>
                <c:pt idx="6">
                  <c:v>0.15859586976183304</c:v>
                </c:pt>
                <c:pt idx="7">
                  <c:v>8.7481247620966762E-2</c:v>
                </c:pt>
                <c:pt idx="8">
                  <c:v>0.14325864227496865</c:v>
                </c:pt>
                <c:pt idx="9">
                  <c:v>0.39000270596049291</c:v>
                </c:pt>
                <c:pt idx="10">
                  <c:v>0.23102473955524871</c:v>
                </c:pt>
                <c:pt idx="11">
                  <c:v>0.11212310404348313</c:v>
                </c:pt>
                <c:pt idx="12">
                  <c:v>0.11681073683281085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5A-41C9-A4FE-760326C3F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61-4F9B-A66B-7759AD156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36664</c:v>
                </c:pt>
                <c:pt idx="1">
                  <c:v>38177</c:v>
                </c:pt>
                <c:pt idx="2">
                  <c:v>41165</c:v>
                </c:pt>
                <c:pt idx="3">
                  <c:v>46920</c:v>
                </c:pt>
                <c:pt idx="4">
                  <c:v>39238</c:v>
                </c:pt>
                <c:pt idx="5">
                  <c:v>33847</c:v>
                </c:pt>
                <c:pt idx="6">
                  <c:v>49761</c:v>
                </c:pt>
                <c:pt idx="7">
                  <c:v>57581</c:v>
                </c:pt>
                <c:pt idx="8">
                  <c:v>39886</c:v>
                </c:pt>
                <c:pt idx="9">
                  <c:v>48095</c:v>
                </c:pt>
                <c:pt idx="10">
                  <c:v>33368</c:v>
                </c:pt>
                <c:pt idx="11">
                  <c:v>37462</c:v>
                </c:pt>
                <c:pt idx="12">
                  <c:v>502164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1-4F9B-A66B-7759AD1568B8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61-4F9B-A66B-7759AD1568B8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44879</c:v>
                </c:pt>
                <c:pt idx="1">
                  <c:v>45597</c:v>
                </c:pt>
                <c:pt idx="2">
                  <c:v>50300</c:v>
                </c:pt>
                <c:pt idx="3">
                  <c:v>53650</c:v>
                </c:pt>
                <c:pt idx="4">
                  <c:v>62535</c:v>
                </c:pt>
                <c:pt idx="5">
                  <c:v>45469</c:v>
                </c:pt>
                <c:pt idx="6">
                  <c:v>50032</c:v>
                </c:pt>
                <c:pt idx="7">
                  <c:v>65282</c:v>
                </c:pt>
                <c:pt idx="8">
                  <c:v>49325</c:v>
                </c:pt>
                <c:pt idx="9">
                  <c:v>45028</c:v>
                </c:pt>
                <c:pt idx="10">
                  <c:v>36109</c:v>
                </c:pt>
                <c:pt idx="11">
                  <c:v>35693</c:v>
                </c:pt>
                <c:pt idx="12">
                  <c:v>583899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61-4F9B-A66B-7759AD1568B8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61-4F9B-A66B-7759AD156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61-4F9B-A66B-7759AD1568B8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61-4F9B-A66B-7759AD1568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61-4F9B-A66B-7759AD156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61-4F9B-A66B-7759AD156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61-4F9B-A66B-7759AD1568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61-4F9B-A66B-7759AD1568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61-4F9B-A66B-7759AD1568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61-4F9B-A66B-7759AD1568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61-4F9B-A66B-7759AD1568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61-4F9B-A66B-7759AD1568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61-4F9B-A66B-7759AD1568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61-4F9B-A66B-7759AD1568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61-4F9B-A66B-7759AD1568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61-4F9B-A66B-7759AD1568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61-4F9B-A66B-7759AD1568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61-4F9B-A66B-7759AD1568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61-4F9B-A66B-7759AD1568B8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-7.021970436314251E-3</c:v>
                </c:pt>
                <c:pt idx="1">
                  <c:v>0.20597239648682564</c:v>
                </c:pt>
                <c:pt idx="2">
                  <c:v>8.9235775664819883E-3</c:v>
                </c:pt>
                <c:pt idx="3">
                  <c:v>-9.8673230974632986E-3</c:v>
                </c:pt>
                <c:pt idx="4">
                  <c:v>5.025239517873703E-2</c:v>
                </c:pt>
                <c:pt idx="5">
                  <c:v>2.1478829774101982E-3</c:v>
                </c:pt>
                <c:pt idx="6">
                  <c:v>2.9287457586761212E-2</c:v>
                </c:pt>
                <c:pt idx="7">
                  <c:v>-0.16583760058522312</c:v>
                </c:pt>
                <c:pt idx="8">
                  <c:v>1.5708721568290507E-3</c:v>
                </c:pt>
                <c:pt idx="9">
                  <c:v>5.7828611375419836E-2</c:v>
                </c:pt>
                <c:pt idx="10">
                  <c:v>0.10687883395375652</c:v>
                </c:pt>
                <c:pt idx="11">
                  <c:v>4.4648409322687321E-2</c:v>
                </c:pt>
                <c:pt idx="12">
                  <c:v>1.695662783446461E-2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61-4F9B-A66B-7759AD1568B8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0.1377918394065023</c:v>
                </c:pt>
                <c:pt idx="1">
                  <c:v>0.25882075595253684</c:v>
                </c:pt>
                <c:pt idx="2">
                  <c:v>-3.5952872585934603E-2</c:v>
                </c:pt>
                <c:pt idx="3">
                  <c:v>1.1572890025575377E-2</c:v>
                </c:pt>
                <c:pt idx="4">
                  <c:v>0.29909781334420704</c:v>
                </c:pt>
                <c:pt idx="5">
                  <c:v>0.19927910893136769</c:v>
                </c:pt>
                <c:pt idx="6">
                  <c:v>4.2442876951829689E-2</c:v>
                </c:pt>
                <c:pt idx="7">
                  <c:v>-9.8296313019919923E-3</c:v>
                </c:pt>
                <c:pt idx="8">
                  <c:v>0.16692573835430968</c:v>
                </c:pt>
                <c:pt idx="9">
                  <c:v>0.13265412205010918</c:v>
                </c:pt>
                <c:pt idx="10">
                  <c:v>0.26537401102853031</c:v>
                </c:pt>
                <c:pt idx="11">
                  <c:v>0.12108269713309494</c:v>
                </c:pt>
                <c:pt idx="12">
                  <c:v>0.12038298245194801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61-4F9B-A66B-7759AD156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7B-4B5E-883F-1279C9CEB9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35041</c:v>
                </c:pt>
                <c:pt idx="1">
                  <c:v>39374</c:v>
                </c:pt>
                <c:pt idx="2">
                  <c:v>34343</c:v>
                </c:pt>
                <c:pt idx="3">
                  <c:v>20350</c:v>
                </c:pt>
                <c:pt idx="4">
                  <c:v>19651</c:v>
                </c:pt>
                <c:pt idx="5">
                  <c:v>6320</c:v>
                </c:pt>
                <c:pt idx="6">
                  <c:v>9170</c:v>
                </c:pt>
                <c:pt idx="7">
                  <c:v>5429</c:v>
                </c:pt>
                <c:pt idx="8">
                  <c:v>6957</c:v>
                </c:pt>
                <c:pt idx="9">
                  <c:v>16600</c:v>
                </c:pt>
                <c:pt idx="10">
                  <c:v>24669</c:v>
                </c:pt>
                <c:pt idx="11">
                  <c:v>24560</c:v>
                </c:pt>
                <c:pt idx="12">
                  <c:v>242464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B-4B5E-883F-1279C9CEB972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7B-4B5E-883F-1279C9CEB972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19961</c:v>
                </c:pt>
                <c:pt idx="1">
                  <c:v>25593</c:v>
                </c:pt>
                <c:pt idx="2">
                  <c:v>28650</c:v>
                </c:pt>
                <c:pt idx="3">
                  <c:v>20850</c:v>
                </c:pt>
                <c:pt idx="4">
                  <c:v>3925</c:v>
                </c:pt>
                <c:pt idx="5">
                  <c:v>2912</c:v>
                </c:pt>
                <c:pt idx="6">
                  <c:v>5501</c:v>
                </c:pt>
                <c:pt idx="7">
                  <c:v>3696</c:v>
                </c:pt>
                <c:pt idx="8">
                  <c:v>3488</c:v>
                </c:pt>
                <c:pt idx="9">
                  <c:v>16522</c:v>
                </c:pt>
                <c:pt idx="10">
                  <c:v>26271</c:v>
                </c:pt>
                <c:pt idx="11">
                  <c:v>20337</c:v>
                </c:pt>
                <c:pt idx="12">
                  <c:v>177706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7B-4B5E-883F-1279C9CEB972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7B-4B5E-883F-1279C9CEB9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7B-4B5E-883F-1279C9CEB972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7B-4B5E-883F-1279C9CEB9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7B-4B5E-883F-1279C9CEB9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7B-4B5E-883F-1279C9CE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B-4B5E-883F-1279C9CEB9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B-4B5E-883F-1279C9CEB9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B-4B5E-883F-1279C9CEB9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B-4B5E-883F-1279C9CEB9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B-4B5E-883F-1279C9CEB9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B-4B5E-883F-1279C9CEB9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7B-4B5E-883F-1279C9CEB9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7B-4B5E-883F-1279C9CEB9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7B-4B5E-883F-1279C9CEB9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7B-4B5E-883F-1279C9CEB9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7B-4B5E-883F-1279C9CEB9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7B-4B5E-883F-1279C9CEB9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7B-4B5E-883F-1279C9CEB97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-7.2778068796926831E-2</c:v>
                </c:pt>
                <c:pt idx="1">
                  <c:v>-0.13612047912547975</c:v>
                </c:pt>
                <c:pt idx="2">
                  <c:v>-4.7062291216348973E-2</c:v>
                </c:pt>
                <c:pt idx="3">
                  <c:v>-7.8908507223113933E-2</c:v>
                </c:pt>
                <c:pt idx="4">
                  <c:v>0.73190082644628096</c:v>
                </c:pt>
                <c:pt idx="5">
                  <c:v>0.14832846478416095</c:v>
                </c:pt>
                <c:pt idx="6">
                  <c:v>0.86361646234676015</c:v>
                </c:pt>
                <c:pt idx="7">
                  <c:v>-5.5747623163353466E-2</c:v>
                </c:pt>
                <c:pt idx="8">
                  <c:v>0.30848599705201085</c:v>
                </c:pt>
                <c:pt idx="9">
                  <c:v>4.6387550944794409E-2</c:v>
                </c:pt>
                <c:pt idx="10">
                  <c:v>5.6494488869677895E-2</c:v>
                </c:pt>
                <c:pt idx="11">
                  <c:v>-2.6806776753163231E-4</c:v>
                </c:pt>
                <c:pt idx="12">
                  <c:v>1.7292503509998003E-3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7B-4B5E-883F-1279C9CEB972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-0.24228760594731891</c:v>
                </c:pt>
                <c:pt idx="1">
                  <c:v>-0.24533956417940772</c:v>
                </c:pt>
                <c:pt idx="2">
                  <c:v>-0.15275310834813494</c:v>
                </c:pt>
                <c:pt idx="3">
                  <c:v>-0.29503685503685506</c:v>
                </c:pt>
                <c:pt idx="4">
                  <c:v>-0.73339779146099437</c:v>
                </c:pt>
                <c:pt idx="5">
                  <c:v>-0.44018987341772153</c:v>
                </c:pt>
                <c:pt idx="6">
                  <c:v>-7.1646673936750283E-2</c:v>
                </c:pt>
                <c:pt idx="7">
                  <c:v>-0.19506354761466205</c:v>
                </c:pt>
                <c:pt idx="8">
                  <c:v>-0.10679890757510424</c:v>
                </c:pt>
                <c:pt idx="9">
                  <c:v>-0.14933734939759036</c:v>
                </c:pt>
                <c:pt idx="10">
                  <c:v>-9.2018322591106427E-3</c:v>
                </c:pt>
                <c:pt idx="11">
                  <c:v>-0.24075732899022806</c:v>
                </c:pt>
                <c:pt idx="12">
                  <c:v>-0.23785799128942853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7B-4B5E-883F-1279C9CE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91-4A7C-AC11-F3FF56AD0C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3137</c:v>
                </c:pt>
                <c:pt idx="1">
                  <c:v>3135</c:v>
                </c:pt>
                <c:pt idx="2">
                  <c:v>4717</c:v>
                </c:pt>
                <c:pt idx="3">
                  <c:v>7482</c:v>
                </c:pt>
                <c:pt idx="4">
                  <c:v>10821</c:v>
                </c:pt>
                <c:pt idx="5">
                  <c:v>14241</c:v>
                </c:pt>
                <c:pt idx="6">
                  <c:v>15858</c:v>
                </c:pt>
                <c:pt idx="7">
                  <c:v>22911</c:v>
                </c:pt>
                <c:pt idx="8">
                  <c:v>12282</c:v>
                </c:pt>
                <c:pt idx="9">
                  <c:v>8231</c:v>
                </c:pt>
                <c:pt idx="10">
                  <c:v>4544</c:v>
                </c:pt>
                <c:pt idx="11">
                  <c:v>5708</c:v>
                </c:pt>
                <c:pt idx="12">
                  <c:v>113067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1-4A7C-AC11-F3FF56AD0C43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91-4A7C-AC11-F3FF56AD0C43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4231</c:v>
                </c:pt>
                <c:pt idx="1">
                  <c:v>4343</c:v>
                </c:pt>
                <c:pt idx="2">
                  <c:v>3464</c:v>
                </c:pt>
                <c:pt idx="3">
                  <c:v>8523</c:v>
                </c:pt>
                <c:pt idx="4">
                  <c:v>9847</c:v>
                </c:pt>
                <c:pt idx="5">
                  <c:v>9634</c:v>
                </c:pt>
                <c:pt idx="6">
                  <c:v>12391</c:v>
                </c:pt>
                <c:pt idx="7">
                  <c:v>13610</c:v>
                </c:pt>
                <c:pt idx="8">
                  <c:v>7997</c:v>
                </c:pt>
                <c:pt idx="9">
                  <c:v>4173</c:v>
                </c:pt>
                <c:pt idx="10">
                  <c:v>4111</c:v>
                </c:pt>
                <c:pt idx="11">
                  <c:v>4487</c:v>
                </c:pt>
                <c:pt idx="12">
                  <c:v>86811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1-4A7C-AC11-F3FF56AD0C43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91-4A7C-AC11-F3FF56AD0C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1-4A7C-AC11-F3FF56AD0C43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91-4A7C-AC11-F3FF56AD0C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91-4A7C-AC11-F3FF56AD0C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91-4A7C-AC11-F3FF56AD0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91-4A7C-AC11-F3FF56AD0C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91-4A7C-AC11-F3FF56AD0C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91-4A7C-AC11-F3FF56AD0C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91-4A7C-AC11-F3FF56AD0C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91-4A7C-AC11-F3FF56AD0C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91-4A7C-AC11-F3FF56AD0C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91-4A7C-AC11-F3FF56AD0C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91-4A7C-AC11-F3FF56AD0C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91-4A7C-AC11-F3FF56AD0C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91-4A7C-AC11-F3FF56AD0C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91-4A7C-AC11-F3FF56AD0C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91-4A7C-AC11-F3FF56AD0C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91-4A7C-AC11-F3FF56AD0C4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-0.44861038280020971</c:v>
                </c:pt>
                <c:pt idx="1">
                  <c:v>0.19891801914273821</c:v>
                </c:pt>
                <c:pt idx="2">
                  <c:v>0.14646904969485619</c:v>
                </c:pt>
                <c:pt idx="3">
                  <c:v>-0.54114121613185162</c:v>
                </c:pt>
                <c:pt idx="4">
                  <c:v>-0.11789940828402368</c:v>
                </c:pt>
                <c:pt idx="5">
                  <c:v>-0.23405103668261562</c:v>
                </c:pt>
                <c:pt idx="6">
                  <c:v>-0.1757240814655614</c:v>
                </c:pt>
                <c:pt idx="7">
                  <c:v>-0.10913047116913555</c:v>
                </c:pt>
                <c:pt idx="8">
                  <c:v>-0.19356627842484753</c:v>
                </c:pt>
                <c:pt idx="9">
                  <c:v>-0.23254460822342904</c:v>
                </c:pt>
                <c:pt idx="10">
                  <c:v>-2.7977044476327095E-2</c:v>
                </c:pt>
                <c:pt idx="11">
                  <c:v>-0.20351572171329535</c:v>
                </c:pt>
                <c:pt idx="12">
                  <c:v>-0.19534587523549229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91-4A7C-AC11-F3FF56AD0C43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-0.3296142811603443</c:v>
                </c:pt>
                <c:pt idx="1">
                  <c:v>-8.1020733652312549E-2</c:v>
                </c:pt>
                <c:pt idx="2">
                  <c:v>-0.16366334534661864</c:v>
                </c:pt>
                <c:pt idx="3">
                  <c:v>-0.50882117080994393</c:v>
                </c:pt>
                <c:pt idx="4">
                  <c:v>-0.44894187228537108</c:v>
                </c:pt>
                <c:pt idx="5">
                  <c:v>-0.46043114949792852</c:v>
                </c:pt>
                <c:pt idx="6">
                  <c:v>-0.49211754319586332</c:v>
                </c:pt>
                <c:pt idx="7">
                  <c:v>-0.53537602025228059</c:v>
                </c:pt>
                <c:pt idx="8">
                  <c:v>-0.52646148835694517</c:v>
                </c:pt>
                <c:pt idx="9">
                  <c:v>-0.51925646944478188</c:v>
                </c:pt>
                <c:pt idx="10">
                  <c:v>-0.4036091549295775</c:v>
                </c:pt>
                <c:pt idx="11">
                  <c:v>-0.43640504555010506</c:v>
                </c:pt>
                <c:pt idx="12">
                  <c:v>-0.46359238327717189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91-4A7C-AC11-F3FF56AD0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D6-4014-BA7E-7400CC405F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41218</c:v>
                </c:pt>
                <c:pt idx="1">
                  <c:v>35546</c:v>
                </c:pt>
                <c:pt idx="2">
                  <c:v>38851</c:v>
                </c:pt>
                <c:pt idx="3">
                  <c:v>22080</c:v>
                </c:pt>
                <c:pt idx="4">
                  <c:v>4779</c:v>
                </c:pt>
                <c:pt idx="5">
                  <c:v>7188</c:v>
                </c:pt>
                <c:pt idx="6">
                  <c:v>5261</c:v>
                </c:pt>
                <c:pt idx="7">
                  <c:v>5354</c:v>
                </c:pt>
                <c:pt idx="8">
                  <c:v>4582</c:v>
                </c:pt>
                <c:pt idx="9">
                  <c:v>21791</c:v>
                </c:pt>
                <c:pt idx="10">
                  <c:v>44237</c:v>
                </c:pt>
                <c:pt idx="11">
                  <c:v>45566</c:v>
                </c:pt>
                <c:pt idx="12">
                  <c:v>276453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6-4014-BA7E-7400CC405FCD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D6-4014-BA7E-7400CC405FC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14749</c:v>
                </c:pt>
                <c:pt idx="1">
                  <c:v>12480</c:v>
                </c:pt>
                <c:pt idx="2">
                  <c:v>19044</c:v>
                </c:pt>
                <c:pt idx="3">
                  <c:v>12416</c:v>
                </c:pt>
                <c:pt idx="4">
                  <c:v>1729</c:v>
                </c:pt>
                <c:pt idx="5">
                  <c:v>2016</c:v>
                </c:pt>
                <c:pt idx="6">
                  <c:v>2205</c:v>
                </c:pt>
                <c:pt idx="7">
                  <c:v>2173</c:v>
                </c:pt>
                <c:pt idx="8">
                  <c:v>2693</c:v>
                </c:pt>
                <c:pt idx="9">
                  <c:v>12360</c:v>
                </c:pt>
                <c:pt idx="10">
                  <c:v>34739</c:v>
                </c:pt>
                <c:pt idx="11">
                  <c:v>31233</c:v>
                </c:pt>
                <c:pt idx="12">
                  <c:v>147837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6-4014-BA7E-7400CC405FC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D6-4014-BA7E-7400CC405F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D6-4014-BA7E-7400CC405FC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D6-4014-BA7E-7400CC405F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D6-4014-BA7E-7400CC405F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D6-4014-BA7E-7400CC405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D6-4014-BA7E-7400CC405F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D6-4014-BA7E-7400CC405F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D6-4014-BA7E-7400CC405F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D6-4014-BA7E-7400CC405F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D6-4014-BA7E-7400CC405F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D6-4014-BA7E-7400CC405F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D6-4014-BA7E-7400CC405F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D6-4014-BA7E-7400CC405F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D6-4014-BA7E-7400CC405F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D6-4014-BA7E-7400CC405F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D6-4014-BA7E-7400CC405F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D6-4014-BA7E-7400CC405F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D6-4014-BA7E-7400CC405FC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-4.4824725798027543E-2</c:v>
                </c:pt>
                <c:pt idx="1">
                  <c:v>9.2785167271261626E-2</c:v>
                </c:pt>
                <c:pt idx="2">
                  <c:v>-2.4052449858400937E-2</c:v>
                </c:pt>
                <c:pt idx="3">
                  <c:v>-0.14053597805444185</c:v>
                </c:pt>
                <c:pt idx="4">
                  <c:v>-0.33333333333333337</c:v>
                </c:pt>
                <c:pt idx="5">
                  <c:v>-0.44707903780068725</c:v>
                </c:pt>
                <c:pt idx="6">
                  <c:v>-0.48959731543624163</c:v>
                </c:pt>
                <c:pt idx="7">
                  <c:v>-0.3651685393258427</c:v>
                </c:pt>
                <c:pt idx="8">
                  <c:v>-0.58837132474397091</c:v>
                </c:pt>
                <c:pt idx="9">
                  <c:v>0.10758597718377882</c:v>
                </c:pt>
                <c:pt idx="10">
                  <c:v>-0.17340911977645113</c:v>
                </c:pt>
                <c:pt idx="11">
                  <c:v>-0.26058435892035026</c:v>
                </c:pt>
                <c:pt idx="12">
                  <c:v>-0.11057612839585163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D6-4014-BA7E-7400CC405FCD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-0.2457178902421272</c:v>
                </c:pt>
                <c:pt idx="1">
                  <c:v>-0.23727001631688516</c:v>
                </c:pt>
                <c:pt idx="2">
                  <c:v>-0.35247483977246408</c:v>
                </c:pt>
                <c:pt idx="3">
                  <c:v>-0.44660326086956526</c:v>
                </c:pt>
                <c:pt idx="4">
                  <c:v>-0.71416614354467467</c:v>
                </c:pt>
                <c:pt idx="5">
                  <c:v>-0.77615470228158046</c:v>
                </c:pt>
                <c:pt idx="6">
                  <c:v>-0.71089146550085536</c:v>
                </c:pt>
                <c:pt idx="7">
                  <c:v>-0.7045199850579007</c:v>
                </c:pt>
                <c:pt idx="8">
                  <c:v>-0.72806634657354863</c:v>
                </c:pt>
                <c:pt idx="9">
                  <c:v>-0.38961038961038963</c:v>
                </c:pt>
                <c:pt idx="10">
                  <c:v>-0.41155593733752294</c:v>
                </c:pt>
                <c:pt idx="11">
                  <c:v>-0.46071632357459513</c:v>
                </c:pt>
                <c:pt idx="12">
                  <c:v>-0.3966171464950643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D6-4014-BA7E-7400CC405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9F-4DE1-AACB-10D4E7E4E9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F-4DE1-AACB-10D4E7E4E9F7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9F-4DE1-AACB-10D4E7E4E9F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9F-4DE1-AACB-10D4E7E4E9F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9F-4DE1-AACB-10D4E7E4E9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9F-4DE1-AACB-10D4E7E4E9F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9F-4DE1-AACB-10D4E7E4E9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9F-4DE1-AACB-10D4E7E4E9F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9F-4DE1-AACB-10D4E7E4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9F-4DE1-AACB-10D4E7E4E9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9F-4DE1-AACB-10D4E7E4E9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9F-4DE1-AACB-10D4E7E4E9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9F-4DE1-AACB-10D4E7E4E9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9F-4DE1-AACB-10D4E7E4E9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9F-4DE1-AACB-10D4E7E4E9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9F-4DE1-AACB-10D4E7E4E9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9F-4DE1-AACB-10D4E7E4E9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9F-4DE1-AACB-10D4E7E4E9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9F-4DE1-AACB-10D4E7E4E9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9F-4DE1-AACB-10D4E7E4E9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9F-4DE1-AACB-10D4E7E4E9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9F-4DE1-AACB-10D4E7E4E9F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7">
                  <c:v>2.5462533453677549E-2</c:v>
                </c:pt>
                <c:pt idx="8">
                  <c:v>-1.4390407120666859E-3</c:v>
                </c:pt>
                <c:pt idx="9">
                  <c:v>1.3240580823677961E-2</c:v>
                </c:pt>
                <c:pt idx="10">
                  <c:v>-2.1891663106940573E-2</c:v>
                </c:pt>
                <c:pt idx="11">
                  <c:v>-1.3174833887043214E-2</c:v>
                </c:pt>
                <c:pt idx="12">
                  <c:v>1.8328662551983843E-2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9F-4DE1-AACB-10D4E7E4E9F7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7">
                  <c:v>2.550929748004882E-2</c:v>
                </c:pt>
                <c:pt idx="8">
                  <c:v>3.8194919097176649E-2</c:v>
                </c:pt>
                <c:pt idx="9">
                  <c:v>5.5796686966566922E-2</c:v>
                </c:pt>
                <c:pt idx="10">
                  <c:v>9.7387303232708389E-2</c:v>
                </c:pt>
                <c:pt idx="11">
                  <c:v>6.1462953415611477E-2</c:v>
                </c:pt>
                <c:pt idx="12">
                  <c:v>5.5979786272565724E-2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9F-4DE1-AACB-10D4E7E4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5B-4F10-A6F7-842F572681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856076</c:v>
                </c:pt>
                <c:pt idx="1">
                  <c:v>779618</c:v>
                </c:pt>
                <c:pt idx="2">
                  <c:v>868894</c:v>
                </c:pt>
                <c:pt idx="3">
                  <c:v>799151</c:v>
                </c:pt>
                <c:pt idx="4">
                  <c:v>772704</c:v>
                </c:pt>
                <c:pt idx="5">
                  <c:v>805402</c:v>
                </c:pt>
                <c:pt idx="6">
                  <c:v>888075</c:v>
                </c:pt>
                <c:pt idx="7">
                  <c:v>963606</c:v>
                </c:pt>
                <c:pt idx="8">
                  <c:v>817454</c:v>
                </c:pt>
                <c:pt idx="9">
                  <c:v>904906</c:v>
                </c:pt>
                <c:pt idx="10">
                  <c:v>793329</c:v>
                </c:pt>
                <c:pt idx="11">
                  <c:v>823014</c:v>
                </c:pt>
                <c:pt idx="12">
                  <c:v>10072229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5B-4F10-A6F7-842F5726812D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5B-4F10-A6F7-842F5726812D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648112</c:v>
                </c:pt>
                <c:pt idx="1">
                  <c:v>765644</c:v>
                </c:pt>
                <c:pt idx="2">
                  <c:v>905647</c:v>
                </c:pt>
                <c:pt idx="3">
                  <c:v>937482</c:v>
                </c:pt>
                <c:pt idx="4">
                  <c:v>838796</c:v>
                </c:pt>
                <c:pt idx="5">
                  <c:v>867296</c:v>
                </c:pt>
                <c:pt idx="6">
                  <c:v>975415</c:v>
                </c:pt>
                <c:pt idx="7">
                  <c:v>1027589</c:v>
                </c:pt>
                <c:pt idx="8">
                  <c:v>842331</c:v>
                </c:pt>
                <c:pt idx="9">
                  <c:v>941161</c:v>
                </c:pt>
                <c:pt idx="10">
                  <c:v>871062</c:v>
                </c:pt>
                <c:pt idx="11">
                  <c:v>895820</c:v>
                </c:pt>
                <c:pt idx="12">
                  <c:v>10516355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5B-4F10-A6F7-842F5726812D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5B-4F10-A6F7-842F572681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5B-4F10-A6F7-842F5726812D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5B-4F10-A6F7-842F572681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5B-4F10-A6F7-842F5726812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5B-4F10-A6F7-842F57268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5B-4F10-A6F7-842F572681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5B-4F10-A6F7-842F572681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5B-4F10-A6F7-842F572681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5B-4F10-A6F7-842F572681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5B-4F10-A6F7-842F572681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5B-4F10-A6F7-842F572681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5B-4F10-A6F7-842F572681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5B-4F10-A6F7-842F572681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5B-4F10-A6F7-842F572681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5B-4F10-A6F7-842F572681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5B-4F10-A6F7-842F572681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5B-4F10-A6F7-842F572681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5B-4F10-A6F7-842F5726812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4.5252325680827044E-2</c:v>
                </c:pt>
                <c:pt idx="1">
                  <c:v>1.9437220855247128E-2</c:v>
                </c:pt>
                <c:pt idx="2">
                  <c:v>8.4534706827864348E-2</c:v>
                </c:pt>
                <c:pt idx="3">
                  <c:v>-1.2383129163670681E-2</c:v>
                </c:pt>
                <c:pt idx="4">
                  <c:v>4.1212578036941228E-2</c:v>
                </c:pt>
                <c:pt idx="5">
                  <c:v>-1.6044827986956278E-2</c:v>
                </c:pt>
                <c:pt idx="6">
                  <c:v>3.6483185362334858E-4</c:v>
                </c:pt>
                <c:pt idx="7">
                  <c:v>2.6543398095711712E-2</c:v>
                </c:pt>
                <c:pt idx="8">
                  <c:v>-1.7177322342271428E-2</c:v>
                </c:pt>
                <c:pt idx="9">
                  <c:v>-9.6495278577060084E-3</c:v>
                </c:pt>
                <c:pt idx="10">
                  <c:v>-2.3818264457030947E-2</c:v>
                </c:pt>
                <c:pt idx="11">
                  <c:v>-1.2988416297297189E-2</c:v>
                </c:pt>
                <c:pt idx="12">
                  <c:v>1.0033526746949351E-2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5B-4F10-A6F7-842F5726812D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8.5173512632056081E-2</c:v>
                </c:pt>
                <c:pt idx="1">
                  <c:v>0.12131582390350149</c:v>
                </c:pt>
                <c:pt idx="2">
                  <c:v>0.10190310900984478</c:v>
                </c:pt>
                <c:pt idx="3">
                  <c:v>0.11546128328688821</c:v>
                </c:pt>
                <c:pt idx="4">
                  <c:v>0.15842418312833884</c:v>
                </c:pt>
                <c:pt idx="5">
                  <c:v>7.2239701416187296E-2</c:v>
                </c:pt>
                <c:pt idx="6">
                  <c:v>9.6085353151479369E-2</c:v>
                </c:pt>
                <c:pt idx="7">
                  <c:v>7.9586469988771391E-2</c:v>
                </c:pt>
                <c:pt idx="8">
                  <c:v>8.4405972690818176E-2</c:v>
                </c:pt>
                <c:pt idx="9">
                  <c:v>8.5517169739177223E-2</c:v>
                </c:pt>
                <c:pt idx="10">
                  <c:v>0.12622127767924773</c:v>
                </c:pt>
                <c:pt idx="11">
                  <c:v>9.8767457175698015E-2</c:v>
                </c:pt>
                <c:pt idx="12">
                  <c:v>0.10114265670488631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5B-4F10-A6F7-842F57268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B0-41FD-905D-8B83F7845AE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707069</c:v>
                </c:pt>
                <c:pt idx="1">
                  <c:v>648824</c:v>
                </c:pt>
                <c:pt idx="2">
                  <c:v>724718</c:v>
                </c:pt>
                <c:pt idx="3">
                  <c:v>661320</c:v>
                </c:pt>
                <c:pt idx="4">
                  <c:v>639188</c:v>
                </c:pt>
                <c:pt idx="5">
                  <c:v>662766</c:v>
                </c:pt>
                <c:pt idx="6">
                  <c:v>734666</c:v>
                </c:pt>
                <c:pt idx="7">
                  <c:v>803612</c:v>
                </c:pt>
                <c:pt idx="8">
                  <c:v>693000</c:v>
                </c:pt>
                <c:pt idx="9">
                  <c:v>761958</c:v>
                </c:pt>
                <c:pt idx="10">
                  <c:v>669122</c:v>
                </c:pt>
                <c:pt idx="11">
                  <c:v>702533</c:v>
                </c:pt>
                <c:pt idx="12">
                  <c:v>8408776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0-41FD-905D-8B83F7845AE0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B0-41FD-905D-8B83F7845AE0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578443</c:v>
                </c:pt>
                <c:pt idx="1">
                  <c:v>672985</c:v>
                </c:pt>
                <c:pt idx="2">
                  <c:v>799315</c:v>
                </c:pt>
                <c:pt idx="3">
                  <c:v>836000</c:v>
                </c:pt>
                <c:pt idx="4">
                  <c:v>758829</c:v>
                </c:pt>
                <c:pt idx="5">
                  <c:v>771983</c:v>
                </c:pt>
                <c:pt idx="6">
                  <c:v>856910</c:v>
                </c:pt>
                <c:pt idx="7">
                  <c:v>899262</c:v>
                </c:pt>
                <c:pt idx="8">
                  <c:v>740905</c:v>
                </c:pt>
                <c:pt idx="9">
                  <c:v>827535</c:v>
                </c:pt>
                <c:pt idx="10">
                  <c:v>766204</c:v>
                </c:pt>
                <c:pt idx="11">
                  <c:v>780462</c:v>
                </c:pt>
                <c:pt idx="12">
                  <c:v>9288833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0-41FD-905D-8B83F7845AE0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B0-41FD-905D-8B83F7845AE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B0-41FD-905D-8B83F7845AE0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B0-41FD-905D-8B83F7845A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B0-41FD-905D-8B83F7845AE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B0-41FD-905D-8B83F784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B0-41FD-905D-8B83F7845A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B0-41FD-905D-8B83F7845A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B0-41FD-905D-8B83F7845A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B0-41FD-905D-8B83F7845A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B0-41FD-905D-8B83F7845A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B0-41FD-905D-8B83F7845A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B0-41FD-905D-8B83F7845A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B0-41FD-905D-8B83F7845A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B0-41FD-905D-8B83F7845A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B0-41FD-905D-8B83F7845A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B0-41FD-905D-8B83F7845A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B0-41FD-905D-8B83F7845A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B0-41FD-905D-8B83F7845AE0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8.0143310695301118E-2</c:v>
                </c:pt>
                <c:pt idx="1">
                  <c:v>3.7670205746505925E-2</c:v>
                </c:pt>
                <c:pt idx="2">
                  <c:v>9.6674605837395511E-2</c:v>
                </c:pt>
                <c:pt idx="3">
                  <c:v>-9.9081286793125667E-3</c:v>
                </c:pt>
                <c:pt idx="4">
                  <c:v>5.4860445237782329E-2</c:v>
                </c:pt>
                <c:pt idx="5">
                  <c:v>-6.9618579602139796E-3</c:v>
                </c:pt>
                <c:pt idx="6">
                  <c:v>1.6759089538040284E-2</c:v>
                </c:pt>
                <c:pt idx="7">
                  <c:v>4.4279083638516292E-2</c:v>
                </c:pt>
                <c:pt idx="8">
                  <c:v>-8.019665766478945E-3</c:v>
                </c:pt>
                <c:pt idx="9">
                  <c:v>4.4339790898604292E-3</c:v>
                </c:pt>
                <c:pt idx="10">
                  <c:v>-1.2698907229165446E-2</c:v>
                </c:pt>
                <c:pt idx="11">
                  <c:v>-4.0527247205157657E-4</c:v>
                </c:pt>
                <c:pt idx="12">
                  <c:v>2.4168879484754102E-2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B0-41FD-905D-8B83F7845AE0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0.17596726769240334</c:v>
                </c:pt>
                <c:pt idx="1">
                  <c:v>0.19979378074793774</c:v>
                </c:pt>
                <c:pt idx="2">
                  <c:v>0.186196561973071</c:v>
                </c:pt>
                <c:pt idx="3">
                  <c:v>0.20851932498639081</c:v>
                </c:pt>
                <c:pt idx="4">
                  <c:v>0.26846874471986326</c:v>
                </c:pt>
                <c:pt idx="5">
                  <c:v>0.17294339178533602</c:v>
                </c:pt>
                <c:pt idx="6">
                  <c:v>0.19295843281164493</c:v>
                </c:pt>
                <c:pt idx="7">
                  <c:v>0.16776752960383856</c:v>
                </c:pt>
                <c:pt idx="8">
                  <c:v>0.15179509379509382</c:v>
                </c:pt>
                <c:pt idx="9">
                  <c:v>0.16779927502565761</c:v>
                </c:pt>
                <c:pt idx="10">
                  <c:v>0.20294056988112774</c:v>
                </c:pt>
                <c:pt idx="11">
                  <c:v>0.15857475734235971</c:v>
                </c:pt>
                <c:pt idx="12">
                  <c:v>0.18670244040274109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B0-41FD-905D-8B83F784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4-4BCB-91E9-9E683BFE212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149007</c:v>
                </c:pt>
                <c:pt idx="1">
                  <c:v>130794</c:v>
                </c:pt>
                <c:pt idx="2">
                  <c:v>144176</c:v>
                </c:pt>
                <c:pt idx="3">
                  <c:v>137831</c:v>
                </c:pt>
                <c:pt idx="4">
                  <c:v>133516</c:v>
                </c:pt>
                <c:pt idx="5">
                  <c:v>142636</c:v>
                </c:pt>
                <c:pt idx="6">
                  <c:v>153409</c:v>
                </c:pt>
                <c:pt idx="7">
                  <c:v>159994</c:v>
                </c:pt>
                <c:pt idx="8">
                  <c:v>124454</c:v>
                </c:pt>
                <c:pt idx="9">
                  <c:v>142948</c:v>
                </c:pt>
                <c:pt idx="10">
                  <c:v>124207</c:v>
                </c:pt>
                <c:pt idx="11">
                  <c:v>120481</c:v>
                </c:pt>
                <c:pt idx="12">
                  <c:v>1663453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4-4BCB-91E9-9E683BFE212F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4-4BCB-91E9-9E683BFE212F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69669</c:v>
                </c:pt>
                <c:pt idx="1">
                  <c:v>92659</c:v>
                </c:pt>
                <c:pt idx="2">
                  <c:v>106332</c:v>
                </c:pt>
                <c:pt idx="3">
                  <c:v>101482</c:v>
                </c:pt>
                <c:pt idx="4">
                  <c:v>79967</c:v>
                </c:pt>
                <c:pt idx="5">
                  <c:v>95313</c:v>
                </c:pt>
                <c:pt idx="6">
                  <c:v>118505</c:v>
                </c:pt>
                <c:pt idx="7">
                  <c:v>128327</c:v>
                </c:pt>
                <c:pt idx="8">
                  <c:v>101426</c:v>
                </c:pt>
                <c:pt idx="9">
                  <c:v>113626</c:v>
                </c:pt>
                <c:pt idx="10">
                  <c:v>104858</c:v>
                </c:pt>
                <c:pt idx="11">
                  <c:v>115358</c:v>
                </c:pt>
                <c:pt idx="12">
                  <c:v>1227522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4-4BCB-91E9-9E683BFE212F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4-4BCB-91E9-9E683BFE212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B4-4BCB-91E9-9E683BFE212F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B4-4BCB-91E9-9E683BFE21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B4-4BCB-91E9-9E683BFE212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B4-4BCB-91E9-9E683BFE2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B4-4BCB-91E9-9E683BFE21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B4-4BCB-91E9-9E683BFE21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B4-4BCB-91E9-9E683BFE21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B4-4BCB-91E9-9E683BFE21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B4-4BCB-91E9-9E683BFE21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B4-4BCB-91E9-9E683BFE21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B4-4BCB-91E9-9E683BFE21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B4-4BCB-91E9-9E683BFE21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B4-4BCB-91E9-9E683BFE21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B4-4BCB-91E9-9E683BFE21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B4-4BCB-91E9-9E683BFE21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B4-4BCB-91E9-9E683BFE21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B4-4BCB-91E9-9E683BFE212F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-0.18049858795051099</c:v>
                </c:pt>
                <c:pt idx="1">
                  <c:v>-0.10799832300740675</c:v>
                </c:pt>
                <c:pt idx="2">
                  <c:v>-1.1654469736788853E-2</c:v>
                </c:pt>
                <c:pt idx="3">
                  <c:v>-3.3328790245641282E-2</c:v>
                </c:pt>
                <c:pt idx="4">
                  <c:v>-7.397931170799199E-2</c:v>
                </c:pt>
                <c:pt idx="5">
                  <c:v>-9.102700650644846E-2</c:v>
                </c:pt>
                <c:pt idx="6">
                  <c:v>-0.12686479819214735</c:v>
                </c:pt>
                <c:pt idx="7">
                  <c:v>-0.11234270974938132</c:v>
                </c:pt>
                <c:pt idx="8">
                  <c:v>-9.2910440091266033E-2</c:v>
                </c:pt>
                <c:pt idx="9">
                  <c:v>-0.12737789688231294</c:v>
                </c:pt>
                <c:pt idx="10">
                  <c:v>-0.11447343420302614</c:v>
                </c:pt>
                <c:pt idx="11">
                  <c:v>-0.11350481684227054</c:v>
                </c:pt>
                <c:pt idx="12">
                  <c:v>-0.10125384528985826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B4-4BCB-91E9-9E683BFE212F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-0.34566161321280209</c:v>
                </c:pt>
                <c:pt idx="1">
                  <c:v>-0.26798629906570637</c:v>
                </c:pt>
                <c:pt idx="2">
                  <c:v>-0.32180806791699035</c:v>
                </c:pt>
                <c:pt idx="3">
                  <c:v>-0.33103583373841883</c:v>
                </c:pt>
                <c:pt idx="4">
                  <c:v>-0.36839779502082148</c:v>
                </c:pt>
                <c:pt idx="5">
                  <c:v>-0.39568552118679712</c:v>
                </c:pt>
                <c:pt idx="6">
                  <c:v>-0.36783369945700706</c:v>
                </c:pt>
                <c:pt idx="7">
                  <c:v>-0.3633261247296774</c:v>
                </c:pt>
                <c:pt idx="8">
                  <c:v>-0.29083838205280665</c:v>
                </c:pt>
                <c:pt idx="9">
                  <c:v>-0.35307244592439213</c:v>
                </c:pt>
                <c:pt idx="10">
                  <c:v>-0.28707721787016838</c:v>
                </c:pt>
                <c:pt idx="11">
                  <c:v>-0.24997302479229089</c:v>
                </c:pt>
                <c:pt idx="12">
                  <c:v>-0.33136313439574183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B4-4BCB-91E9-9E683BFE2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63-4AEF-AEE2-D726142EE0A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253053</c:v>
                </c:pt>
                <c:pt idx="1">
                  <c:v>236102</c:v>
                </c:pt>
                <c:pt idx="2">
                  <c:v>249172</c:v>
                </c:pt>
                <c:pt idx="3">
                  <c:v>246300</c:v>
                </c:pt>
                <c:pt idx="4">
                  <c:v>211058</c:v>
                </c:pt>
                <c:pt idx="5">
                  <c:v>254601</c:v>
                </c:pt>
                <c:pt idx="6">
                  <c:v>294990</c:v>
                </c:pt>
                <c:pt idx="7">
                  <c:v>308244</c:v>
                </c:pt>
                <c:pt idx="8">
                  <c:v>243263</c:v>
                </c:pt>
                <c:pt idx="9">
                  <c:v>254213</c:v>
                </c:pt>
                <c:pt idx="10">
                  <c:v>231168</c:v>
                </c:pt>
                <c:pt idx="11">
                  <c:v>251552</c:v>
                </c:pt>
                <c:pt idx="12">
                  <c:v>3033716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3-4AEF-AEE2-D726142EE0A3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63-4AEF-AEE2-D726142EE0A3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138246</c:v>
                </c:pt>
                <c:pt idx="1">
                  <c:v>146840</c:v>
                </c:pt>
                <c:pt idx="2">
                  <c:v>151401</c:v>
                </c:pt>
                <c:pt idx="3">
                  <c:v>179593</c:v>
                </c:pt>
                <c:pt idx="4">
                  <c:v>156911</c:v>
                </c:pt>
                <c:pt idx="5">
                  <c:v>162568</c:v>
                </c:pt>
                <c:pt idx="6">
                  <c:v>204541</c:v>
                </c:pt>
                <c:pt idx="7">
                  <c:v>213964</c:v>
                </c:pt>
                <c:pt idx="8">
                  <c:v>171399</c:v>
                </c:pt>
                <c:pt idx="9">
                  <c:v>183971</c:v>
                </c:pt>
                <c:pt idx="10">
                  <c:v>193096</c:v>
                </c:pt>
                <c:pt idx="11">
                  <c:v>213502</c:v>
                </c:pt>
                <c:pt idx="12">
                  <c:v>2116032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3-4AEF-AEE2-D726142EE0A3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63-4AEF-AEE2-D726142EE0A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63-4AEF-AEE2-D726142EE0A3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63-4AEF-AEE2-D726142EE0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63-4AEF-AEE2-D726142EE0A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63-4AEF-AEE2-D726142E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63-4AEF-AEE2-D726142EE0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63-4AEF-AEE2-D726142EE0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3-4AEF-AEE2-D726142EE0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3-4AEF-AEE2-D726142EE0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3-4AEF-AEE2-D726142EE0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3-4AEF-AEE2-D726142EE0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3-4AEF-AEE2-D726142EE0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3-4AEF-AEE2-D726142EE0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3-4AEF-AEE2-D726142EE0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3-4AEF-AEE2-D726142EE0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63-4AEF-AEE2-D726142EE0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63-4AEF-AEE2-D726142EE0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63-4AEF-AEE2-D726142EE0A3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8.9512650783033942E-2</c:v>
                </c:pt>
                <c:pt idx="1">
                  <c:v>9.2405397290436397E-2</c:v>
                </c:pt>
                <c:pt idx="2">
                  <c:v>0.12056158074580292</c:v>
                </c:pt>
                <c:pt idx="3">
                  <c:v>-1.4404704530739609E-2</c:v>
                </c:pt>
                <c:pt idx="4">
                  <c:v>8.1313303426276073E-2</c:v>
                </c:pt>
                <c:pt idx="5">
                  <c:v>2.1939520333680962E-2</c:v>
                </c:pt>
                <c:pt idx="6">
                  <c:v>8.2473073397850927E-2</c:v>
                </c:pt>
                <c:pt idx="7">
                  <c:v>2.12254024006715E-2</c:v>
                </c:pt>
                <c:pt idx="8">
                  <c:v>6.9227820563241504E-2</c:v>
                </c:pt>
                <c:pt idx="9">
                  <c:v>0.11838010558488476</c:v>
                </c:pt>
                <c:pt idx="10">
                  <c:v>-1.4361422733154217E-2</c:v>
                </c:pt>
                <c:pt idx="11">
                  <c:v>-1.3887555865280676E-2</c:v>
                </c:pt>
                <c:pt idx="12">
                  <c:v>5.3231519558330165E-2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63-4AEF-AEE2-D726142EE0A3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-6.6638214129056017E-2</c:v>
                </c:pt>
                <c:pt idx="1">
                  <c:v>1.7043481207274835E-2</c:v>
                </c:pt>
                <c:pt idx="2">
                  <c:v>-3.1351837285088169E-2</c:v>
                </c:pt>
                <c:pt idx="3">
                  <c:v>-0.17799431587494929</c:v>
                </c:pt>
                <c:pt idx="4">
                  <c:v>-8.2934548797013119E-2</c:v>
                </c:pt>
                <c:pt idx="5">
                  <c:v>-0.23013656662778226</c:v>
                </c:pt>
                <c:pt idx="6">
                  <c:v>-0.14723549950845793</c:v>
                </c:pt>
                <c:pt idx="7">
                  <c:v>-0.14354212896276974</c:v>
                </c:pt>
                <c:pt idx="8">
                  <c:v>-0.11709137846692674</c:v>
                </c:pt>
                <c:pt idx="9">
                  <c:v>-4.9997443089063065E-2</c:v>
                </c:pt>
                <c:pt idx="10">
                  <c:v>-1.5659606866001985E-3</c:v>
                </c:pt>
                <c:pt idx="11">
                  <c:v>-6.0587870499936414E-2</c:v>
                </c:pt>
                <c:pt idx="12">
                  <c:v>-9.3965288774559008E-2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63-4AEF-AEE2-D726142E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F5-4A15-B792-5441B1D9A5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5-4A15-B792-5441B1D9A559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F5-4A15-B792-5441B1D9A559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F5-4A15-B792-5441B1D9A559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F5-4A15-B792-5441B1D9A5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F5-4A15-B792-5441B1D9A559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F5-4A15-B792-5441B1D9A5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F5-4A15-B792-5441B1D9A5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F5-4A15-B792-5441B1D9A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F5-4A15-B792-5441B1D9A5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F5-4A15-B792-5441B1D9A5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F5-4A15-B792-5441B1D9A5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F5-4A15-B792-5441B1D9A5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F5-4A15-B792-5441B1D9A5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F5-4A15-B792-5441B1D9A5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F5-4A15-B792-5441B1D9A5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F5-4A15-B792-5441B1D9A5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F5-4A15-B792-5441B1D9A5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F5-4A15-B792-5441B1D9A5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F5-4A15-B792-5441B1D9A5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F5-4A15-B792-5441B1D9A5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F5-4A15-B792-5441B1D9A559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7">
                  <c:v>-0.18124737162319082</c:v>
                </c:pt>
                <c:pt idx="8">
                  <c:v>0.20729748401645143</c:v>
                </c:pt>
                <c:pt idx="9">
                  <c:v>6.80155574632888E-2</c:v>
                </c:pt>
                <c:pt idx="10">
                  <c:v>-0.28631497977253151</c:v>
                </c:pt>
                <c:pt idx="11">
                  <c:v>8.2765236021753452E-3</c:v>
                </c:pt>
                <c:pt idx="12">
                  <c:v>-5.9225721302831325E-2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F5-4A15-B792-5441B1D9A559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7">
                  <c:v>-0.28072670751142415</c:v>
                </c:pt>
                <c:pt idx="8">
                  <c:v>-0.34360360504042742</c:v>
                </c:pt>
                <c:pt idx="9">
                  <c:v>-0.22569895173338583</c:v>
                </c:pt>
                <c:pt idx="10">
                  <c:v>-0.36627013675206399</c:v>
                </c:pt>
                <c:pt idx="11">
                  <c:v>-0.457274871334862</c:v>
                </c:pt>
                <c:pt idx="12">
                  <c:v>-0.29721444579260936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F5-4A15-B792-5441B1D9A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17-4B7F-A4F8-FB27587A34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6.448392116182573</c:v>
                </c:pt>
                <c:pt idx="1">
                  <c:v>5.6305861868833427</c:v>
                </c:pt>
                <c:pt idx="2">
                  <c:v>5.2939627426119182</c:v>
                </c:pt>
                <c:pt idx="3">
                  <c:v>4.110975677322843</c:v>
                </c:pt>
                <c:pt idx="4">
                  <c:v>3.8716160187307938</c:v>
                </c:pt>
                <c:pt idx="5">
                  <c:v>3.8859991814562638</c:v>
                </c:pt>
                <c:pt idx="6">
                  <c:v>4.6115814308514329</c:v>
                </c:pt>
                <c:pt idx="7">
                  <c:v>4.6714719087489378</c:v>
                </c:pt>
                <c:pt idx="8">
                  <c:v>4.808375356281517</c:v>
                </c:pt>
                <c:pt idx="9">
                  <c:v>4.4355788859725864</c:v>
                </c:pt>
                <c:pt idx="10">
                  <c:v>4.4543781480046496</c:v>
                </c:pt>
                <c:pt idx="11">
                  <c:v>4.4876632801161103</c:v>
                </c:pt>
                <c:pt idx="12">
                  <c:v>4.5454622915237213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17-4B7F-A4F8-FB27587A3464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17-4B7F-A4F8-FB27587A346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4.966194354568783</c:v>
                </c:pt>
                <c:pt idx="1">
                  <c:v>3.9576526896264697</c:v>
                </c:pt>
                <c:pt idx="2">
                  <c:v>4.8065188089694892</c:v>
                </c:pt>
                <c:pt idx="3">
                  <c:v>3.9488382484361035</c:v>
                </c:pt>
                <c:pt idx="4">
                  <c:v>3.7467770772560458</c:v>
                </c:pt>
                <c:pt idx="5">
                  <c:v>3.8604025068408507</c:v>
                </c:pt>
                <c:pt idx="6">
                  <c:v>4.3538162147898936</c:v>
                </c:pt>
                <c:pt idx="7">
                  <c:v>4.9381933438985737</c:v>
                </c:pt>
                <c:pt idx="8">
                  <c:v>4.6020143445750037</c:v>
                </c:pt>
                <c:pt idx="9">
                  <c:v>4.7164167004458859</c:v>
                </c:pt>
                <c:pt idx="10">
                  <c:v>4.8944105589441058</c:v>
                </c:pt>
                <c:pt idx="11">
                  <c:v>5.4105883264863186</c:v>
                </c:pt>
                <c:pt idx="12">
                  <c:v>4.4598857186981196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17-4B7F-A4F8-FB27587A346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17-4B7F-A4F8-FB27587A34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17-4B7F-A4F8-FB27587A346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17-4B7F-A4F8-FB27587A34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17-4B7F-A4F8-FB27587A34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4.5891397178328877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17-4B7F-A4F8-FB27587A3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17-4B7F-A4F8-FB27587A34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17-4B7F-A4F8-FB27587A34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17-4B7F-A4F8-FB27587A34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17-4B7F-A4F8-FB27587A34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17-4B7F-A4F8-FB27587A34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17-4B7F-A4F8-FB27587A34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17-4B7F-A4F8-FB27587A34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17-4B7F-A4F8-FB27587A34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17-4B7F-A4F8-FB27587A34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17-4B7F-A4F8-FB27587A34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17-4B7F-A4F8-FB27587A34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17-4B7F-A4F8-FB27587A34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17-4B7F-A4F8-FB27587A346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9.1226165425181804E-2</c:v>
                </c:pt>
                <c:pt idx="1">
                  <c:v>0.28095106220158073</c:v>
                </c:pt>
                <c:pt idx="2">
                  <c:v>-8.092724404404894E-2</c:v>
                </c:pt>
                <c:pt idx="3">
                  <c:v>0.30962938086937353</c:v>
                </c:pt>
                <c:pt idx="4">
                  <c:v>0.11603071902615403</c:v>
                </c:pt>
                <c:pt idx="5">
                  <c:v>0.16217601567703488</c:v>
                </c:pt>
                <c:pt idx="6">
                  <c:v>0.10798995559920765</c:v>
                </c:pt>
                <c:pt idx="7">
                  <c:v>-1.8216381394303482E-2</c:v>
                </c:pt>
                <c:pt idx="8">
                  <c:v>0.12055825384949337</c:v>
                </c:pt>
                <c:pt idx="9">
                  <c:v>0.11648562476708335</c:v>
                </c:pt>
                <c:pt idx="10">
                  <c:v>-0.59887889816303286</c:v>
                </c:pt>
                <c:pt idx="11">
                  <c:v>-0.14641868890064202</c:v>
                </c:pt>
                <c:pt idx="12">
                  <c:v>8.6726654233786782E-2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17-4B7F-A4F8-FB27587A3464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-0.66078648237975646</c:v>
                </c:pt>
                <c:pt idx="1">
                  <c:v>-0.29742753366704466</c:v>
                </c:pt>
                <c:pt idx="2">
                  <c:v>-0.76390759555309451</c:v>
                </c:pt>
                <c:pt idx="3">
                  <c:v>0.21243658202657034</c:v>
                </c:pt>
                <c:pt idx="4">
                  <c:v>1.0961987734012801E-2</c:v>
                </c:pt>
                <c:pt idx="5">
                  <c:v>-0.16965897527069673</c:v>
                </c:pt>
                <c:pt idx="6">
                  <c:v>0.17035622196030342</c:v>
                </c:pt>
                <c:pt idx="7">
                  <c:v>0.1749385920943558</c:v>
                </c:pt>
                <c:pt idx="8">
                  <c:v>-0.14600827643504388</c:v>
                </c:pt>
                <c:pt idx="9">
                  <c:v>0.27052938030393126</c:v>
                </c:pt>
                <c:pt idx="10">
                  <c:v>0.26947745303740511</c:v>
                </c:pt>
                <c:pt idx="11">
                  <c:v>0.30203430612267645</c:v>
                </c:pt>
                <c:pt idx="12">
                  <c:v>4.3677426309166378E-2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17-4B7F-A4F8-FB27587A3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6-421F-834F-BA89E42EA8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7.1071038251366119</c:v>
                </c:pt>
                <c:pt idx="1">
                  <c:v>6.8339100346020762</c:v>
                </c:pt>
                <c:pt idx="2">
                  <c:v>5.139812138728324</c:v>
                </c:pt>
                <c:pt idx="3">
                  <c:v>4.4540550771269043</c:v>
                </c:pt>
                <c:pt idx="4">
                  <c:v>4.5667355371900831</c:v>
                </c:pt>
                <c:pt idx="5">
                  <c:v>4.739632795188351</c:v>
                </c:pt>
                <c:pt idx="6">
                  <c:v>6.0426565874730018</c:v>
                </c:pt>
                <c:pt idx="7">
                  <c:v>6.230075434568711</c:v>
                </c:pt>
                <c:pt idx="8">
                  <c:v>5.9232158129810895</c:v>
                </c:pt>
                <c:pt idx="9">
                  <c:v>5.202939196769127</c:v>
                </c:pt>
                <c:pt idx="10">
                  <c:v>5.1825259515570936</c:v>
                </c:pt>
                <c:pt idx="11">
                  <c:v>5.295339109650433</c:v>
                </c:pt>
                <c:pt idx="12">
                  <c:v>5.4969705240174669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6-421F-834F-BA89E42EA854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56-421F-834F-BA89E42EA854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6.3740490278951816</c:v>
                </c:pt>
                <c:pt idx="1">
                  <c:v>4.9751328777524675</c:v>
                </c:pt>
                <c:pt idx="2">
                  <c:v>5.8718330849478386</c:v>
                </c:pt>
                <c:pt idx="3">
                  <c:v>4.8981984863020998</c:v>
                </c:pt>
                <c:pt idx="4">
                  <c:v>4.7135969141755059</c:v>
                </c:pt>
                <c:pt idx="5">
                  <c:v>4.5667229729729728</c:v>
                </c:pt>
                <c:pt idx="6">
                  <c:v>5.3125453226976074</c:v>
                </c:pt>
                <c:pt idx="7">
                  <c:v>5.8033076186154391</c:v>
                </c:pt>
                <c:pt idx="8">
                  <c:v>5.4376607785971531</c:v>
                </c:pt>
                <c:pt idx="9">
                  <c:v>5.2120803724577307</c:v>
                </c:pt>
                <c:pt idx="10">
                  <c:v>5.5494057724957555</c:v>
                </c:pt>
                <c:pt idx="11">
                  <c:v>5.3994532921321605</c:v>
                </c:pt>
                <c:pt idx="12">
                  <c:v>5.2954226434213476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56-421F-834F-BA89E42EA854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6-421F-834F-BA89E42EA8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56-421F-834F-BA89E42EA854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56-421F-834F-BA89E42EA8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56-421F-834F-BA89E42EA8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5.1735314177267737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56-421F-834F-BA89E42EA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6-421F-834F-BA89E42EA8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6-421F-834F-BA89E42EA8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6-421F-834F-BA89E42EA8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6-421F-834F-BA89E42EA8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6-421F-834F-BA89E42EA8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6-421F-834F-BA89E42EA8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6-421F-834F-BA89E42EA8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56-421F-834F-BA89E42EA8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56-421F-834F-BA89E42EA8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56-421F-834F-BA89E42EA8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56-421F-834F-BA89E42EA8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56-421F-834F-BA89E42EA8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56-421F-834F-BA89E42EA854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-0.34141624575885121</c:v>
                </c:pt>
                <c:pt idx="1">
                  <c:v>-0.24643107614479831</c:v>
                </c:pt>
                <c:pt idx="2">
                  <c:v>-0.19388840176907607</c:v>
                </c:pt>
                <c:pt idx="3">
                  <c:v>2.6804749541272876E-2</c:v>
                </c:pt>
                <c:pt idx="4">
                  <c:v>-0.15407840639913584</c:v>
                </c:pt>
                <c:pt idx="5">
                  <c:v>0.10067967426844593</c:v>
                </c:pt>
                <c:pt idx="6">
                  <c:v>-5.3353342546207827E-2</c:v>
                </c:pt>
                <c:pt idx="7">
                  <c:v>-0.24420012703510974</c:v>
                </c:pt>
                <c:pt idx="8">
                  <c:v>5.0578419052270007E-2</c:v>
                </c:pt>
                <c:pt idx="9">
                  <c:v>-0.23711563033892791</c:v>
                </c:pt>
                <c:pt idx="10">
                  <c:v>-0.87941985686978619</c:v>
                </c:pt>
                <c:pt idx="11">
                  <c:v>-2.7651804180385042E-2</c:v>
                </c:pt>
                <c:pt idx="12">
                  <c:v>-0.10955286876816661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56-421F-834F-BA89E42EA854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-0.88156850394389608</c:v>
                </c:pt>
                <c:pt idx="1">
                  <c:v>-1.6259975766896186</c:v>
                </c:pt>
                <c:pt idx="2">
                  <c:v>-0.28862252084800666</c:v>
                </c:pt>
                <c:pt idx="3">
                  <c:v>0.26643718466686828</c:v>
                </c:pt>
                <c:pt idx="4">
                  <c:v>-0.17308612440191418</c:v>
                </c:pt>
                <c:pt idx="5">
                  <c:v>-0.40991275421873663</c:v>
                </c:pt>
                <c:pt idx="6">
                  <c:v>-0.44065278716206713</c:v>
                </c:pt>
                <c:pt idx="7">
                  <c:v>-0.56930208680276007</c:v>
                </c:pt>
                <c:pt idx="8">
                  <c:v>-0.5155548027597936</c:v>
                </c:pt>
                <c:pt idx="9">
                  <c:v>0.1260477641135207</c:v>
                </c:pt>
                <c:pt idx="10">
                  <c:v>-8.2357758695946082E-2</c:v>
                </c:pt>
                <c:pt idx="11">
                  <c:v>-9.7076866364493419E-2</c:v>
                </c:pt>
                <c:pt idx="12">
                  <c:v>-0.32343910629069317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56-421F-834F-BA89E42EA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A9-4665-9C8F-768F641799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5.4877271278291362</c:v>
                </c:pt>
                <c:pt idx="1">
                  <c:v>4.1885167464114836</c:v>
                </c:pt>
                <c:pt idx="2">
                  <c:v>5.4748781004875982</c:v>
                </c:pt>
                <c:pt idx="3">
                  <c:v>3.6264367816091956</c:v>
                </c:pt>
                <c:pt idx="4">
                  <c:v>3.2497920709731076</c:v>
                </c:pt>
                <c:pt idx="5">
                  <c:v>3.1285724317112562</c:v>
                </c:pt>
                <c:pt idx="6">
                  <c:v>3.4416698196493885</c:v>
                </c:pt>
                <c:pt idx="7">
                  <c:v>3.4269564837850814</c:v>
                </c:pt>
                <c:pt idx="8">
                  <c:v>3.8531998045920859</c:v>
                </c:pt>
                <c:pt idx="9">
                  <c:v>3.6045437978374437</c:v>
                </c:pt>
                <c:pt idx="10">
                  <c:v>3.528169014084507</c:v>
                </c:pt>
                <c:pt idx="11">
                  <c:v>3.5404695164681148</c:v>
                </c:pt>
                <c:pt idx="12">
                  <c:v>3.6204374397481138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9-4665-9C8F-768F6417994F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A9-4665-9C8F-768F6417994F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3.3916331836445286</c:v>
                </c:pt>
                <c:pt idx="1">
                  <c:v>2.7234630439788163</c:v>
                </c:pt>
                <c:pt idx="2">
                  <c:v>3.3620092378752888</c:v>
                </c:pt>
                <c:pt idx="3">
                  <c:v>2.9039070749736009</c:v>
                </c:pt>
                <c:pt idx="4">
                  <c:v>2.6267898852442366</c:v>
                </c:pt>
                <c:pt idx="5">
                  <c:v>2.9055428690056053</c:v>
                </c:pt>
                <c:pt idx="6">
                  <c:v>2.9667500605278025</c:v>
                </c:pt>
                <c:pt idx="7">
                  <c:v>3.6775165319617926</c:v>
                </c:pt>
                <c:pt idx="8">
                  <c:v>3.3833937726647494</c:v>
                </c:pt>
                <c:pt idx="9">
                  <c:v>3.746944644140906</c:v>
                </c:pt>
                <c:pt idx="10">
                  <c:v>3.9559717830211629</c:v>
                </c:pt>
                <c:pt idx="11">
                  <c:v>5.4314686873189215</c:v>
                </c:pt>
                <c:pt idx="12">
                  <c:v>3.3010908755802837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A9-4665-9C8F-768F6417994F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A9-4665-9C8F-768F641799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A9-4665-9C8F-768F6417994F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A9-4665-9C8F-768F641799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A9-4665-9C8F-768F641799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3.6143281121187139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A9-4665-9C8F-768F64179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A9-4665-9C8F-768F641799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A9-4665-9C8F-768F641799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A9-4665-9C8F-768F641799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A9-4665-9C8F-768F641799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A9-4665-9C8F-768F641799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A9-4665-9C8F-768F641799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A9-4665-9C8F-768F641799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A9-4665-9C8F-768F641799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A9-4665-9C8F-768F641799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A9-4665-9C8F-768F641799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A9-4665-9C8F-768F641799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A9-4665-9C8F-768F641799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A9-4665-9C8F-768F6417994F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0.1723033566800094</c:v>
                </c:pt>
                <c:pt idx="1">
                  <c:v>1.1656274560189797</c:v>
                </c:pt>
                <c:pt idx="2">
                  <c:v>9.4085745257093123E-3</c:v>
                </c:pt>
                <c:pt idx="3">
                  <c:v>0.59623675066230764</c:v>
                </c:pt>
                <c:pt idx="4">
                  <c:v>0.28909011884927471</c:v>
                </c:pt>
                <c:pt idx="5">
                  <c:v>0.13686515487763451</c:v>
                </c:pt>
                <c:pt idx="6">
                  <c:v>0.27903432355599289</c:v>
                </c:pt>
                <c:pt idx="7">
                  <c:v>2.2582251380642848E-2</c:v>
                </c:pt>
                <c:pt idx="8">
                  <c:v>3.5077560629884097E-2</c:v>
                </c:pt>
                <c:pt idx="9">
                  <c:v>0.45043243180717152</c:v>
                </c:pt>
                <c:pt idx="10">
                  <c:v>-7.2272840375462444E-2</c:v>
                </c:pt>
                <c:pt idx="11">
                  <c:v>-0.55183371823200611</c:v>
                </c:pt>
                <c:pt idx="12">
                  <c:v>0.21121828644938478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A9-4665-9C8F-768F6417994F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-0.74069907266984014</c:v>
                </c:pt>
                <c:pt idx="1">
                  <c:v>1.351226398329926</c:v>
                </c:pt>
                <c:pt idx="2">
                  <c:v>-1.5093521182315777</c:v>
                </c:pt>
                <c:pt idx="3">
                  <c:v>0.11750879662209712</c:v>
                </c:pt>
                <c:pt idx="4">
                  <c:v>-0.15537650833685079</c:v>
                </c:pt>
                <c:pt idx="5">
                  <c:v>-0.3474688398320267</c:v>
                </c:pt>
                <c:pt idx="6">
                  <c:v>0.16138456326593298</c:v>
                </c:pt>
                <c:pt idx="7">
                  <c:v>0.14730373227879845</c:v>
                </c:pt>
                <c:pt idx="8">
                  <c:v>-0.48215441257007763</c:v>
                </c:pt>
                <c:pt idx="9">
                  <c:v>2.9871599588666697E-3</c:v>
                </c:pt>
                <c:pt idx="10">
                  <c:v>0.45264279403357399</c:v>
                </c:pt>
                <c:pt idx="11">
                  <c:v>0.28452271231646709</c:v>
                </c:pt>
                <c:pt idx="12">
                  <c:v>-6.1093276293999743E-3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A9-4665-9C8F-768F64179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07-4C0A-86E8-51EC740DB1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123715</c:v>
                </c:pt>
                <c:pt idx="1">
                  <c:v>122929</c:v>
                </c:pt>
                <c:pt idx="2">
                  <c:v>144786</c:v>
                </c:pt>
                <c:pt idx="3">
                  <c:v>136741</c:v>
                </c:pt>
                <c:pt idx="4">
                  <c:v>126794</c:v>
                </c:pt>
                <c:pt idx="5">
                  <c:v>124266</c:v>
                </c:pt>
                <c:pt idx="6">
                  <c:v>126913</c:v>
                </c:pt>
                <c:pt idx="7">
                  <c:v>123609</c:v>
                </c:pt>
                <c:pt idx="8">
                  <c:v>113961</c:v>
                </c:pt>
                <c:pt idx="9">
                  <c:v>141517</c:v>
                </c:pt>
                <c:pt idx="10">
                  <c:v>125704</c:v>
                </c:pt>
                <c:pt idx="11">
                  <c:v>128793</c:v>
                </c:pt>
                <c:pt idx="12">
                  <c:v>1539728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07-4C0A-86E8-51EC740DB15A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07-4C0A-86E8-51EC740DB15A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90986</c:v>
                </c:pt>
                <c:pt idx="1">
                  <c:v>121286</c:v>
                </c:pt>
                <c:pt idx="2">
                  <c:v>132142</c:v>
                </c:pt>
                <c:pt idx="3">
                  <c:v>148322</c:v>
                </c:pt>
                <c:pt idx="4">
                  <c:v>124592</c:v>
                </c:pt>
                <c:pt idx="5">
                  <c:v>122331</c:v>
                </c:pt>
                <c:pt idx="6">
                  <c:v>134525</c:v>
                </c:pt>
                <c:pt idx="7">
                  <c:v>131231</c:v>
                </c:pt>
                <c:pt idx="8">
                  <c:v>120736</c:v>
                </c:pt>
                <c:pt idx="9">
                  <c:v>146938</c:v>
                </c:pt>
                <c:pt idx="10">
                  <c:v>135678</c:v>
                </c:pt>
                <c:pt idx="11">
                  <c:v>141074</c:v>
                </c:pt>
                <c:pt idx="12">
                  <c:v>1549841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07-4C0A-86E8-51EC740DB15A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7-4C0A-86E8-51EC740DB1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07-4C0A-86E8-51EC740DB15A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07-4C0A-86E8-51EC740DB1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07-4C0A-86E8-51EC740DB1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07-4C0A-86E8-51EC740D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07-4C0A-86E8-51EC740DB1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07-4C0A-86E8-51EC740DB1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07-4C0A-86E8-51EC740DB1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07-4C0A-86E8-51EC740DB1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07-4C0A-86E8-51EC740DB1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07-4C0A-86E8-51EC740DB1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07-4C0A-86E8-51EC740DB1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07-4C0A-86E8-51EC740DB1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07-4C0A-86E8-51EC740DB1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07-4C0A-86E8-51EC740DB1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07-4C0A-86E8-51EC740DB1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07-4C0A-86E8-51EC740DB1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07-4C0A-86E8-51EC740DB15A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9.8957776181670898E-2</c:v>
                </c:pt>
                <c:pt idx="1">
                  <c:v>4.5377912146540966E-2</c:v>
                </c:pt>
                <c:pt idx="2">
                  <c:v>0.13449178930581995</c:v>
                </c:pt>
                <c:pt idx="3">
                  <c:v>2.6771253028496922E-3</c:v>
                </c:pt>
                <c:pt idx="4">
                  <c:v>8.2478724112180046E-2</c:v>
                </c:pt>
                <c:pt idx="5">
                  <c:v>2.8947919158096136E-2</c:v>
                </c:pt>
                <c:pt idx="6">
                  <c:v>4.5488775220233091E-2</c:v>
                </c:pt>
                <c:pt idx="7">
                  <c:v>5.8451534531423155E-2</c:v>
                </c:pt>
                <c:pt idx="8">
                  <c:v>-1.8559339586353807E-2</c:v>
                </c:pt>
                <c:pt idx="9">
                  <c:v>1.4968877522236967E-2</c:v>
                </c:pt>
                <c:pt idx="10">
                  <c:v>1.8948910506102923E-2</c:v>
                </c:pt>
                <c:pt idx="11">
                  <c:v>-8.637018461210122E-3</c:v>
                </c:pt>
                <c:pt idx="12">
                  <c:v>4.1163684512719456E-2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07-4C0A-86E8-51EC740DB15A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0.16255102453219084</c:v>
                </c:pt>
                <c:pt idx="1">
                  <c:v>0.195438017066762</c:v>
                </c:pt>
                <c:pt idx="2">
                  <c:v>0.13993756302404936</c:v>
                </c:pt>
                <c:pt idx="3">
                  <c:v>9.5604098258752046E-2</c:v>
                </c:pt>
                <c:pt idx="4">
                  <c:v>0.15464454153982055</c:v>
                </c:pt>
                <c:pt idx="5">
                  <c:v>0.10782514927655185</c:v>
                </c:pt>
                <c:pt idx="6">
                  <c:v>0.15955812249336154</c:v>
                </c:pt>
                <c:pt idx="7">
                  <c:v>0.19833507268888195</c:v>
                </c:pt>
                <c:pt idx="8">
                  <c:v>0.16424917296268027</c:v>
                </c:pt>
                <c:pt idx="9">
                  <c:v>0.14416642523513068</c:v>
                </c:pt>
                <c:pt idx="10">
                  <c:v>0.18409119837077581</c:v>
                </c:pt>
                <c:pt idx="11">
                  <c:v>0.15410775430341705</c:v>
                </c:pt>
                <c:pt idx="12">
                  <c:v>0.15415125268878649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07-4C0A-86E8-51EC740D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A5-41E3-91C8-CA32BA7C53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8.5632219213514933</c:v>
                </c:pt>
                <c:pt idx="1">
                  <c:v>7.9469775236111904</c:v>
                </c:pt>
                <c:pt idx="2">
                  <c:v>7.3473056787258439</c:v>
                </c:pt>
                <c:pt idx="3">
                  <c:v>7.1028586890544902</c:v>
                </c:pt>
                <c:pt idx="4">
                  <c:v>7.1327507610770224</c:v>
                </c:pt>
                <c:pt idx="5">
                  <c:v>7.6896254808233948</c:v>
                </c:pt>
                <c:pt idx="6">
                  <c:v>8.2745660413038848</c:v>
                </c:pt>
                <c:pt idx="7">
                  <c:v>8.7320664352919284</c:v>
                </c:pt>
                <c:pt idx="8">
                  <c:v>8.3455041637051277</c:v>
                </c:pt>
                <c:pt idx="9">
                  <c:v>7.653292537292339</c:v>
                </c:pt>
                <c:pt idx="10">
                  <c:v>7.7842391650225924</c:v>
                </c:pt>
                <c:pt idx="11">
                  <c:v>7.9112218831768804</c:v>
                </c:pt>
                <c:pt idx="12">
                  <c:v>7.8535728388390673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5-41E3-91C8-CA32BA7C5392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A5-41E3-91C8-CA32BA7C539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8.1534082166487156</c:v>
                </c:pt>
                <c:pt idx="1">
                  <c:v>7.2097933809343209</c:v>
                </c:pt>
                <c:pt idx="2">
                  <c:v>7.7024867188327706</c:v>
                </c:pt>
                <c:pt idx="3">
                  <c:v>7.0547524979436629</c:v>
                </c:pt>
                <c:pt idx="4">
                  <c:v>7.3525828303582896</c:v>
                </c:pt>
                <c:pt idx="5">
                  <c:v>7.7036482984689085</c:v>
                </c:pt>
                <c:pt idx="6">
                  <c:v>7.7900538933283778</c:v>
                </c:pt>
                <c:pt idx="7">
                  <c:v>8.2023683428458209</c:v>
                </c:pt>
                <c:pt idx="8">
                  <c:v>7.6469238669493773</c:v>
                </c:pt>
                <c:pt idx="9">
                  <c:v>7.2612598510936586</c:v>
                </c:pt>
                <c:pt idx="10">
                  <c:v>7.4824879494096317</c:v>
                </c:pt>
                <c:pt idx="11">
                  <c:v>7.3686150530927028</c:v>
                </c:pt>
                <c:pt idx="12">
                  <c:v>7.5544930092828881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A5-41E3-91C8-CA32BA7C539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A5-41E3-91C8-CA32BA7C53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A5-41E3-91C8-CA32BA7C539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A5-41E3-91C8-CA32BA7C53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A5-41E3-91C8-CA32BA7C539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7.3699610428123901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A5-41E3-91C8-CA32BA7C5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5-41E3-91C8-CA32BA7C53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A5-41E3-91C8-CA32BA7C53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A5-41E3-91C8-CA32BA7C53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A5-41E3-91C8-CA32BA7C53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A5-41E3-91C8-CA32BA7C53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A5-41E3-91C8-CA32BA7C53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A5-41E3-91C8-CA32BA7C53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A5-41E3-91C8-CA32BA7C53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A5-41E3-91C8-CA32BA7C53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A5-41E3-91C8-CA32BA7C53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A5-41E3-91C8-CA32BA7C53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A5-41E3-91C8-CA32BA7C53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A5-41E3-91C8-CA32BA7C539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-0.25192754699029507</c:v>
                </c:pt>
                <c:pt idx="1">
                  <c:v>-0.1260513964416079</c:v>
                </c:pt>
                <c:pt idx="2">
                  <c:v>-0.31042657733548928</c:v>
                </c:pt>
                <c:pt idx="3">
                  <c:v>0.11423085592934434</c:v>
                </c:pt>
                <c:pt idx="4">
                  <c:v>-0.2258475245615017</c:v>
                </c:pt>
                <c:pt idx="5">
                  <c:v>-0.19450866223908925</c:v>
                </c:pt>
                <c:pt idx="6">
                  <c:v>-0.10716103519030451</c:v>
                </c:pt>
                <c:pt idx="7">
                  <c:v>-0.23607369393008959</c:v>
                </c:pt>
                <c:pt idx="8">
                  <c:v>0.1844866159038947</c:v>
                </c:pt>
                <c:pt idx="9">
                  <c:v>3.5205521653637106E-2</c:v>
                </c:pt>
                <c:pt idx="10">
                  <c:v>-0.27326259309277301</c:v>
                </c:pt>
                <c:pt idx="11">
                  <c:v>5.8764985556605254E-3</c:v>
                </c:pt>
                <c:pt idx="12">
                  <c:v>-0.11370741666195361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A5-41E3-91C8-CA32BA7C5392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-0.74755009795500449</c:v>
                </c:pt>
                <c:pt idx="1">
                  <c:v>-0.64118115195747549</c:v>
                </c:pt>
                <c:pt idx="2">
                  <c:v>-0.38256230259661983</c:v>
                </c:pt>
                <c:pt idx="3">
                  <c:v>-6.2081458622087027E-2</c:v>
                </c:pt>
                <c:pt idx="4">
                  <c:v>-9.8577730653940598E-2</c:v>
                </c:pt>
                <c:pt idx="5">
                  <c:v>-0.51645147145282166</c:v>
                </c:pt>
                <c:pt idx="6">
                  <c:v>-0.58863955162917048</c:v>
                </c:pt>
                <c:pt idx="7">
                  <c:v>-0.81906727917378497</c:v>
                </c:pt>
                <c:pt idx="8">
                  <c:v>-0.60402284412930918</c:v>
                </c:pt>
                <c:pt idx="9">
                  <c:v>-0.41307983835027517</c:v>
                </c:pt>
                <c:pt idx="10">
                  <c:v>-0.48677536039361602</c:v>
                </c:pt>
                <c:pt idx="11">
                  <c:v>-0.58604915156178095</c:v>
                </c:pt>
                <c:pt idx="12">
                  <c:v>-0.48361179602667725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A5-41E3-91C8-CA32BA7C5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8C-4D07-9552-614083514D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8.0359141460650285</c:v>
                </c:pt>
                <c:pt idx="1">
                  <c:v>7.2901177976509661</c:v>
                </c:pt>
                <c:pt idx="2">
                  <c:v>6.8306156126758593</c:v>
                </c:pt>
                <c:pt idx="3">
                  <c:v>6.6399599112320136</c:v>
                </c:pt>
                <c:pt idx="4">
                  <c:v>6.5804207025323844</c:v>
                </c:pt>
                <c:pt idx="5">
                  <c:v>7.2377557300031521</c:v>
                </c:pt>
                <c:pt idx="6">
                  <c:v>7.7851252725032385</c:v>
                </c:pt>
                <c:pt idx="7">
                  <c:v>8.528122835000886</c:v>
                </c:pt>
                <c:pt idx="8">
                  <c:v>8.2953926349419884</c:v>
                </c:pt>
                <c:pt idx="9">
                  <c:v>7.5821463868379748</c:v>
                </c:pt>
                <c:pt idx="10">
                  <c:v>7.4172848397551316</c:v>
                </c:pt>
                <c:pt idx="11">
                  <c:v>7.6424330798875113</c:v>
                </c:pt>
                <c:pt idx="12">
                  <c:v>7.4579062136183758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8C-4D07-9552-614083514D00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8C-4D07-9552-614083514D00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8.2030497363545667</c:v>
                </c:pt>
                <c:pt idx="1">
                  <c:v>6.9861841631241441</c:v>
                </c:pt>
                <c:pt idx="2">
                  <c:v>7.3017321517104614</c:v>
                </c:pt>
                <c:pt idx="3">
                  <c:v>7.0961008326938924</c:v>
                </c:pt>
                <c:pt idx="4">
                  <c:v>7.1311349023943214</c:v>
                </c:pt>
                <c:pt idx="5">
                  <c:v>7.7562293471465571</c:v>
                </c:pt>
                <c:pt idx="6">
                  <c:v>7.6928992706323465</c:v>
                </c:pt>
                <c:pt idx="7">
                  <c:v>8.2025186541288733</c:v>
                </c:pt>
                <c:pt idx="8">
                  <c:v>7.5888613861386141</c:v>
                </c:pt>
                <c:pt idx="9">
                  <c:v>7.422018229673137</c:v>
                </c:pt>
                <c:pt idx="10">
                  <c:v>7.0712416123352213</c:v>
                </c:pt>
                <c:pt idx="11">
                  <c:v>7.1701048310241182</c:v>
                </c:pt>
                <c:pt idx="12">
                  <c:v>7.4516197361923346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8C-4D07-9552-614083514D00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8C-4D07-9552-614083514D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8C-4D07-9552-614083514D00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8C-4D07-9552-614083514D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8C-4D07-9552-614083514D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8C-4D07-9552-614083514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8C-4D07-9552-614083514D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8C-4D07-9552-614083514D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8C-4D07-9552-614083514D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8C-4D07-9552-614083514D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8C-4D07-9552-614083514D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8C-4D07-9552-614083514D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8C-4D07-9552-614083514D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8C-4D07-9552-614083514D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8C-4D07-9552-614083514D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8C-4D07-9552-614083514D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8C-4D07-9552-614083514D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8C-4D07-9552-614083514D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8C-4D07-9552-614083514D00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-0.3964644992312012</c:v>
                </c:pt>
                <c:pt idx="1">
                  <c:v>-0.17005644735880665</c:v>
                </c:pt>
                <c:pt idx="2">
                  <c:v>-0.17789990873349648</c:v>
                </c:pt>
                <c:pt idx="3">
                  <c:v>-0.10930650449630708</c:v>
                </c:pt>
                <c:pt idx="4">
                  <c:v>-0.22973911922247847</c:v>
                </c:pt>
                <c:pt idx="5">
                  <c:v>-0.24904347566988871</c:v>
                </c:pt>
                <c:pt idx="6">
                  <c:v>-3.4286410950823409E-2</c:v>
                </c:pt>
                <c:pt idx="7">
                  <c:v>3.3536652811770651E-2</c:v>
                </c:pt>
                <c:pt idx="8">
                  <c:v>0.25241165403340471</c:v>
                </c:pt>
                <c:pt idx="9">
                  <c:v>-4.5695694208758297E-3</c:v>
                </c:pt>
                <c:pt idx="10">
                  <c:v>-0.25154352285870107</c:v>
                </c:pt>
                <c:pt idx="11">
                  <c:v>-0.14101058825411261</c:v>
                </c:pt>
                <c:pt idx="12">
                  <c:v>-0.11587652378484226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8C-4D07-9552-614083514D00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-0.42614816946736855</c:v>
                </c:pt>
                <c:pt idx="1">
                  <c:v>-0.34076402548384888</c:v>
                </c:pt>
                <c:pt idx="2">
                  <c:v>-0.20999248400367243</c:v>
                </c:pt>
                <c:pt idx="3">
                  <c:v>0.27480348437463764</c:v>
                </c:pt>
                <c:pt idx="4">
                  <c:v>0.24104538828120248</c:v>
                </c:pt>
                <c:pt idx="5">
                  <c:v>-0.21280583882845328</c:v>
                </c:pt>
                <c:pt idx="6">
                  <c:v>-0.11801121221799349</c:v>
                </c:pt>
                <c:pt idx="7">
                  <c:v>-0.57639453675633057</c:v>
                </c:pt>
                <c:pt idx="8">
                  <c:v>-0.60298048080856415</c:v>
                </c:pt>
                <c:pt idx="9">
                  <c:v>-0.43144887463151083</c:v>
                </c:pt>
                <c:pt idx="10">
                  <c:v>-0.52616564321097314</c:v>
                </c:pt>
                <c:pt idx="11">
                  <c:v>-0.64372008117451252</c:v>
                </c:pt>
                <c:pt idx="12">
                  <c:v>-0.2675958065604549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8C-4D07-9552-614083514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9C-48C8-BC02-F5C873385E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9.7992331384750777</c:v>
                </c:pt>
                <c:pt idx="1">
                  <c:v>9.3406831247886366</c:v>
                </c:pt>
                <c:pt idx="2">
                  <c:v>8.4610894941634243</c:v>
                </c:pt>
                <c:pt idx="3">
                  <c:v>8.2523982999392835</c:v>
                </c:pt>
                <c:pt idx="4">
                  <c:v>8.1196450608215311</c:v>
                </c:pt>
                <c:pt idx="5">
                  <c:v>8.6953323903818962</c:v>
                </c:pt>
                <c:pt idx="6">
                  <c:v>9.4308919422449922</c:v>
                </c:pt>
                <c:pt idx="7">
                  <c:v>9.2146074839329692</c:v>
                </c:pt>
                <c:pt idx="8">
                  <c:v>9.3278149653358842</c:v>
                </c:pt>
                <c:pt idx="9">
                  <c:v>8.9691956327985736</c:v>
                </c:pt>
                <c:pt idx="10">
                  <c:v>8.8137631252116968</c:v>
                </c:pt>
                <c:pt idx="11">
                  <c:v>10.11741486585937</c:v>
                </c:pt>
                <c:pt idx="12">
                  <c:v>9.023316551916265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C-48C8-BC02-F5C873385EE6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9C-48C8-BC02-F5C873385EE6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9.1495250740475953</c:v>
                </c:pt>
                <c:pt idx="1">
                  <c:v>8.0757748704890684</c:v>
                </c:pt>
                <c:pt idx="2">
                  <c:v>8.5303169801394194</c:v>
                </c:pt>
                <c:pt idx="3">
                  <c:v>7.6792181316704644</c:v>
                </c:pt>
                <c:pt idx="4">
                  <c:v>8.5769349845201237</c:v>
                </c:pt>
                <c:pt idx="5">
                  <c:v>8.1869452410214389</c:v>
                </c:pt>
                <c:pt idx="6">
                  <c:v>8.7215548243936034</c:v>
                </c:pt>
                <c:pt idx="7">
                  <c:v>8.5599384529304796</c:v>
                </c:pt>
                <c:pt idx="8">
                  <c:v>8.7860075927791126</c:v>
                </c:pt>
                <c:pt idx="9">
                  <c:v>7.9050098879367168</c:v>
                </c:pt>
                <c:pt idx="10">
                  <c:v>8.2085274677646556</c:v>
                </c:pt>
                <c:pt idx="11">
                  <c:v>8.7539784654973936</c:v>
                </c:pt>
                <c:pt idx="12">
                  <c:v>8.3907111087484267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9C-48C8-BC02-F5C873385EE6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9C-48C8-BC02-F5C873385E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9C-48C8-BC02-F5C873385EE6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9C-48C8-BC02-F5C873385E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9C-48C8-BC02-F5C873385E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9C-48C8-BC02-F5C873385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A9C-48C8-BC02-F5C873385EE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8.7446651949963208</c:v>
                      </c:pt>
                      <c:pt idx="1">
                        <c:v>7.4429400386847195</c:v>
                      </c:pt>
                      <c:pt idx="2">
                        <c:v>6.9755899104963381</c:v>
                      </c:pt>
                      <c:pt idx="3">
                        <c:v>9.1342925659472414</c:v>
                      </c:pt>
                      <c:pt idx="4">
                        <c:v>6.7332902809170161</c:v>
                      </c:pt>
                      <c:pt idx="5">
                        <c:v>7.7101420284056807</c:v>
                      </c:pt>
                      <c:pt idx="6">
                        <c:v>7.9656791907514455</c:v>
                      </c:pt>
                      <c:pt idx="7">
                        <c:v>8.2646411272567146</c:v>
                      </c:pt>
                      <c:pt idx="8">
                        <c:v>8.7193759750390019</c:v>
                      </c:pt>
                      <c:pt idx="9">
                        <c:v>7.7491429504271645</c:v>
                      </c:pt>
                      <c:pt idx="10">
                        <c:v>8.4391088279635937</c:v>
                      </c:pt>
                      <c:pt idx="11">
                        <c:v>8.6227938549481955</c:v>
                      </c:pt>
                      <c:pt idx="12">
                        <c:v>8.1951860588263603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A9C-48C8-BC02-F5C873385E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9C-48C8-BC02-F5C873385E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9C-48C8-BC02-F5C873385E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9C-48C8-BC02-F5C873385E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9C-48C8-BC02-F5C873385E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9C-48C8-BC02-F5C873385E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C-48C8-BC02-F5C873385E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C-48C8-BC02-F5C873385E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C-48C8-BC02-F5C873385E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C-48C8-BC02-F5C873385E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9C-48C8-BC02-F5C873385E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9C-48C8-BC02-F5C873385E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9C-48C8-BC02-F5C873385E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9C-48C8-BC02-F5C873385EE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-0.39322105127654616</c:v>
                </c:pt>
                <c:pt idx="1">
                  <c:v>-0.20587039372928473</c:v>
                </c:pt>
                <c:pt idx="2">
                  <c:v>-0.42143530177538846</c:v>
                </c:pt>
                <c:pt idx="3">
                  <c:v>0.38060153584430445</c:v>
                </c:pt>
                <c:pt idx="4">
                  <c:v>-0.12516639740016799</c:v>
                </c:pt>
                <c:pt idx="5">
                  <c:v>-0.68999017782766714</c:v>
                </c:pt>
                <c:pt idx="6">
                  <c:v>-0.57872740277709411</c:v>
                </c:pt>
                <c:pt idx="7">
                  <c:v>-0.33111262531767238</c:v>
                </c:pt>
                <c:pt idx="8">
                  <c:v>0.34661090601035482</c:v>
                </c:pt>
                <c:pt idx="9">
                  <c:v>3.1444260372816224E-2</c:v>
                </c:pt>
                <c:pt idx="10">
                  <c:v>-5.6591842313061136E-2</c:v>
                </c:pt>
                <c:pt idx="11">
                  <c:v>0.58967003818002794</c:v>
                </c:pt>
                <c:pt idx="12">
                  <c:v>-0.11140105470336437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9C-48C8-BC02-F5C873385EE6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-1.2990646180841097</c:v>
                </c:pt>
                <c:pt idx="1">
                  <c:v>-1.2707033426194592</c:v>
                </c:pt>
                <c:pt idx="2">
                  <c:v>-0.9441263166706646</c:v>
                </c:pt>
                <c:pt idx="3">
                  <c:v>-0.72014023542315453</c:v>
                </c:pt>
                <c:pt idx="4">
                  <c:v>2.4135462016733555E-2</c:v>
                </c:pt>
                <c:pt idx="5">
                  <c:v>-0.90170132242073109</c:v>
                </c:pt>
                <c:pt idx="6">
                  <c:v>-1.4776966890571099</c:v>
                </c:pt>
                <c:pt idx="7">
                  <c:v>-1.254234847670455</c:v>
                </c:pt>
                <c:pt idx="8">
                  <c:v>-0.59713670181257683</c:v>
                </c:pt>
                <c:pt idx="9">
                  <c:v>-1.0817167341432388</c:v>
                </c:pt>
                <c:pt idx="10">
                  <c:v>-0.5909654832085014</c:v>
                </c:pt>
                <c:pt idx="11">
                  <c:v>-1.2113238263393491</c:v>
                </c:pt>
                <c:pt idx="12">
                  <c:v>-0.93799144549153546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9C-48C8-BC02-F5C873385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7-4CAE-9271-2645980D6A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9.8332112332112338</c:v>
                </c:pt>
                <c:pt idx="1">
                  <c:v>8.9198465963566633</c:v>
                </c:pt>
                <c:pt idx="2">
                  <c:v>8.2431245666743695</c:v>
                </c:pt>
                <c:pt idx="3">
                  <c:v>7.3866244558765333</c:v>
                </c:pt>
                <c:pt idx="4">
                  <c:v>6.6837968561064089</c:v>
                </c:pt>
                <c:pt idx="5">
                  <c:v>7.2263674614305753</c:v>
                </c:pt>
                <c:pt idx="6">
                  <c:v>8.4183850931677018</c:v>
                </c:pt>
                <c:pt idx="7">
                  <c:v>9.4361702127659566</c:v>
                </c:pt>
                <c:pt idx="8">
                  <c:v>8.4479293544457974</c:v>
                </c:pt>
                <c:pt idx="9">
                  <c:v>7.3268000000000004</c:v>
                </c:pt>
                <c:pt idx="10">
                  <c:v>7.8085655314757485</c:v>
                </c:pt>
                <c:pt idx="11">
                  <c:v>8.0690288713910761</c:v>
                </c:pt>
                <c:pt idx="12">
                  <c:v>8.1516425405641897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7-4CAE-9271-2645980D6A50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A7-4CAE-9271-2645980D6A5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8.4905610907184066</c:v>
                </c:pt>
                <c:pt idx="1">
                  <c:v>7.6815722469764482</c:v>
                </c:pt>
                <c:pt idx="2">
                  <c:v>7.9774148013712445</c:v>
                </c:pt>
                <c:pt idx="3">
                  <c:v>6.3636101914495464</c:v>
                </c:pt>
                <c:pt idx="4">
                  <c:v>7.0117280557082644</c:v>
                </c:pt>
                <c:pt idx="5">
                  <c:v>7.1589290100712359</c:v>
                </c:pt>
                <c:pt idx="6">
                  <c:v>7.2223531722647811</c:v>
                </c:pt>
                <c:pt idx="7">
                  <c:v>8.4010880316518293</c:v>
                </c:pt>
                <c:pt idx="8">
                  <c:v>7.2705110173464602</c:v>
                </c:pt>
                <c:pt idx="9">
                  <c:v>6.5124237464662995</c:v>
                </c:pt>
                <c:pt idx="10">
                  <c:v>8.0762171807290333</c:v>
                </c:pt>
                <c:pt idx="11">
                  <c:v>7.313071543840775</c:v>
                </c:pt>
                <c:pt idx="12">
                  <c:v>7.3890876282132458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A7-4CAE-9271-2645980D6A5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A7-4CAE-9271-2645980D6A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A7-4CAE-9271-2645980D6A5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A7-4CAE-9271-2645980D6A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A7-4CAE-9271-2645980D6A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A7-4CAE-9271-2645980D6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A7-4CAE-9271-2645980D6A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A7-4CAE-9271-2645980D6A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A7-4CAE-9271-2645980D6A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A7-4CAE-9271-2645980D6A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A7-4CAE-9271-2645980D6A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A7-4CAE-9271-2645980D6A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A7-4CAE-9271-2645980D6A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A7-4CAE-9271-2645980D6A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A7-4CAE-9271-2645980D6A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A7-4CAE-9271-2645980D6A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A7-4CAE-9271-2645980D6A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A7-4CAE-9271-2645980D6A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A7-4CAE-9271-2645980D6A5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1.0872089814181223</c:v>
                </c:pt>
                <c:pt idx="1">
                  <c:v>0.44268115857889434</c:v>
                </c:pt>
                <c:pt idx="2">
                  <c:v>0.5141071067630385</c:v>
                </c:pt>
                <c:pt idx="3">
                  <c:v>9.9126780706844997E-2</c:v>
                </c:pt>
                <c:pt idx="4">
                  <c:v>0.12747100798476652</c:v>
                </c:pt>
                <c:pt idx="5">
                  <c:v>0.21017831718843993</c:v>
                </c:pt>
                <c:pt idx="6">
                  <c:v>-0.6345705426031385</c:v>
                </c:pt>
                <c:pt idx="7">
                  <c:v>-2.1900050940182823</c:v>
                </c:pt>
                <c:pt idx="8">
                  <c:v>-0.38221028854112848</c:v>
                </c:pt>
                <c:pt idx="9">
                  <c:v>-0.59305130084390445</c:v>
                </c:pt>
                <c:pt idx="10">
                  <c:v>-2.8443651329539232</c:v>
                </c:pt>
                <c:pt idx="11">
                  <c:v>0.26808442412409317</c:v>
                </c:pt>
                <c:pt idx="12">
                  <c:v>-0.22220380849378962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A7-4CAE-9271-2645980D6A50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0.7254055252915208</c:v>
                </c:pt>
                <c:pt idx="1">
                  <c:v>-0.2103881794456921</c:v>
                </c:pt>
                <c:pt idx="2">
                  <c:v>0.70110326855193961</c:v>
                </c:pt>
                <c:pt idx="3">
                  <c:v>-0.6760897136415025</c:v>
                </c:pt>
                <c:pt idx="4">
                  <c:v>0.5343291039550353</c:v>
                </c:pt>
                <c:pt idx="5">
                  <c:v>-0.25343468332230668</c:v>
                </c:pt>
                <c:pt idx="6">
                  <c:v>-0.87484154962415861</c:v>
                </c:pt>
                <c:pt idx="7">
                  <c:v>-1.5435177896289058</c:v>
                </c:pt>
                <c:pt idx="8">
                  <c:v>-0.89576400011508905</c:v>
                </c:pt>
                <c:pt idx="9">
                  <c:v>-0.1261164989557626</c:v>
                </c:pt>
                <c:pt idx="10">
                  <c:v>0.11524399233377558</c:v>
                </c:pt>
                <c:pt idx="11">
                  <c:v>-0.47460162680903295</c:v>
                </c:pt>
                <c:pt idx="12">
                  <c:v>-0.17889425673239145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A7-4CAE-9271-2645980D6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D3-4972-8C99-50421220DA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3-4972-8C99-50421220DA84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D3-4972-8C99-50421220DA84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D3-4972-8C99-50421220DA84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D3-4972-8C99-50421220DA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D3-4972-8C99-50421220DA84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D3-4972-8C99-50421220DA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D3-4972-8C99-50421220DA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D3-4972-8C99-50421220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D3-4972-8C99-50421220DA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D3-4972-8C99-50421220DA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D3-4972-8C99-50421220DA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D3-4972-8C99-50421220DA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D3-4972-8C99-50421220DA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D3-4972-8C99-50421220DA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D3-4972-8C99-50421220DA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D3-4972-8C99-50421220DA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D3-4972-8C99-50421220DA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D3-4972-8C99-50421220DA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D3-4972-8C99-50421220DA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D3-4972-8C99-50421220DA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D3-4972-8C99-50421220DA84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7">
                  <c:v>-0.36980725190480612</c:v>
                </c:pt>
                <c:pt idx="8">
                  <c:v>-4.6382474666486928E-2</c:v>
                </c:pt>
                <c:pt idx="9">
                  <c:v>0.69347215646770799</c:v>
                </c:pt>
                <c:pt idx="10">
                  <c:v>-0.76582116187605109</c:v>
                </c:pt>
                <c:pt idx="11">
                  <c:v>0.1936414437825702</c:v>
                </c:pt>
                <c:pt idx="12">
                  <c:v>1.4270848076035847E-2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D3-4972-8C99-50421220DA84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7">
                  <c:v>-0.63873426125073252</c:v>
                </c:pt>
                <c:pt idx="8">
                  <c:v>-0.77015930333802984</c:v>
                </c:pt>
                <c:pt idx="9">
                  <c:v>0.64679899696218701</c:v>
                </c:pt>
                <c:pt idx="10">
                  <c:v>6.9331666550917603E-2</c:v>
                </c:pt>
                <c:pt idx="11">
                  <c:v>-0.44789437406840182</c:v>
                </c:pt>
                <c:pt idx="12">
                  <c:v>-0.31915748775127728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D3-4972-8C99-50421220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BB-4184-AC43-AC79322D7C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8.9468033186920444</c:v>
                </c:pt>
                <c:pt idx="1">
                  <c:v>8.0986423419601188</c:v>
                </c:pt>
                <c:pt idx="2">
                  <c:v>7.6330428333024294</c:v>
                </c:pt>
                <c:pt idx="3">
                  <c:v>7.0737222976028944</c:v>
                </c:pt>
                <c:pt idx="4">
                  <c:v>8.4893985287754212</c:v>
                </c:pt>
                <c:pt idx="5">
                  <c:v>8.8535181794402309</c:v>
                </c:pt>
                <c:pt idx="6">
                  <c:v>7.9249880554228378</c:v>
                </c:pt>
                <c:pt idx="7">
                  <c:v>9.9984372286855354</c:v>
                </c:pt>
                <c:pt idx="8">
                  <c:v>8.8892355694227767</c:v>
                </c:pt>
                <c:pt idx="9">
                  <c:v>7.4415905926040535</c:v>
                </c:pt>
                <c:pt idx="10">
                  <c:v>7.4332813544219203</c:v>
                </c:pt>
                <c:pt idx="11">
                  <c:v>8.0252784918594688</c:v>
                </c:pt>
                <c:pt idx="12">
                  <c:v>8.1748388357100996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B-4184-AC43-AC79322D7CCD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BB-4184-AC43-AC79322D7CCD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7.6091895557816205</c:v>
                </c:pt>
                <c:pt idx="1">
                  <c:v>6.6759882869692531</c:v>
                </c:pt>
                <c:pt idx="2">
                  <c:v>8.0673616680032083</c:v>
                </c:pt>
                <c:pt idx="3">
                  <c:v>6.0505244163753247</c:v>
                </c:pt>
                <c:pt idx="4">
                  <c:v>9.0643571532106098</c:v>
                </c:pt>
                <c:pt idx="5">
                  <c:v>8.0135706732463863</c:v>
                </c:pt>
                <c:pt idx="6">
                  <c:v>7.5247405624906003</c:v>
                </c:pt>
                <c:pt idx="7">
                  <c:v>8.8722478934493072</c:v>
                </c:pt>
                <c:pt idx="8">
                  <c:v>8.1407823073114383</c:v>
                </c:pt>
                <c:pt idx="9">
                  <c:v>8.0149519401922387</c:v>
                </c:pt>
                <c:pt idx="10">
                  <c:v>7.0539167806212149</c:v>
                </c:pt>
                <c:pt idx="11">
                  <c:v>7.6023429179978699</c:v>
                </c:pt>
                <c:pt idx="12">
                  <c:v>7.692902596803731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BB-4184-AC43-AC79322D7CCD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BB-4184-AC43-AC79322D7C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BB-4184-AC43-AC79322D7CCD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BB-4184-AC43-AC79322D7C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BB-4184-AC43-AC79322D7C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BB-4184-AC43-AC79322D7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BB-4184-AC43-AC79322D7C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BB-4184-AC43-AC79322D7C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BB-4184-AC43-AC79322D7C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BB-4184-AC43-AC79322D7C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BB-4184-AC43-AC79322D7C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BB-4184-AC43-AC79322D7C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BB-4184-AC43-AC79322D7C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BB-4184-AC43-AC79322D7C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BB-4184-AC43-AC79322D7C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BB-4184-AC43-AC79322D7C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BB-4184-AC43-AC79322D7C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BB-4184-AC43-AC79322D7C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BB-4184-AC43-AC79322D7CCD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0.18839146624142167</c:v>
                </c:pt>
                <c:pt idx="1">
                  <c:v>0.36800854370763236</c:v>
                </c:pt>
                <c:pt idx="2">
                  <c:v>-0.42847791190375073</c:v>
                </c:pt>
                <c:pt idx="3">
                  <c:v>0.41250169325597152</c:v>
                </c:pt>
                <c:pt idx="4">
                  <c:v>-0.83930194282183912</c:v>
                </c:pt>
                <c:pt idx="5">
                  <c:v>0.29075453758044567</c:v>
                </c:pt>
                <c:pt idx="6">
                  <c:v>-0.18513887645029747</c:v>
                </c:pt>
                <c:pt idx="7">
                  <c:v>-0.32559705124558924</c:v>
                </c:pt>
                <c:pt idx="8">
                  <c:v>0.43896269642802643</c:v>
                </c:pt>
                <c:pt idx="9">
                  <c:v>0.1354032114609689</c:v>
                </c:pt>
                <c:pt idx="10">
                  <c:v>0.30255458158240511</c:v>
                </c:pt>
                <c:pt idx="11">
                  <c:v>0.38280318929718415</c:v>
                </c:pt>
                <c:pt idx="12">
                  <c:v>5.2530417066835255E-2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BB-4184-AC43-AC79322D7CCD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-0.95982265623751672</c:v>
                </c:pt>
                <c:pt idx="1">
                  <c:v>-0.24987539765177313</c:v>
                </c:pt>
                <c:pt idx="2">
                  <c:v>0.27548646123722786</c:v>
                </c:pt>
                <c:pt idx="3">
                  <c:v>-0.49898895503467156</c:v>
                </c:pt>
                <c:pt idx="4">
                  <c:v>-0.59624275299344554</c:v>
                </c:pt>
                <c:pt idx="5">
                  <c:v>-0.80912658213543587</c:v>
                </c:pt>
                <c:pt idx="6">
                  <c:v>-0.52935075858793645</c:v>
                </c:pt>
                <c:pt idx="7">
                  <c:v>-1.3163906320660743</c:v>
                </c:pt>
                <c:pt idx="8">
                  <c:v>-0.31601766557307975</c:v>
                </c:pt>
                <c:pt idx="9">
                  <c:v>0.42029423926201659</c:v>
                </c:pt>
                <c:pt idx="10">
                  <c:v>0.38868974598563799</c:v>
                </c:pt>
                <c:pt idx="11">
                  <c:v>9.1845590088734497E-2</c:v>
                </c:pt>
                <c:pt idx="12">
                  <c:v>-0.31685397579781149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BB-4184-AC43-AC79322D7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0F-4756-865D-2FB04CCE7E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F-4756-865D-2FB04CCE7E94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0F-4756-865D-2FB04CCE7E9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0F-4756-865D-2FB04CCE7E9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0F-4756-865D-2FB04CCE7E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0F-4756-865D-2FB04CCE7E9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0F-4756-865D-2FB04CCE7E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0F-4756-865D-2FB04CCE7E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0F-4756-865D-2FB04CCE7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0F-4756-865D-2FB04CCE7E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0F-4756-865D-2FB04CCE7E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0F-4756-865D-2FB04CCE7E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0F-4756-865D-2FB04CCE7E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0F-4756-865D-2FB04CCE7E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0F-4756-865D-2FB04CCE7E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0F-4756-865D-2FB04CCE7E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0F-4756-865D-2FB04CCE7E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0F-4756-865D-2FB04CCE7E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0F-4756-865D-2FB04CCE7E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0F-4756-865D-2FB04CCE7E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0F-4756-865D-2FB04CCE7E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0F-4756-865D-2FB04CCE7E9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7">
                  <c:v>-0.36980725190480612</c:v>
                </c:pt>
                <c:pt idx="8">
                  <c:v>-4.6382474666486928E-2</c:v>
                </c:pt>
                <c:pt idx="9">
                  <c:v>0.69347215646770799</c:v>
                </c:pt>
                <c:pt idx="10">
                  <c:v>-0.76582116187605109</c:v>
                </c:pt>
                <c:pt idx="11">
                  <c:v>0.1936414437825702</c:v>
                </c:pt>
                <c:pt idx="12">
                  <c:v>1.4270848076035847E-2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0F-4756-865D-2FB04CCE7E94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7">
                  <c:v>-0.63873426125073252</c:v>
                </c:pt>
                <c:pt idx="8">
                  <c:v>-0.77015930333802984</c:v>
                </c:pt>
                <c:pt idx="9">
                  <c:v>0.64679899696218701</c:v>
                </c:pt>
                <c:pt idx="10">
                  <c:v>6.9331666550917603E-2</c:v>
                </c:pt>
                <c:pt idx="11">
                  <c:v>-0.44789437406840182</c:v>
                </c:pt>
                <c:pt idx="12">
                  <c:v>-0.31915748775127728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0F-4756-865D-2FB04CCE7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BB-49B4-AA0A-8D4E919E72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7.6375326939843067</c:v>
                </c:pt>
                <c:pt idx="1">
                  <c:v>7.7814229249011859</c:v>
                </c:pt>
                <c:pt idx="2">
                  <c:v>7.2899596688601145</c:v>
                </c:pt>
                <c:pt idx="3">
                  <c:v>9.3692449355432785</c:v>
                </c:pt>
                <c:pt idx="4">
                  <c:v>7.6761718749999996</c:v>
                </c:pt>
                <c:pt idx="5">
                  <c:v>7.9596977329974807</c:v>
                </c:pt>
                <c:pt idx="6">
                  <c:v>8.1366459627329188</c:v>
                </c:pt>
                <c:pt idx="7">
                  <c:v>9.694642857142858</c:v>
                </c:pt>
                <c:pt idx="8">
                  <c:v>7.808080808080808</c:v>
                </c:pt>
                <c:pt idx="9">
                  <c:v>7.6181734740706748</c:v>
                </c:pt>
                <c:pt idx="10">
                  <c:v>8.3936713167744124</c:v>
                </c:pt>
                <c:pt idx="11">
                  <c:v>7.2598285545373926</c:v>
                </c:pt>
                <c:pt idx="12">
                  <c:v>7.8305128536364812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B-49B4-AA0A-8D4E919E72B0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BB-49B4-AA0A-8D4E919E72B0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7.4816341829085458</c:v>
                </c:pt>
                <c:pt idx="1">
                  <c:v>7.9186262376237622</c:v>
                </c:pt>
                <c:pt idx="2">
                  <c:v>8.1415174765558405</c:v>
                </c:pt>
                <c:pt idx="3">
                  <c:v>7.9946319018404912</c:v>
                </c:pt>
                <c:pt idx="4">
                  <c:v>7.5626204238921</c:v>
                </c:pt>
                <c:pt idx="5">
                  <c:v>7.5051546391752577</c:v>
                </c:pt>
                <c:pt idx="6">
                  <c:v>8.0072780203784575</c:v>
                </c:pt>
                <c:pt idx="7">
                  <c:v>8.034782608695652</c:v>
                </c:pt>
                <c:pt idx="8">
                  <c:v>7.1622176591375766</c:v>
                </c:pt>
                <c:pt idx="9">
                  <c:v>6.6114445778311328</c:v>
                </c:pt>
                <c:pt idx="10">
                  <c:v>7.7335884604062404</c:v>
                </c:pt>
                <c:pt idx="11">
                  <c:v>8.4737500000000008</c:v>
                </c:pt>
                <c:pt idx="12">
                  <c:v>7.7723058082575225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B-49B4-AA0A-8D4E919E72B0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BB-49B4-AA0A-8D4E919E72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BB-49B4-AA0A-8D4E919E72B0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BB-49B4-AA0A-8D4E919E72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BB-49B4-AA0A-8D4E919E72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BB-49B4-AA0A-8D4E919E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B-49B4-AA0A-8D4E919E72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B-49B4-AA0A-8D4E919E72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B-49B4-AA0A-8D4E919E72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B-49B4-AA0A-8D4E919E72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B-49B4-AA0A-8D4E919E72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B-49B4-AA0A-8D4E919E72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B-49B4-AA0A-8D4E919E72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B-49B4-AA0A-8D4E919E72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B-49B4-AA0A-8D4E919E72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B-49B4-AA0A-8D4E919E72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BB-49B4-AA0A-8D4E919E72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BB-49B4-AA0A-8D4E919E72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BB-49B4-AA0A-8D4E919E72B0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0.81121099999191149</c:v>
                </c:pt>
                <c:pt idx="1">
                  <c:v>0.42365636828910347</c:v>
                </c:pt>
                <c:pt idx="2">
                  <c:v>-0.99668598736346059</c:v>
                </c:pt>
                <c:pt idx="3">
                  <c:v>1.6563844474887688</c:v>
                </c:pt>
                <c:pt idx="4">
                  <c:v>1.4527834990442612</c:v>
                </c:pt>
                <c:pt idx="5">
                  <c:v>1.0155555555555553</c:v>
                </c:pt>
                <c:pt idx="6">
                  <c:v>-1.7386020059712033</c:v>
                </c:pt>
                <c:pt idx="7">
                  <c:v>0.90928564382248833</c:v>
                </c:pt>
                <c:pt idx="8">
                  <c:v>-0.52931632159595754</c:v>
                </c:pt>
                <c:pt idx="9">
                  <c:v>0.18782321419976533</c:v>
                </c:pt>
                <c:pt idx="10">
                  <c:v>0.29601615905420964</c:v>
                </c:pt>
                <c:pt idx="11">
                  <c:v>-0.54952643760422593</c:v>
                </c:pt>
                <c:pt idx="12">
                  <c:v>0.14672348367532173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BB-49B4-AA0A-8D4E919E72B0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9.2016068752228897E-2</c:v>
                </c:pt>
                <c:pt idx="1">
                  <c:v>0.50237969567310969</c:v>
                </c:pt>
                <c:pt idx="2">
                  <c:v>-6.0891345878747671E-2</c:v>
                </c:pt>
                <c:pt idx="3">
                  <c:v>-0.35227447671235446</c:v>
                </c:pt>
                <c:pt idx="4">
                  <c:v>0.74665770699357026</c:v>
                </c:pt>
                <c:pt idx="5">
                  <c:v>-9.7475510775258734E-2</c:v>
                </c:pt>
                <c:pt idx="6">
                  <c:v>-1.1242901142979926</c:v>
                </c:pt>
                <c:pt idx="7">
                  <c:v>-1.6762942332896476</c:v>
                </c:pt>
                <c:pt idx="8">
                  <c:v>9.7771609221990907E-2</c:v>
                </c:pt>
                <c:pt idx="9">
                  <c:v>-1.0072184178908996</c:v>
                </c:pt>
                <c:pt idx="10">
                  <c:v>-0.54460259487332063</c:v>
                </c:pt>
                <c:pt idx="11">
                  <c:v>-0.23647638881234556</c:v>
                </c:pt>
                <c:pt idx="12">
                  <c:v>-0.18183735694773961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BB-49B4-AA0A-8D4E919E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37-4231-A52F-E16D59E084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8.0378315132605298</c:v>
                </c:pt>
                <c:pt idx="1">
                  <c:v>8.1903225806451605</c:v>
                </c:pt>
                <c:pt idx="2">
                  <c:v>7.8423496164715383</c:v>
                </c:pt>
                <c:pt idx="3">
                  <c:v>9.3837654058648532</c:v>
                </c:pt>
                <c:pt idx="4">
                  <c:v>8.1275510204081627</c:v>
                </c:pt>
                <c:pt idx="5">
                  <c:v>6.4932249322493227</c:v>
                </c:pt>
                <c:pt idx="6">
                  <c:v>8.4854838709677427</c:v>
                </c:pt>
                <c:pt idx="7">
                  <c:v>7.9084194977843429</c:v>
                </c:pt>
                <c:pt idx="8">
                  <c:v>7.8191126279863479</c:v>
                </c:pt>
                <c:pt idx="9">
                  <c:v>5.918250950570342</c:v>
                </c:pt>
                <c:pt idx="10">
                  <c:v>8.4100760456273758</c:v>
                </c:pt>
                <c:pt idx="11">
                  <c:v>7.2893936970084789</c:v>
                </c:pt>
                <c:pt idx="12">
                  <c:v>7.7773307826478364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7-4231-A52F-E16D59E08434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37-4231-A52F-E16D59E0843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7.7749077490774905</c:v>
                </c:pt>
                <c:pt idx="1">
                  <c:v>7.2347826086956522</c:v>
                </c:pt>
                <c:pt idx="2">
                  <c:v>8.7922437673130194</c:v>
                </c:pt>
                <c:pt idx="3">
                  <c:v>7.5339805825242721</c:v>
                </c:pt>
                <c:pt idx="4">
                  <c:v>8.1943127962085303</c:v>
                </c:pt>
                <c:pt idx="5">
                  <c:v>6.7651006711409396</c:v>
                </c:pt>
                <c:pt idx="6">
                  <c:v>9.1115702479338836</c:v>
                </c:pt>
                <c:pt idx="7">
                  <c:v>7.5714285714285712</c:v>
                </c:pt>
                <c:pt idx="8">
                  <c:v>7.0497382198952883</c:v>
                </c:pt>
                <c:pt idx="9">
                  <c:v>5.6079854809437384</c:v>
                </c:pt>
                <c:pt idx="10">
                  <c:v>7.3335444374076424</c:v>
                </c:pt>
                <c:pt idx="11">
                  <c:v>7.992067553735926</c:v>
                </c:pt>
                <c:pt idx="12">
                  <c:v>7.5025120527784823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37-4231-A52F-E16D59E0843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37-4231-A52F-E16D59E084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37-4231-A52F-E16D59E0843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37-4231-A52F-E16D59E084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37-4231-A52F-E16D59E084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37-4231-A52F-E16D59E08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37-4231-A52F-E16D59E084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37-4231-A52F-E16D59E084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37-4231-A52F-E16D59E084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37-4231-A52F-E16D59E084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37-4231-A52F-E16D59E084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37-4231-A52F-E16D59E084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37-4231-A52F-E16D59E084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37-4231-A52F-E16D59E084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37-4231-A52F-E16D59E084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37-4231-A52F-E16D59E084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37-4231-A52F-E16D59E084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37-4231-A52F-E16D59E084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37-4231-A52F-E16D59E0843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0.84523380350059618</c:v>
                </c:pt>
                <c:pt idx="1">
                  <c:v>8.9845483333324871E-2</c:v>
                </c:pt>
                <c:pt idx="2">
                  <c:v>-2.3886377772709384</c:v>
                </c:pt>
                <c:pt idx="3">
                  <c:v>1.561779968054851</c:v>
                </c:pt>
                <c:pt idx="4">
                  <c:v>1.0625109553023666</c:v>
                </c:pt>
                <c:pt idx="5">
                  <c:v>0.12236261592484787</c:v>
                </c:pt>
                <c:pt idx="6">
                  <c:v>-1.4635886391169741</c:v>
                </c:pt>
                <c:pt idx="7">
                  <c:v>1.3641193510255514</c:v>
                </c:pt>
                <c:pt idx="8">
                  <c:v>-0.46646616541353403</c:v>
                </c:pt>
                <c:pt idx="9">
                  <c:v>0.83574397560997227</c:v>
                </c:pt>
                <c:pt idx="10">
                  <c:v>-0.29651498199100335</c:v>
                </c:pt>
                <c:pt idx="11">
                  <c:v>-0.64582255046865722</c:v>
                </c:pt>
                <c:pt idx="12">
                  <c:v>-0.13944886952020052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37-4231-A52F-E16D59E08434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-0.42706039942944063</c:v>
                </c:pt>
                <c:pt idx="1">
                  <c:v>-0.56173507361083264</c:v>
                </c:pt>
                <c:pt idx="2">
                  <c:v>-1.4959823107197723</c:v>
                </c:pt>
                <c:pt idx="3">
                  <c:v>-0.33935385886263347</c:v>
                </c:pt>
                <c:pt idx="4">
                  <c:v>0.25281707775134699</c:v>
                </c:pt>
                <c:pt idx="5">
                  <c:v>0.41235446689230848</c:v>
                </c:pt>
                <c:pt idx="6">
                  <c:v>-2.3275891341256374</c:v>
                </c:pt>
                <c:pt idx="7">
                  <c:v>-3.7772731615188349E-2</c:v>
                </c:pt>
                <c:pt idx="8">
                  <c:v>-0.69911262798634777</c:v>
                </c:pt>
                <c:pt idx="9">
                  <c:v>-5.3612502598560319E-2</c:v>
                </c:pt>
                <c:pt idx="10">
                  <c:v>-0.69947178022453205</c:v>
                </c:pt>
                <c:pt idx="11">
                  <c:v>-0.56811360948112632</c:v>
                </c:pt>
                <c:pt idx="12">
                  <c:v>-0.60992649441683877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37-4231-A52F-E16D59E08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4-41B7-8CE8-F4B6D45CD4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4-41B7-8CE8-F4B6D45CD426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E4-41B7-8CE8-F4B6D45CD426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E4-41B7-8CE8-F4B6D45CD426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4-41B7-8CE8-F4B6D45CD4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E4-41B7-8CE8-F4B6D45CD426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E4-41B7-8CE8-F4B6D45CD4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E4-41B7-8CE8-F4B6D45CD4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E4-41B7-8CE8-F4B6D45CD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E4-41B7-8CE8-F4B6D45CD4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E4-41B7-8CE8-F4B6D45CD4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E4-41B7-8CE8-F4B6D45CD4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E4-41B7-8CE8-F4B6D45CD4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E4-41B7-8CE8-F4B6D45CD4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E4-41B7-8CE8-F4B6D45CD4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E4-41B7-8CE8-F4B6D45CD4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E4-41B7-8CE8-F4B6D45CD4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E4-41B7-8CE8-F4B6D45CD4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E4-41B7-8CE8-F4B6D45CD4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E4-41B7-8CE8-F4B6D45CD4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E4-41B7-8CE8-F4B6D45CD4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E4-41B7-8CE8-F4B6D45CD426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7">
                  <c:v>-0.18124737162319082</c:v>
                </c:pt>
                <c:pt idx="8">
                  <c:v>0.20729748401645143</c:v>
                </c:pt>
                <c:pt idx="9">
                  <c:v>6.80155574632888E-2</c:v>
                </c:pt>
                <c:pt idx="10">
                  <c:v>-0.28631497977253151</c:v>
                </c:pt>
                <c:pt idx="11">
                  <c:v>8.2765236021753452E-3</c:v>
                </c:pt>
                <c:pt idx="12">
                  <c:v>-5.9225721302831325E-2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E4-41B7-8CE8-F4B6D45CD426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7">
                  <c:v>-0.28072670751142415</c:v>
                </c:pt>
                <c:pt idx="8">
                  <c:v>-0.34360360504042742</c:v>
                </c:pt>
                <c:pt idx="9">
                  <c:v>-0.22569895173338583</c:v>
                </c:pt>
                <c:pt idx="10">
                  <c:v>-0.36627013675206399</c:v>
                </c:pt>
                <c:pt idx="11">
                  <c:v>-0.457274871334862</c:v>
                </c:pt>
                <c:pt idx="12">
                  <c:v>-0.29721444579260936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E4-41B7-8CE8-F4B6D45CD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E-49F9-B0FC-CAA5ECC7CD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56468</c:v>
                </c:pt>
                <c:pt idx="1">
                  <c:v>57811</c:v>
                </c:pt>
                <c:pt idx="2">
                  <c:v>71506</c:v>
                </c:pt>
                <c:pt idx="3">
                  <c:v>69845</c:v>
                </c:pt>
                <c:pt idx="4">
                  <c:v>68552</c:v>
                </c:pt>
                <c:pt idx="5">
                  <c:v>66623</c:v>
                </c:pt>
                <c:pt idx="6">
                  <c:v>63302</c:v>
                </c:pt>
                <c:pt idx="7">
                  <c:v>62067</c:v>
                </c:pt>
                <c:pt idx="8">
                  <c:v>59470</c:v>
                </c:pt>
                <c:pt idx="9">
                  <c:v>68804</c:v>
                </c:pt>
                <c:pt idx="10">
                  <c:v>55540</c:v>
                </c:pt>
                <c:pt idx="11">
                  <c:v>57606</c:v>
                </c:pt>
                <c:pt idx="12">
                  <c:v>757594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E-49F9-B0FC-CAA5ECC7CD09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E-49F9-B0FC-CAA5ECC7CD09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35085</c:v>
                </c:pt>
                <c:pt idx="1">
                  <c:v>55516</c:v>
                </c:pt>
                <c:pt idx="2">
                  <c:v>64544</c:v>
                </c:pt>
                <c:pt idx="3">
                  <c:v>70374</c:v>
                </c:pt>
                <c:pt idx="4">
                  <c:v>68746</c:v>
                </c:pt>
                <c:pt idx="5">
                  <c:v>67182</c:v>
                </c:pt>
                <c:pt idx="6">
                  <c:v>73077</c:v>
                </c:pt>
                <c:pt idx="7">
                  <c:v>72102</c:v>
                </c:pt>
                <c:pt idx="8">
                  <c:v>68680</c:v>
                </c:pt>
                <c:pt idx="9">
                  <c:v>77127</c:v>
                </c:pt>
                <c:pt idx="10">
                  <c:v>63039</c:v>
                </c:pt>
                <c:pt idx="11">
                  <c:v>68205</c:v>
                </c:pt>
                <c:pt idx="12">
                  <c:v>783677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E-49F9-B0FC-CAA5ECC7CD09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E-49F9-B0FC-CAA5ECC7CD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E-49F9-B0FC-CAA5ECC7CD09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0E-49F9-B0FC-CAA5ECC7CD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0E-49F9-B0FC-CAA5ECC7CD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0E-49F9-B0FC-CAA5ECC7C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0E-49F9-B0FC-CAA5ECC7CD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0E-49F9-B0FC-CAA5ECC7CD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0E-49F9-B0FC-CAA5ECC7CD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0E-49F9-B0FC-CAA5ECC7CD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0E-49F9-B0FC-CAA5ECC7CD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0E-49F9-B0FC-CAA5ECC7CD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0E-49F9-B0FC-CAA5ECC7CD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0E-49F9-B0FC-CAA5ECC7CD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0E-49F9-B0FC-CAA5ECC7CD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0E-49F9-B0FC-CAA5ECC7CD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0E-49F9-B0FC-CAA5ECC7CD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0E-49F9-B0FC-CAA5ECC7CD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0E-49F9-B0FC-CAA5ECC7CD0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0.15048066136242033</c:v>
                </c:pt>
                <c:pt idx="1">
                  <c:v>4.0402776909125082E-2</c:v>
                </c:pt>
                <c:pt idx="2">
                  <c:v>6.7894793171723755E-2</c:v>
                </c:pt>
                <c:pt idx="3">
                  <c:v>8.4342043019729029E-2</c:v>
                </c:pt>
                <c:pt idx="4">
                  <c:v>0.11141381904984304</c:v>
                </c:pt>
                <c:pt idx="5">
                  <c:v>5.3570503187023943E-2</c:v>
                </c:pt>
                <c:pt idx="6">
                  <c:v>5.5264342255049836E-2</c:v>
                </c:pt>
                <c:pt idx="7">
                  <c:v>6.6648650039893953E-2</c:v>
                </c:pt>
                <c:pt idx="8">
                  <c:v>-4.2521004200840151E-2</c:v>
                </c:pt>
                <c:pt idx="9">
                  <c:v>1.7915887629280869E-2</c:v>
                </c:pt>
                <c:pt idx="10">
                  <c:v>2.9604478554291269E-2</c:v>
                </c:pt>
                <c:pt idx="11">
                  <c:v>2.7362941725006529E-2</c:v>
                </c:pt>
                <c:pt idx="12">
                  <c:v>5.2855589241478373E-2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0E-49F9-B0FC-CAA5ECC7CD09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0.1804916058652688</c:v>
                </c:pt>
                <c:pt idx="1">
                  <c:v>0.15099202573904624</c:v>
                </c:pt>
                <c:pt idx="2">
                  <c:v>0.11631191788101702</c:v>
                </c:pt>
                <c:pt idx="3">
                  <c:v>0.11584222206313988</c:v>
                </c:pt>
                <c:pt idx="4">
                  <c:v>0.24970825067102354</c:v>
                </c:pt>
                <c:pt idx="5">
                  <c:v>0.22064452216201613</c:v>
                </c:pt>
                <c:pt idx="6">
                  <c:v>0.2593756911314018</c:v>
                </c:pt>
                <c:pt idx="7">
                  <c:v>0.33541173248263978</c:v>
                </c:pt>
                <c:pt idx="8">
                  <c:v>0.2877585337144779</c:v>
                </c:pt>
                <c:pt idx="9">
                  <c:v>0.25021801058078008</c:v>
                </c:pt>
                <c:pt idx="10">
                  <c:v>0.32126395390709406</c:v>
                </c:pt>
                <c:pt idx="11">
                  <c:v>0.28137693990209356</c:v>
                </c:pt>
                <c:pt idx="12">
                  <c:v>0.22804430869304659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0E-49F9-B0FC-CAA5ECC7C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2-4063-8979-A5FF91E091F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8.2503806788612408</c:v>
                </c:pt>
                <c:pt idx="1">
                  <c:v>7.672650329691959</c:v>
                </c:pt>
                <c:pt idx="2">
                  <c:v>7.2298782669473542</c:v>
                </c:pt>
                <c:pt idx="3">
                  <c:v>6.8932736431701338</c:v>
                </c:pt>
                <c:pt idx="4">
                  <c:v>6.8085046391343811</c:v>
                </c:pt>
                <c:pt idx="5">
                  <c:v>7.0524334074709722</c:v>
                </c:pt>
                <c:pt idx="6">
                  <c:v>7.4854602157788266</c:v>
                </c:pt>
                <c:pt idx="7">
                  <c:v>7.5641013564431043</c:v>
                </c:pt>
                <c:pt idx="8">
                  <c:v>7.546100731112916</c:v>
                </c:pt>
                <c:pt idx="9">
                  <c:v>7.1231688405740057</c:v>
                </c:pt>
                <c:pt idx="10">
                  <c:v>7.3441428597878211</c:v>
                </c:pt>
                <c:pt idx="11">
                  <c:v>7.299135293335107</c:v>
                </c:pt>
                <c:pt idx="12">
                  <c:v>7.3447437273581109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2-4063-8979-A5FF91E091F7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52-4063-8979-A5FF91E091F7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7.5182646018212402</c:v>
                </c:pt>
                <c:pt idx="1">
                  <c:v>6.7363253239954597</c:v>
                </c:pt>
                <c:pt idx="2">
                  <c:v>7.340603850050659</c:v>
                </c:pt>
                <c:pt idx="3">
                  <c:v>6.6255954316084074</c:v>
                </c:pt>
                <c:pt idx="4">
                  <c:v>6.7026465511730491</c:v>
                </c:pt>
                <c:pt idx="5">
                  <c:v>7.0056785596006428</c:v>
                </c:pt>
                <c:pt idx="6">
                  <c:v>7.0349361355325888</c:v>
                </c:pt>
                <c:pt idx="7">
                  <c:v>7.4451101998232163</c:v>
                </c:pt>
                <c:pt idx="8">
                  <c:v>7.1996563985093509</c:v>
                </c:pt>
                <c:pt idx="9">
                  <c:v>6.9613529785943582</c:v>
                </c:pt>
                <c:pt idx="10">
                  <c:v>7.1690575541344659</c:v>
                </c:pt>
                <c:pt idx="11">
                  <c:v>7.0770494781997302</c:v>
                </c:pt>
                <c:pt idx="12">
                  <c:v>7.0549781333920114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2-4063-8979-A5FF91E091F7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52-4063-8979-A5FF91E091F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52-4063-8979-A5FF91E091F7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52-4063-8979-A5FF91E091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52-4063-8979-A5FF91E091F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7.0468508262018474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52-4063-8979-A5FF91E09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52-4063-8979-A5FF91E091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2-4063-8979-A5FF91E091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2-4063-8979-A5FF91E091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2-4063-8979-A5FF91E091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2-4063-8979-A5FF91E091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2-4063-8979-A5FF91E091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2-4063-8979-A5FF91E091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2-4063-8979-A5FF91E091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2-4063-8979-A5FF91E091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2-4063-8979-A5FF91E091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2-4063-8979-A5FF91E091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2-4063-8979-A5FF91E091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2-4063-8979-A5FF91E091F7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-0.10641365431256489</c:v>
                </c:pt>
                <c:pt idx="1">
                  <c:v>-6.6052179326544724E-2</c:v>
                </c:pt>
                <c:pt idx="2">
                  <c:v>-0.3438924176879663</c:v>
                </c:pt>
                <c:pt idx="3">
                  <c:v>0.25895214947937184</c:v>
                </c:pt>
                <c:pt idx="4">
                  <c:v>-0.1807673649684185</c:v>
                </c:pt>
                <c:pt idx="5">
                  <c:v>-0.17742523670264099</c:v>
                </c:pt>
                <c:pt idx="6">
                  <c:v>1.8388364072192687E-3</c:v>
                </c:pt>
                <c:pt idx="7">
                  <c:v>-0.25913963337776114</c:v>
                </c:pt>
                <c:pt idx="8">
                  <c:v>0.12039247789491991</c:v>
                </c:pt>
                <c:pt idx="9">
                  <c:v>9.4756112762983236E-2</c:v>
                </c:pt>
                <c:pt idx="10">
                  <c:v>-0.22628587892798002</c:v>
                </c:pt>
                <c:pt idx="11">
                  <c:v>1.9803831631183044E-2</c:v>
                </c:pt>
                <c:pt idx="12">
                  <c:v>-6.9190682368869716E-2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52-4063-8979-A5FF91E091F7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-0.69232382610240162</c:v>
                </c:pt>
                <c:pt idx="1">
                  <c:v>-0.63288547222698899</c:v>
                </c:pt>
                <c:pt idx="2">
                  <c:v>-0.48817128820537281</c:v>
                </c:pt>
                <c:pt idx="3">
                  <c:v>-8.4731478452390263E-2</c:v>
                </c:pt>
                <c:pt idx="4">
                  <c:v>-6.4951598158616619E-2</c:v>
                </c:pt>
                <c:pt idx="5">
                  <c:v>-0.37046715837045419</c:v>
                </c:pt>
                <c:pt idx="6">
                  <c:v>-0.20319370472158038</c:v>
                </c:pt>
                <c:pt idx="7">
                  <c:v>-0.31192283630312101</c:v>
                </c:pt>
                <c:pt idx="8">
                  <c:v>-0.22380306545399709</c:v>
                </c:pt>
                <c:pt idx="9">
                  <c:v>-0.12095902185042551</c:v>
                </c:pt>
                <c:pt idx="10">
                  <c:v>-0.2318783859255511</c:v>
                </c:pt>
                <c:pt idx="11">
                  <c:v>-0.22272928665232072</c:v>
                </c:pt>
                <c:pt idx="12">
                  <c:v>-0.29789290115626343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52-4063-8979-A5FF91E09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3-40DF-9127-5CD4AAC3654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8.2333166431840148</c:v>
                </c:pt>
                <c:pt idx="1">
                  <c:v>7.5458689988835133</c:v>
                </c:pt>
                <c:pt idx="2">
                  <c:v>7.224927224149619</c:v>
                </c:pt>
                <c:pt idx="3">
                  <c:v>6.9060150375939848</c:v>
                </c:pt>
                <c:pt idx="4">
                  <c:v>6.8420894883322632</c:v>
                </c:pt>
                <c:pt idx="5">
                  <c:v>6.9032372302308138</c:v>
                </c:pt>
                <c:pt idx="6">
                  <c:v>7.3246129151254724</c:v>
                </c:pt>
                <c:pt idx="7">
                  <c:v>7.4196919895113931</c:v>
                </c:pt>
                <c:pt idx="8">
                  <c:v>7.4743574533257116</c:v>
                </c:pt>
                <c:pt idx="9">
                  <c:v>7.0279658359313029</c:v>
                </c:pt>
                <c:pt idx="10">
                  <c:v>7.2312497298231966</c:v>
                </c:pt>
                <c:pt idx="11">
                  <c:v>7.2065753705698317</c:v>
                </c:pt>
                <c:pt idx="12">
                  <c:v>7.2669870022123897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3-40DF-9127-5CD4AAC36546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3-40DF-9127-5CD4AAC36546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7.4674421006428959</c:v>
                </c:pt>
                <c:pt idx="1">
                  <c:v>6.6507065915604313</c:v>
                </c:pt>
                <c:pt idx="2">
                  <c:v>7.297614374012837</c:v>
                </c:pt>
                <c:pt idx="3">
                  <c:v>6.5945161392105511</c:v>
                </c:pt>
                <c:pt idx="4">
                  <c:v>6.6882519368571351</c:v>
                </c:pt>
                <c:pt idx="5">
                  <c:v>7.0047183079421824</c:v>
                </c:pt>
                <c:pt idx="6">
                  <c:v>6.9643698899562754</c:v>
                </c:pt>
                <c:pt idx="7">
                  <c:v>7.3769862429348407</c:v>
                </c:pt>
                <c:pt idx="8">
                  <c:v>7.1376755746517411</c:v>
                </c:pt>
                <c:pt idx="9">
                  <c:v>6.8989995831596502</c:v>
                </c:pt>
                <c:pt idx="10">
                  <c:v>7.1330528040515375</c:v>
                </c:pt>
                <c:pt idx="11">
                  <c:v>7.05457733747921</c:v>
                </c:pt>
                <c:pt idx="12">
                  <c:v>7.0085146420153253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3-40DF-9127-5CD4AAC36546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3-40DF-9127-5CD4AAC3654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3-40DF-9127-5CD4AAC36546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93-40DF-9127-5CD4AAC365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93-40DF-9127-5CD4AAC3654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7.0223583243255412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93-40DF-9127-5CD4AAC3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93-40DF-9127-5CD4AAC365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93-40DF-9127-5CD4AAC365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93-40DF-9127-5CD4AAC365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93-40DF-9127-5CD4AAC365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93-40DF-9127-5CD4AAC365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93-40DF-9127-5CD4AAC365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93-40DF-9127-5CD4AAC365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93-40DF-9127-5CD4AAC365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93-40DF-9127-5CD4AAC365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93-40DF-9127-5CD4AAC365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93-40DF-9127-5CD4AAC365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93-40DF-9127-5CD4AAC365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93-40DF-9127-5CD4AAC36546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-6.5878996679670898E-2</c:v>
                </c:pt>
                <c:pt idx="1">
                  <c:v>-3.6710392803609437E-2</c:v>
                </c:pt>
                <c:pt idx="2">
                  <c:v>-0.3136166714201698</c:v>
                </c:pt>
                <c:pt idx="3">
                  <c:v>0.23615565430956931</c:v>
                </c:pt>
                <c:pt idx="4">
                  <c:v>-0.14346275335876957</c:v>
                </c:pt>
                <c:pt idx="5">
                  <c:v>-0.19475934847111898</c:v>
                </c:pt>
                <c:pt idx="6">
                  <c:v>4.2275414546156576E-2</c:v>
                </c:pt>
                <c:pt idx="7">
                  <c:v>-0.25611054834010893</c:v>
                </c:pt>
                <c:pt idx="8">
                  <c:v>0.14961022292798809</c:v>
                </c:pt>
                <c:pt idx="9">
                  <c:v>9.9761606143565551E-2</c:v>
                </c:pt>
                <c:pt idx="10">
                  <c:v>-0.19381500481619263</c:v>
                </c:pt>
                <c:pt idx="11">
                  <c:v>2.7329414927651285E-2</c:v>
                </c:pt>
                <c:pt idx="12">
                  <c:v>-5.08351069010331E-2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93-40DF-9127-5CD4AAC36546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-0.75380346954747957</c:v>
                </c:pt>
                <c:pt idx="1">
                  <c:v>-0.58468754164561254</c:v>
                </c:pt>
                <c:pt idx="2">
                  <c:v>-0.46958366471037838</c:v>
                </c:pt>
                <c:pt idx="3">
                  <c:v>-0.1299376469015554</c:v>
                </c:pt>
                <c:pt idx="4">
                  <c:v>-7.4282875699647199E-2</c:v>
                </c:pt>
                <c:pt idx="5">
                  <c:v>-0.26695818428657514</c:v>
                </c:pt>
                <c:pt idx="6">
                  <c:v>-3.5519616833751044E-2</c:v>
                </c:pt>
                <c:pt idx="7">
                  <c:v>-0.21417593428941473</c:v>
                </c:pt>
                <c:pt idx="8">
                  <c:v>-0.17137566974519203</c:v>
                </c:pt>
                <c:pt idx="9">
                  <c:v>-3.7903226443255278E-2</c:v>
                </c:pt>
                <c:pt idx="10">
                  <c:v>-0.11554754272653689</c:v>
                </c:pt>
                <c:pt idx="11">
                  <c:v>-0.16931129711378379</c:v>
                </c:pt>
                <c:pt idx="12">
                  <c:v>-0.2446286778868485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93-40DF-9127-5CD4AAC3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B-4765-81DD-899078B5C35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8.3323267908069116</c:v>
                </c:pt>
                <c:pt idx="1">
                  <c:v>8.3702803020606673</c:v>
                </c:pt>
                <c:pt idx="2">
                  <c:v>7.2548684144316411</c:v>
                </c:pt>
                <c:pt idx="3">
                  <c:v>6.8327880230021814</c:v>
                </c:pt>
                <c:pt idx="4">
                  <c:v>6.6521847441582382</c:v>
                </c:pt>
                <c:pt idx="5">
                  <c:v>7.8397273826536225</c:v>
                </c:pt>
                <c:pt idx="6">
                  <c:v>8.3651780358798185</c:v>
                </c:pt>
                <c:pt idx="7">
                  <c:v>8.3836721861245014</c:v>
                </c:pt>
                <c:pt idx="8">
                  <c:v>7.9721990903849846</c:v>
                </c:pt>
                <c:pt idx="9">
                  <c:v>7.6775337021322301</c:v>
                </c:pt>
                <c:pt idx="10">
                  <c:v>8.0185280826339582</c:v>
                </c:pt>
                <c:pt idx="11">
                  <c:v>7.8900458415193189</c:v>
                </c:pt>
                <c:pt idx="12">
                  <c:v>7.764727024907577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B-4765-81DD-899078B5C35F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9B-4765-81DD-899078B5C35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7.9685462655838961</c:v>
                </c:pt>
                <c:pt idx="1">
                  <c:v>7.431149250140348</c:v>
                </c:pt>
                <c:pt idx="2">
                  <c:v>7.6807281132620631</c:v>
                </c:pt>
                <c:pt idx="3">
                  <c:v>6.8932210297513921</c:v>
                </c:pt>
                <c:pt idx="4">
                  <c:v>6.8423889792076666</c:v>
                </c:pt>
                <c:pt idx="5">
                  <c:v>7.0134657836644587</c:v>
                </c:pt>
                <c:pt idx="6">
                  <c:v>7.5911216449939145</c:v>
                </c:pt>
                <c:pt idx="7">
                  <c:v>7.960238198622914</c:v>
                </c:pt>
                <c:pt idx="8">
                  <c:v>7.6872820979232985</c:v>
                </c:pt>
                <c:pt idx="9">
                  <c:v>7.4518625393494231</c:v>
                </c:pt>
                <c:pt idx="10">
                  <c:v>7.4436004827145599</c:v>
                </c:pt>
                <c:pt idx="11">
                  <c:v>7.232929964261082</c:v>
                </c:pt>
                <c:pt idx="12">
                  <c:v>7.4275981000211777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9B-4765-81DD-899078B5C35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9B-4765-81DD-899078B5C35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9B-4765-81DD-899078B5C35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9B-4765-81DD-899078B5C3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9B-4765-81DD-899078B5C35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7.2744788975584873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9B-4765-81DD-899078B5C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9B-4765-81DD-899078B5C3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9B-4765-81DD-899078B5C3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9B-4765-81DD-899078B5C3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9B-4765-81DD-899078B5C3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9B-4765-81DD-899078B5C3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9B-4765-81DD-899078B5C3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9B-4765-81DD-899078B5C3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9B-4765-81DD-899078B5C3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9B-4765-81DD-899078B5C3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9B-4765-81DD-899078B5C3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9B-4765-81DD-899078B5C3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9B-4765-81DD-899078B5C3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9B-4765-81DD-899078B5C35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-0.2345983957049711</c:v>
                </c:pt>
                <c:pt idx="1">
                  <c:v>-0.21309518620478318</c:v>
                </c:pt>
                <c:pt idx="2">
                  <c:v>-0.59611511044199439</c:v>
                </c:pt>
                <c:pt idx="3">
                  <c:v>0.47097316063642936</c:v>
                </c:pt>
                <c:pt idx="4">
                  <c:v>-0.51753101248928779</c:v>
                </c:pt>
                <c:pt idx="5">
                  <c:v>2.1543956117802132E-2</c:v>
                </c:pt>
                <c:pt idx="6">
                  <c:v>-0.3311073421711086</c:v>
                </c:pt>
                <c:pt idx="7">
                  <c:v>-0.21229526473650306</c:v>
                </c:pt>
                <c:pt idx="8">
                  <c:v>-0.12827636413857491</c:v>
                </c:pt>
                <c:pt idx="9">
                  <c:v>6.7034310417542819E-2</c:v>
                </c:pt>
                <c:pt idx="10">
                  <c:v>-0.50298112078642188</c:v>
                </c:pt>
                <c:pt idx="11">
                  <c:v>-3.3211894177780366E-3</c:v>
                </c:pt>
                <c:pt idx="12">
                  <c:v>-0.19794526435823556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9B-4765-81DD-899078B5C35F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-3.0836795064042022E-2</c:v>
                </c:pt>
                <c:pt idx="1">
                  <c:v>-0.61906592382232528</c:v>
                </c:pt>
                <c:pt idx="2">
                  <c:v>-0.63072370878839212</c:v>
                </c:pt>
                <c:pt idx="3">
                  <c:v>0.27075589071122419</c:v>
                </c:pt>
                <c:pt idx="4">
                  <c:v>-0.13324535021884465</c:v>
                </c:pt>
                <c:pt idx="5">
                  <c:v>-0.71541958862105748</c:v>
                </c:pt>
                <c:pt idx="6">
                  <c:v>-1.1440313493571077</c:v>
                </c:pt>
                <c:pt idx="7">
                  <c:v>-0.67137660768719076</c:v>
                </c:pt>
                <c:pt idx="8">
                  <c:v>-0.47045663394639536</c:v>
                </c:pt>
                <c:pt idx="9">
                  <c:v>-0.556249241944335</c:v>
                </c:pt>
                <c:pt idx="10">
                  <c:v>-0.93736054964715265</c:v>
                </c:pt>
                <c:pt idx="11">
                  <c:v>-0.44041682255806602</c:v>
                </c:pt>
                <c:pt idx="12">
                  <c:v>-0.49024812734908974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9B-4765-81DD-899078B5C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9A-4343-B753-E58493D998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9.1470450027110068</c:v>
                </c:pt>
                <c:pt idx="1">
                  <c:v>8.3691467867144027</c:v>
                </c:pt>
                <c:pt idx="2">
                  <c:v>7.1482012737391702</c:v>
                </c:pt>
                <c:pt idx="3">
                  <c:v>6.3384631221370116</c:v>
                </c:pt>
                <c:pt idx="4">
                  <c:v>6.2435806413442192</c:v>
                </c:pt>
                <c:pt idx="5">
                  <c:v>6.892098210660242</c:v>
                </c:pt>
                <c:pt idx="6">
                  <c:v>7.9522846744844315</c:v>
                </c:pt>
                <c:pt idx="7">
                  <c:v>8.23697290363957</c:v>
                </c:pt>
                <c:pt idx="8">
                  <c:v>8.5541528940150506</c:v>
                </c:pt>
                <c:pt idx="9">
                  <c:v>8.0383557312252965</c:v>
                </c:pt>
                <c:pt idx="10">
                  <c:v>8.2542312361636796</c:v>
                </c:pt>
                <c:pt idx="11">
                  <c:v>8.8450070323488053</c:v>
                </c:pt>
                <c:pt idx="12">
                  <c:v>7.7516678888908759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A-4343-B753-E58493D998E7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9A-4343-B753-E58493D998E7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10.058643771827706</c:v>
                </c:pt>
                <c:pt idx="1">
                  <c:v>8.5183896043624543</c:v>
                </c:pt>
                <c:pt idx="2">
                  <c:v>8.9438208884688084</c:v>
                </c:pt>
                <c:pt idx="3">
                  <c:v>7.2615639657124369</c:v>
                </c:pt>
                <c:pt idx="4">
                  <c:v>7.5795092261617238</c:v>
                </c:pt>
                <c:pt idx="5">
                  <c:v>7.6719207173194901</c:v>
                </c:pt>
                <c:pt idx="6">
                  <c:v>7.8098892707140131</c:v>
                </c:pt>
                <c:pt idx="7">
                  <c:v>8.0280654359897952</c:v>
                </c:pt>
                <c:pt idx="8">
                  <c:v>7.3250566263515537</c:v>
                </c:pt>
                <c:pt idx="9">
                  <c:v>7.6415784008307375</c:v>
                </c:pt>
                <c:pt idx="10">
                  <c:v>7.9870946393117137</c:v>
                </c:pt>
                <c:pt idx="11">
                  <c:v>7.7937504563043003</c:v>
                </c:pt>
                <c:pt idx="12">
                  <c:v>7.94246678177314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9A-4343-B753-E58493D998E7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9A-4343-B753-E58493D998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9A-4343-B753-E58493D998E7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9A-4343-B753-E58493D998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9A-4343-B753-E58493D998E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9A-4343-B753-E58493D99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9A-4343-B753-E58493D998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9A-4343-B753-E58493D998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9A-4343-B753-E58493D998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9A-4343-B753-E58493D998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9A-4343-B753-E58493D998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9A-4343-B753-E58493D998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9A-4343-B753-E58493D998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9A-4343-B753-E58493D998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9A-4343-B753-E58493D998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9A-4343-B753-E58493D998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9A-4343-B753-E58493D998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9A-4343-B753-E58493D998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9A-4343-B753-E58493D998E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-0.73744195313845751</c:v>
                </c:pt>
                <c:pt idx="1">
                  <c:v>-0.4450241102852015</c:v>
                </c:pt>
                <c:pt idx="2">
                  <c:v>-0.17856539673345928</c:v>
                </c:pt>
                <c:pt idx="3">
                  <c:v>0.36034726831575981</c:v>
                </c:pt>
                <c:pt idx="4">
                  <c:v>-0.12482565318609495</c:v>
                </c:pt>
                <c:pt idx="5">
                  <c:v>0.52053441279771917</c:v>
                </c:pt>
                <c:pt idx="6">
                  <c:v>-7.1401336035346041E-2</c:v>
                </c:pt>
                <c:pt idx="7">
                  <c:v>0.19821940245744862</c:v>
                </c:pt>
                <c:pt idx="8">
                  <c:v>0.58944800786516982</c:v>
                </c:pt>
                <c:pt idx="9">
                  <c:v>-0.12063303005842929</c:v>
                </c:pt>
                <c:pt idx="10">
                  <c:v>-0.5507931012945404</c:v>
                </c:pt>
                <c:pt idx="11">
                  <c:v>-4.0879349465049231E-2</c:v>
                </c:pt>
                <c:pt idx="12">
                  <c:v>-2.9055131473257667E-2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9A-4343-B753-E58493D998E7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-0.71500044878576396</c:v>
                </c:pt>
                <c:pt idx="1">
                  <c:v>-0.47208361047209024</c:v>
                </c:pt>
                <c:pt idx="2">
                  <c:v>-3.053686795916466E-2</c:v>
                </c:pt>
                <c:pt idx="3">
                  <c:v>0.91167116613514576</c:v>
                </c:pt>
                <c:pt idx="4">
                  <c:v>0.47144850103712965</c:v>
                </c:pt>
                <c:pt idx="5">
                  <c:v>0.15246763177794076</c:v>
                </c:pt>
                <c:pt idx="6">
                  <c:v>-0.35856957803742429</c:v>
                </c:pt>
                <c:pt idx="7">
                  <c:v>2.5099515225639024E-2</c:v>
                </c:pt>
                <c:pt idx="8">
                  <c:v>-0.74684645999105914</c:v>
                </c:pt>
                <c:pt idx="9">
                  <c:v>-0.62392001957111454</c:v>
                </c:pt>
                <c:pt idx="10">
                  <c:v>-0.87623040504134497</c:v>
                </c:pt>
                <c:pt idx="11">
                  <c:v>-1.3816902272450564</c:v>
                </c:pt>
                <c:pt idx="12">
                  <c:v>-0.22130014453388736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9A-4343-B753-E58493D99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DB-463A-843E-47F7FB2EEE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0.76090000000000002</c:v>
                </c:pt>
                <c:pt idx="1">
                  <c:v>0.77150000000000007</c:v>
                </c:pt>
                <c:pt idx="2">
                  <c:v>0.76700000000000002</c:v>
                </c:pt>
                <c:pt idx="3">
                  <c:v>0.76760000000000006</c:v>
                </c:pt>
                <c:pt idx="4">
                  <c:v>0.69900000000000007</c:v>
                </c:pt>
                <c:pt idx="5">
                  <c:v>0.77910000000000001</c:v>
                </c:pt>
                <c:pt idx="6">
                  <c:v>0.82269999999999999</c:v>
                </c:pt>
                <c:pt idx="7">
                  <c:v>0.86730000000000007</c:v>
                </c:pt>
                <c:pt idx="8">
                  <c:v>0.75</c:v>
                </c:pt>
                <c:pt idx="9">
                  <c:v>0.79150000000000009</c:v>
                </c:pt>
                <c:pt idx="10">
                  <c:v>0.7229000000000001</c:v>
                </c:pt>
                <c:pt idx="11">
                  <c:v>0.73370000000000002</c:v>
                </c:pt>
                <c:pt idx="12">
                  <c:v>0.76972196158821105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B-463A-843E-47F7FB2EEE60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DB-463A-843E-47F7FB2EEE60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0.59370000000000001</c:v>
                </c:pt>
                <c:pt idx="1">
                  <c:v>0.75780000000000003</c:v>
                </c:pt>
                <c:pt idx="2">
                  <c:v>0.78410000000000002</c:v>
                </c:pt>
                <c:pt idx="3">
                  <c:v>0.82299999999999995</c:v>
                </c:pt>
                <c:pt idx="4">
                  <c:v>0.72030000000000005</c:v>
                </c:pt>
                <c:pt idx="5">
                  <c:v>0.76419999999999999</c:v>
                </c:pt>
                <c:pt idx="6">
                  <c:v>0.86370000000000002</c:v>
                </c:pt>
                <c:pt idx="7">
                  <c:v>0.90879999999999994</c:v>
                </c:pt>
                <c:pt idx="8">
                  <c:v>0.76670000000000005</c:v>
                </c:pt>
                <c:pt idx="9">
                  <c:v>0.8234999999999999</c:v>
                </c:pt>
                <c:pt idx="10">
                  <c:v>0.79489999999999994</c:v>
                </c:pt>
                <c:pt idx="11">
                  <c:v>0.77950000000000008</c:v>
                </c:pt>
                <c:pt idx="12">
                  <c:v>0.78235212112064911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DB-463A-843E-47F7FB2EEE60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DB-463A-843E-47F7FB2EEE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DB-463A-843E-47F7FB2EEE60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DB-463A-843E-47F7FB2EEE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DB-463A-843E-47F7FB2EEE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0.81280076010742186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DB-463A-843E-47F7FB2EE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DB-463A-843E-47F7FB2EEE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DB-463A-843E-47F7FB2EEE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DB-463A-843E-47F7FB2EEE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DB-463A-843E-47F7FB2EEE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DB-463A-843E-47F7FB2EEE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DB-463A-843E-47F7FB2EEE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DB-463A-843E-47F7FB2EEE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DB-463A-843E-47F7FB2EEE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DB-463A-843E-47F7FB2EEE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DB-463A-843E-47F7FB2EEE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DB-463A-843E-47F7FB2EEE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DB-463A-843E-47F7FB2EEE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DB-463A-843E-47F7FB2EEE60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3.956043956043942E-2</c:v>
                </c:pt>
                <c:pt idx="1">
                  <c:v>-1.634454784061079E-2</c:v>
                </c:pt>
                <c:pt idx="2">
                  <c:v>7.1400903808908955E-2</c:v>
                </c:pt>
                <c:pt idx="3">
                  <c:v>-2.0928792569659516E-2</c:v>
                </c:pt>
                <c:pt idx="4">
                  <c:v>4.0343464631320547E-2</c:v>
                </c:pt>
                <c:pt idx="5">
                  <c:v>-1.1722272317403082E-2</c:v>
                </c:pt>
                <c:pt idx="6">
                  <c:v>-1.6047102285846271E-2</c:v>
                </c:pt>
                <c:pt idx="7">
                  <c:v>-7.7680525164115499E-3</c:v>
                </c:pt>
                <c:pt idx="8">
                  <c:v>-1.1346444780634402E-3</c:v>
                </c:pt>
                <c:pt idx="9">
                  <c:v>1.7895490336437003E-3</c:v>
                </c:pt>
                <c:pt idx="10">
                  <c:v>-3.2997695013951334E-2</c:v>
                </c:pt>
                <c:pt idx="11">
                  <c:v>-2.0648229257914985E-2</c:v>
                </c:pt>
                <c:pt idx="12">
                  <c:v>1.9621453393217081E-3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DB-463A-843E-47F7FB2EEE60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5.6774871862268261E-2</c:v>
                </c:pt>
                <c:pt idx="1">
                  <c:v>6.8697342838625941E-2</c:v>
                </c:pt>
                <c:pt idx="2">
                  <c:v>8.1877444589309123E-2</c:v>
                </c:pt>
                <c:pt idx="3">
                  <c:v>2.9963522668056131E-2</c:v>
                </c:pt>
                <c:pt idx="4">
                  <c:v>9.1988555078683643E-2</c:v>
                </c:pt>
                <c:pt idx="5">
                  <c:v>-1.5274034141958714E-2</c:v>
                </c:pt>
                <c:pt idx="6">
                  <c:v>3.5979093229610015E-2</c:v>
                </c:pt>
                <c:pt idx="7">
                  <c:v>4.5658941542718656E-2</c:v>
                </c:pt>
                <c:pt idx="8">
                  <c:v>5.6400000000000006E-2</c:v>
                </c:pt>
                <c:pt idx="9">
                  <c:v>6.089703095388499E-2</c:v>
                </c:pt>
                <c:pt idx="10">
                  <c:v>0.10264213584174819</c:v>
                </c:pt>
                <c:pt idx="11">
                  <c:v>6.6648493934850839E-2</c:v>
                </c:pt>
                <c:pt idx="12">
                  <c:v>5.5966700534727964E-2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DB-463A-843E-47F7FB2EE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75-496E-96B0-39518AA5227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0.55779999999999996</c:v>
                </c:pt>
                <c:pt idx="1">
                  <c:v>0.65590000000000004</c:v>
                </c:pt>
                <c:pt idx="2">
                  <c:v>0.6109</c:v>
                </c:pt>
                <c:pt idx="3">
                  <c:v>0.61370000000000002</c:v>
                </c:pt>
                <c:pt idx="4">
                  <c:v>0.51890000000000003</c:v>
                </c:pt>
                <c:pt idx="5">
                  <c:v>0.55549999999999999</c:v>
                </c:pt>
                <c:pt idx="6">
                  <c:v>0.6764</c:v>
                </c:pt>
                <c:pt idx="7">
                  <c:v>0.70750000000000002</c:v>
                </c:pt>
                <c:pt idx="8">
                  <c:v>0.5857</c:v>
                </c:pt>
                <c:pt idx="9">
                  <c:v>0.60840000000000005</c:v>
                </c:pt>
                <c:pt idx="10">
                  <c:v>0.65980000000000005</c:v>
                </c:pt>
                <c:pt idx="11">
                  <c:v>0.63490000000000002</c:v>
                </c:pt>
                <c:pt idx="12">
                  <c:v>0.61544999999999994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5-496E-96B0-39518AA52276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75-496E-96B0-39518AA5227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75-496E-96B0-39518AA52276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75-496E-96B0-39518AA5227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0.66503333333333325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75-496E-96B0-39518AA52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75-496E-96B0-39518AA522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75-496E-96B0-39518AA522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75-496E-96B0-39518AA522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75-496E-96B0-39518AA522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75-496E-96B0-39518AA522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75-496E-96B0-39518AA522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75-496E-96B0-39518AA522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75-496E-96B0-39518AA522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75-496E-96B0-39518AA522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75-496E-96B0-39518AA522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75-496E-96B0-39518AA522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75-496E-96B0-39518AA522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75-496E-96B0-39518AA52276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8.5136629284473297E-2</c:v>
                </c:pt>
                <c:pt idx="1">
                  <c:v>9.1011711584591426E-2</c:v>
                </c:pt>
                <c:pt idx="2">
                  <c:v>0.11926020408163285</c:v>
                </c:pt>
                <c:pt idx="3">
                  <c:v>-1.7149328587607093E-2</c:v>
                </c:pt>
                <c:pt idx="4">
                  <c:v>6.5217391304347894E-2</c:v>
                </c:pt>
                <c:pt idx="5">
                  <c:v>-1.1882211124504938E-2</c:v>
                </c:pt>
                <c:pt idx="6">
                  <c:v>2.9768786127167601E-2</c:v>
                </c:pt>
                <c:pt idx="7">
                  <c:v>-2.8448947778643818E-2</c:v>
                </c:pt>
                <c:pt idx="8">
                  <c:v>1.7149328587606982E-2</c:v>
                </c:pt>
                <c:pt idx="9">
                  <c:v>4.2923794712286023E-2</c:v>
                </c:pt>
                <c:pt idx="10">
                  <c:v>-8.077723802914627E-2</c:v>
                </c:pt>
                <c:pt idx="11">
                  <c:v>-6.5375302663438162E-2</c:v>
                </c:pt>
                <c:pt idx="12">
                  <c:v>1.8990990735191504E-2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75-496E-96B0-39518AA52276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4.8694855747214216E-2</c:v>
                </c:pt>
                <c:pt idx="1">
                  <c:v>0.14260381262006794</c:v>
                </c:pt>
                <c:pt idx="2">
                  <c:v>8.8203379321035502E-2</c:v>
                </c:pt>
                <c:pt idx="3">
                  <c:v>-7.8008802549704104E-2</c:v>
                </c:pt>
                <c:pt idx="4">
                  <c:v>2.2327964860907823E-2</c:v>
                </c:pt>
                <c:pt idx="5">
                  <c:v>-0.15753927470268692</c:v>
                </c:pt>
                <c:pt idx="6">
                  <c:v>-4.4644054162756408E-2</c:v>
                </c:pt>
                <c:pt idx="7">
                  <c:v>-4.0415704387990692E-2</c:v>
                </c:pt>
                <c:pt idx="8">
                  <c:v>-1.3339610797238E-2</c:v>
                </c:pt>
                <c:pt idx="9">
                  <c:v>4.0657976412166397E-2</c:v>
                </c:pt>
                <c:pt idx="10">
                  <c:v>9.3806771263418742E-2</c:v>
                </c:pt>
                <c:pt idx="11">
                  <c:v>2.9010506507762157E-2</c:v>
                </c:pt>
                <c:pt idx="12">
                  <c:v>8.1012132315614327E-3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475-496E-96B0-39518AA52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2D-47DD-B924-D3DD56388CE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0.47479999999999994</c:v>
                </c:pt>
                <c:pt idx="1">
                  <c:v>0.6603</c:v>
                </c:pt>
                <c:pt idx="2">
                  <c:v>0.68440000000000001</c:v>
                </c:pt>
                <c:pt idx="3">
                  <c:v>0.67489999999999994</c:v>
                </c:pt>
                <c:pt idx="4">
                  <c:v>0.51469999999999994</c:v>
                </c:pt>
                <c:pt idx="5">
                  <c:v>0.63390000000000002</c:v>
                </c:pt>
                <c:pt idx="6">
                  <c:v>0.76269999999999993</c:v>
                </c:pt>
                <c:pt idx="7">
                  <c:v>0.82590000000000008</c:v>
                </c:pt>
                <c:pt idx="8">
                  <c:v>0.67400000000000004</c:v>
                </c:pt>
                <c:pt idx="9">
                  <c:v>0.73069999999999991</c:v>
                </c:pt>
                <c:pt idx="10">
                  <c:v>0.69680000000000009</c:v>
                </c:pt>
                <c:pt idx="11">
                  <c:v>0.71420000000000006</c:v>
                </c:pt>
                <c:pt idx="12">
                  <c:v>0.67060833333333336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D-47DD-B924-D3DD56388CED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2D-47DD-B924-D3DD56388CE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2D-47DD-B924-D3DD56388CED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2D-47DD-B924-D3DD56388CE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2D-47DD-B924-D3DD56388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2D-47DD-B924-D3DD56388C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2D-47DD-B924-D3DD56388C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2D-47DD-B924-D3DD56388C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2D-47DD-B924-D3DD56388C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2D-47DD-B924-D3DD56388C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2D-47DD-B924-D3DD56388C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2D-47DD-B924-D3DD56388C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2D-47DD-B924-D3DD56388C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2D-47DD-B924-D3DD56388C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2D-47DD-B924-D3DD56388C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2D-47DD-B924-D3DD56388C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2D-47DD-B924-D3DD56388C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2D-47DD-B924-D3DD56388CE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-1.3431013431013494E-2</c:v>
                </c:pt>
                <c:pt idx="1">
                  <c:v>6.0480207657365392E-2</c:v>
                </c:pt>
                <c:pt idx="2">
                  <c:v>2.1412115462799752E-2</c:v>
                </c:pt>
                <c:pt idx="3">
                  <c:v>1.0610801251530466E-2</c:v>
                </c:pt>
                <c:pt idx="4">
                  <c:v>1.2220259128386202E-2</c:v>
                </c:pt>
                <c:pt idx="5">
                  <c:v>4.0771651388698871E-2</c:v>
                </c:pt>
                <c:pt idx="6">
                  <c:v>-5.7098020280057948E-2</c:v>
                </c:pt>
                <c:pt idx="7">
                  <c:v>-4.1359971959341046E-2</c:v>
                </c:pt>
                <c:pt idx="8">
                  <c:v>-2.0402720362714954E-2</c:v>
                </c:pt>
                <c:pt idx="9">
                  <c:v>-5.7565789473684514E-2</c:v>
                </c:pt>
                <c:pt idx="10">
                  <c:v>-4.3726482418580459E-2</c:v>
                </c:pt>
                <c:pt idx="11">
                  <c:v>-4.2746284361436238E-2</c:v>
                </c:pt>
                <c:pt idx="12">
                  <c:v>-1.1870680488027641E-2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2D-47DD-B924-D3DD56388CED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-1.3832384052074875E-2</c:v>
                </c:pt>
                <c:pt idx="1">
                  <c:v>0.14008650760429742</c:v>
                </c:pt>
                <c:pt idx="2">
                  <c:v>5.634197617379133E-2</c:v>
                </c:pt>
                <c:pt idx="3">
                  <c:v>5.3908355795148521E-2</c:v>
                </c:pt>
                <c:pt idx="4">
                  <c:v>4.0405569007263997E-2</c:v>
                </c:pt>
                <c:pt idx="5">
                  <c:v>9.5554080955539966E-3</c:v>
                </c:pt>
                <c:pt idx="6">
                  <c:v>3.9845758354755123E-3</c:v>
                </c:pt>
                <c:pt idx="7">
                  <c:v>1.12151836332266E-2</c:v>
                </c:pt>
                <c:pt idx="8">
                  <c:v>0.12634161300214641</c:v>
                </c:pt>
                <c:pt idx="9">
                  <c:v>2.7590012415505516E-2</c:v>
                </c:pt>
                <c:pt idx="10">
                  <c:v>0.13227838377630974</c:v>
                </c:pt>
                <c:pt idx="11">
                  <c:v>0.11969230769230776</c:v>
                </c:pt>
                <c:pt idx="12">
                  <c:v>5.5561508701077456E-2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82D-47DD-B924-D3DD56388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A8-4D34-A4C4-23FEA27C4AE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0.79900000000000004</c:v>
                </c:pt>
                <c:pt idx="1">
                  <c:v>0.80559999999999998</c:v>
                </c:pt>
                <c:pt idx="2">
                  <c:v>0.81099999999999994</c:v>
                </c:pt>
                <c:pt idx="3">
                  <c:v>0.80870000000000009</c:v>
                </c:pt>
                <c:pt idx="4">
                  <c:v>0.75670000000000004</c:v>
                </c:pt>
                <c:pt idx="5">
                  <c:v>0.81620000000000004</c:v>
                </c:pt>
                <c:pt idx="6">
                  <c:v>0.85180000000000011</c:v>
                </c:pt>
                <c:pt idx="7">
                  <c:v>0.89980000000000004</c:v>
                </c:pt>
                <c:pt idx="8">
                  <c:v>0.79180000000000006</c:v>
                </c:pt>
                <c:pt idx="9">
                  <c:v>0.8456999999999999</c:v>
                </c:pt>
                <c:pt idx="10">
                  <c:v>0.7661</c:v>
                </c:pt>
                <c:pt idx="11">
                  <c:v>0.76919999999999999</c:v>
                </c:pt>
                <c:pt idx="12">
                  <c:v>0.81043671021028874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8-4D34-A4C4-23FEA27C4AE1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A8-4D34-A4C4-23FEA27C4AE1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0.60199999999999998</c:v>
                </c:pt>
                <c:pt idx="1">
                  <c:v>0.78110000000000002</c:v>
                </c:pt>
                <c:pt idx="2">
                  <c:v>0.82319999999999993</c:v>
                </c:pt>
                <c:pt idx="3">
                  <c:v>0.88049999999999995</c:v>
                </c:pt>
                <c:pt idx="4">
                  <c:v>0.77670000000000006</c:v>
                </c:pt>
                <c:pt idx="5">
                  <c:v>0.82209999999999994</c:v>
                </c:pt>
                <c:pt idx="6">
                  <c:v>0.91700000000000004</c:v>
                </c:pt>
                <c:pt idx="7">
                  <c:v>0.96599999999999997</c:v>
                </c:pt>
                <c:pt idx="8">
                  <c:v>0.81819999999999993</c:v>
                </c:pt>
                <c:pt idx="9">
                  <c:v>0.88470000000000004</c:v>
                </c:pt>
                <c:pt idx="10">
                  <c:v>0.8327</c:v>
                </c:pt>
                <c:pt idx="11">
                  <c:v>0.82420000000000004</c:v>
                </c:pt>
                <c:pt idx="12">
                  <c:v>0.82736563433026633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A8-4D34-A4C4-23FEA27C4AE1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A8-4D34-A4C4-23FEA27C4AE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A8-4D34-A4C4-23FEA27C4AE1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A8-4D34-A4C4-23FEA27C4A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A8-4D34-A4C4-23FEA27C4AE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0.8610960469022988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A8-4D34-A4C4-23FEA27C4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A8-4D34-A4C4-23FEA27C4A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A8-4D34-A4C4-23FEA27C4A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A8-4D34-A4C4-23FEA27C4A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A8-4D34-A4C4-23FEA27C4A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A8-4D34-A4C4-23FEA27C4A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A8-4D34-A4C4-23FEA27C4A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A8-4D34-A4C4-23FEA27C4A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A8-4D34-A4C4-23FEA27C4A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A8-4D34-A4C4-23FEA27C4A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A8-4D34-A4C4-23FEA27C4A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A8-4D34-A4C4-23FEA27C4A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A8-4D34-A4C4-23FEA27C4A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A8-4D34-A4C4-23FEA27C4AE1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2.7879677182685247E-2</c:v>
                </c:pt>
                <c:pt idx="1">
                  <c:v>-2.2742779167617133E-4</c:v>
                </c:pt>
                <c:pt idx="2">
                  <c:v>5.8544303797468444E-2</c:v>
                </c:pt>
                <c:pt idx="3">
                  <c:v>-2.2347655800022959E-2</c:v>
                </c:pt>
                <c:pt idx="4">
                  <c:v>3.5991002249437853E-2</c:v>
                </c:pt>
                <c:pt idx="5">
                  <c:v>-8.7112171837709917E-3</c:v>
                </c:pt>
                <c:pt idx="6">
                  <c:v>-2.5824652777777679E-2</c:v>
                </c:pt>
                <c:pt idx="7">
                  <c:v>-1.2502604709314635E-3</c:v>
                </c:pt>
                <c:pt idx="8">
                  <c:v>-1.4172670367309514E-3</c:v>
                </c:pt>
                <c:pt idx="9">
                  <c:v>-2.5626740947074511E-3</c:v>
                </c:pt>
                <c:pt idx="10">
                  <c:v>-1.6826361299368986E-2</c:v>
                </c:pt>
                <c:pt idx="11">
                  <c:v>-5.9107358262968646E-3</c:v>
                </c:pt>
                <c:pt idx="12">
                  <c:v>2.0150096149196273E-4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A8-4D34-A4C4-23FEA27C4AE1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5.2065081351689635E-2</c:v>
                </c:pt>
                <c:pt idx="1">
                  <c:v>9.1360476663356449E-2</c:v>
                </c:pt>
                <c:pt idx="2">
                  <c:v>7.237977805178808E-2</c:v>
                </c:pt>
                <c:pt idx="3">
                  <c:v>4.9462099666130799E-2</c:v>
                </c:pt>
                <c:pt idx="4">
                  <c:v>9.5546451698163004E-2</c:v>
                </c:pt>
                <c:pt idx="5">
                  <c:v>1.7765253614310028E-2</c:v>
                </c:pt>
                <c:pt idx="6">
                  <c:v>5.4003287156609403E-2</c:v>
                </c:pt>
                <c:pt idx="7">
                  <c:v>6.5347855078906392E-2</c:v>
                </c:pt>
                <c:pt idx="8">
                  <c:v>6.7820156605203241E-2</c:v>
                </c:pt>
                <c:pt idx="9">
                  <c:v>5.8531394111387192E-2</c:v>
                </c:pt>
                <c:pt idx="10">
                  <c:v>9.8290040464691364E-2</c:v>
                </c:pt>
                <c:pt idx="11">
                  <c:v>7.1372854914196537E-2</c:v>
                </c:pt>
                <c:pt idx="12">
                  <c:v>6.2508689517365434E-2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A8-4D34-A4C4-23FEA27C4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9D-4345-8F05-739054D9BFF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0.81330000000000002</c:v>
                </c:pt>
                <c:pt idx="1">
                  <c:v>0.82629999999999992</c:v>
                </c:pt>
                <c:pt idx="2">
                  <c:v>0.83360000000000001</c:v>
                </c:pt>
                <c:pt idx="3">
                  <c:v>0.83430000000000004</c:v>
                </c:pt>
                <c:pt idx="4">
                  <c:v>0.78040000000000009</c:v>
                </c:pt>
                <c:pt idx="5">
                  <c:v>0.83109999999999995</c:v>
                </c:pt>
                <c:pt idx="6">
                  <c:v>0.86900000000000011</c:v>
                </c:pt>
                <c:pt idx="7">
                  <c:v>0.91980000000000006</c:v>
                </c:pt>
                <c:pt idx="8">
                  <c:v>0.82340000000000002</c:v>
                </c:pt>
                <c:pt idx="9">
                  <c:v>0.873</c:v>
                </c:pt>
                <c:pt idx="10">
                  <c:v>0.79220000000000002</c:v>
                </c:pt>
                <c:pt idx="11">
                  <c:v>0.79409999999999992</c:v>
                </c:pt>
                <c:pt idx="12">
                  <c:v>0.83287780864793659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9D-4345-8F05-739054D9BFFD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9D-4345-8F05-739054D9BFFD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0.622</c:v>
                </c:pt>
                <c:pt idx="1">
                  <c:v>0.8012999999999999</c:v>
                </c:pt>
                <c:pt idx="2">
                  <c:v>0.84599999999999997</c:v>
                </c:pt>
                <c:pt idx="3">
                  <c:v>0.91430000000000011</c:v>
                </c:pt>
                <c:pt idx="4">
                  <c:v>0.82069999999999999</c:v>
                </c:pt>
                <c:pt idx="5">
                  <c:v>0.85340000000000005</c:v>
                </c:pt>
                <c:pt idx="6">
                  <c:v>0.94340000000000002</c:v>
                </c:pt>
                <c:pt idx="7">
                  <c:v>0.99</c:v>
                </c:pt>
                <c:pt idx="8">
                  <c:v>0.84279999999999999</c:v>
                </c:pt>
                <c:pt idx="9">
                  <c:v>0.91099999999999992</c:v>
                </c:pt>
                <c:pt idx="10">
                  <c:v>0.85560000000000003</c:v>
                </c:pt>
                <c:pt idx="11">
                  <c:v>0.84340000000000004</c:v>
                </c:pt>
                <c:pt idx="12">
                  <c:v>0.8534849854599893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9D-4345-8F05-739054D9BFFD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9D-4345-8F05-739054D9BFF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9D-4345-8F05-739054D9BFFD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9D-4345-8F05-739054D9BF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9D-4345-8F05-739054D9BFF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0.87548953229766024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9D-4345-8F05-739054D9B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9D-4345-8F05-739054D9BF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9D-4345-8F05-739054D9BF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9D-4345-8F05-739054D9BF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9D-4345-8F05-739054D9BF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9D-4345-8F05-739054D9BF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9D-4345-8F05-739054D9BF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9D-4345-8F05-739054D9BF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9D-4345-8F05-739054D9BF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9D-4345-8F05-739054D9BF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9D-4345-8F05-739054D9BF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9D-4345-8F05-739054D9BF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9D-4345-8F05-739054D9BF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9D-4345-8F05-739054D9BFF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2.9454195720124865E-2</c:v>
                </c:pt>
                <c:pt idx="1">
                  <c:v>-1.1142061281337101E-2</c:v>
                </c:pt>
                <c:pt idx="2">
                  <c:v>6.2027594481103954E-2</c:v>
                </c:pt>
                <c:pt idx="3">
                  <c:v>-2.7279900800360468E-2</c:v>
                </c:pt>
                <c:pt idx="4">
                  <c:v>3.6334719843406083E-2</c:v>
                </c:pt>
                <c:pt idx="5">
                  <c:v>-1.6291608063759844E-2</c:v>
                </c:pt>
                <c:pt idx="6">
                  <c:v>-2.3845166809238538E-2</c:v>
                </c:pt>
                <c:pt idx="7">
                  <c:v>1.4358974358974486E-3</c:v>
                </c:pt>
                <c:pt idx="8">
                  <c:v>-2.3253110103482744E-4</c:v>
                </c:pt>
                <c:pt idx="9">
                  <c:v>2.1922613175491268E-3</c:v>
                </c:pt>
                <c:pt idx="10">
                  <c:v>-1.4755043227665743E-2</c:v>
                </c:pt>
                <c:pt idx="11">
                  <c:v>-2.5044722719139711E-3</c:v>
                </c:pt>
                <c:pt idx="12">
                  <c:v>1.44573862838282E-4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9D-4345-8F05-739054D9BFFD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5.2871019304069788E-2</c:v>
                </c:pt>
                <c:pt idx="1">
                  <c:v>7.406510952438583E-2</c:v>
                </c:pt>
                <c:pt idx="2">
                  <c:v>6.1900191938579541E-2</c:v>
                </c:pt>
                <c:pt idx="3">
                  <c:v>3.4280234927484221E-2</c:v>
                </c:pt>
                <c:pt idx="4">
                  <c:v>8.546899026140431E-2</c:v>
                </c:pt>
                <c:pt idx="5">
                  <c:v>9.8664420647336382E-3</c:v>
                </c:pt>
                <c:pt idx="6">
                  <c:v>5.0517836593785947E-2</c:v>
                </c:pt>
                <c:pt idx="7">
                  <c:v>6.153511632963693E-2</c:v>
                </c:pt>
                <c:pt idx="8">
                  <c:v>4.4328394461986775E-2</c:v>
                </c:pt>
                <c:pt idx="9">
                  <c:v>4.7308132875143238E-2</c:v>
                </c:pt>
                <c:pt idx="10">
                  <c:v>7.8894218631658575E-2</c:v>
                </c:pt>
                <c:pt idx="11">
                  <c:v>5.3267850396675698E-2</c:v>
                </c:pt>
                <c:pt idx="12">
                  <c:v>5.1162035063580191E-2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9D-4345-8F05-739054D9B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106138</c:v>
                </c:pt>
                <c:pt idx="1">
                  <c:v>49630</c:v>
                </c:pt>
                <c:pt idx="2">
                  <c:v>25744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1DD-B872-E012923DF731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101169</c:v>
                </c:pt>
                <c:pt idx="1">
                  <c:v>38604</c:v>
                </c:pt>
                <c:pt idx="2">
                  <c:v>22046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1DD-B872-E012923DF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71A-41DD-B872-E012923DF73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71A-41DD-B872-E012923DF73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71A-41DD-B872-E012923DF73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A-41DD-B872-E012923DF73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A-41DD-B872-E012923DF73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A-41DD-B872-E012923DF73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A-41DD-B872-E012923DF73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1A-41DD-B872-E012923DF73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1A-41DD-B872-E012923DF73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0.62519852427712441</c:v>
                </c:pt>
                <c:pt idx="1">
                  <c:v>0.23856283872721992</c:v>
                </c:pt>
                <c:pt idx="2">
                  <c:v>0.13623863699565564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1A-41DD-B872-E012923DF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1A-41DD-B872-E012923DF73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1A-41DD-B872-E012923DF73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1A-41DD-B872-E012923DF73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1A-41DD-B872-E012923DF73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1A-41DD-B872-E012923DF73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1A-41DD-B872-E012923DF73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1A-41DD-B872-E012923DF73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1A-41DD-B872-E012923DF73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1A-41DD-B872-E012923DF73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1A-41DD-B872-E012923DF73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1A-41DD-B872-E012923DF73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1A-41DD-B872-E012923DF73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-4.6816408826245048E-2</c:v>
                </c:pt>
                <c:pt idx="1">
                  <c:v>-0.22216401370139027</c:v>
                </c:pt>
                <c:pt idx="2">
                  <c:v>-0.14364512119328776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1A-41DD-B872-E012923DF7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A6-48A3-BCAD-C2F4E13596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15909</c:v>
                </c:pt>
                <c:pt idx="1">
                  <c:v>14785</c:v>
                </c:pt>
                <c:pt idx="2">
                  <c:v>17990</c:v>
                </c:pt>
                <c:pt idx="3">
                  <c:v>16470</c:v>
                </c:pt>
                <c:pt idx="4">
                  <c:v>17017</c:v>
                </c:pt>
                <c:pt idx="5">
                  <c:v>17675</c:v>
                </c:pt>
                <c:pt idx="6">
                  <c:v>17176</c:v>
                </c:pt>
                <c:pt idx="7">
                  <c:v>16649</c:v>
                </c:pt>
                <c:pt idx="8">
                  <c:v>16732</c:v>
                </c:pt>
                <c:pt idx="9">
                  <c:v>17952</c:v>
                </c:pt>
                <c:pt idx="10">
                  <c:v>17714</c:v>
                </c:pt>
                <c:pt idx="11">
                  <c:v>14947</c:v>
                </c:pt>
                <c:pt idx="12">
                  <c:v>201016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6-48A3-BCAD-C2F4E135968D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A6-48A3-BCAD-C2F4E135968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9791</c:v>
                </c:pt>
                <c:pt idx="1">
                  <c:v>11389</c:v>
                </c:pt>
                <c:pt idx="2">
                  <c:v>15206</c:v>
                </c:pt>
                <c:pt idx="3">
                  <c:v>16678</c:v>
                </c:pt>
                <c:pt idx="4">
                  <c:v>12920</c:v>
                </c:pt>
                <c:pt idx="5">
                  <c:v>14646</c:v>
                </c:pt>
                <c:pt idx="6">
                  <c:v>13069</c:v>
                </c:pt>
                <c:pt idx="7">
                  <c:v>14298</c:v>
                </c:pt>
                <c:pt idx="8">
                  <c:v>12907</c:v>
                </c:pt>
                <c:pt idx="9">
                  <c:v>15170</c:v>
                </c:pt>
                <c:pt idx="10">
                  <c:v>18458</c:v>
                </c:pt>
                <c:pt idx="11">
                  <c:v>14767</c:v>
                </c:pt>
                <c:pt idx="12">
                  <c:v>169299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A6-48A3-BCAD-C2F4E135968D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A6-48A3-BCAD-C2F4E13596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A6-48A3-BCAD-C2F4E135968D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A6-48A3-BCAD-C2F4E13596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A6-48A3-BCAD-C2F4E13596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A6-48A3-BCAD-C2F4E1359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AA6-48A3-BCAD-C2F4E135968D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1359</c:v>
                      </c:pt>
                      <c:pt idx="1">
                        <c:v>1551</c:v>
                      </c:pt>
                      <c:pt idx="2">
                        <c:v>2458</c:v>
                      </c:pt>
                      <c:pt idx="3">
                        <c:v>1668</c:v>
                      </c:pt>
                      <c:pt idx="4">
                        <c:v>3097</c:v>
                      </c:pt>
                      <c:pt idx="5">
                        <c:v>4999</c:v>
                      </c:pt>
                      <c:pt idx="6">
                        <c:v>11072</c:v>
                      </c:pt>
                      <c:pt idx="7">
                        <c:v>11355</c:v>
                      </c:pt>
                      <c:pt idx="8">
                        <c:v>16025</c:v>
                      </c:pt>
                      <c:pt idx="9">
                        <c:v>18377</c:v>
                      </c:pt>
                      <c:pt idx="10">
                        <c:v>17909</c:v>
                      </c:pt>
                      <c:pt idx="11">
                        <c:v>13995</c:v>
                      </c:pt>
                      <c:pt idx="12">
                        <c:v>103865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AA6-48A3-BCAD-C2F4E13596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A6-48A3-BCAD-C2F4E13596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A6-48A3-BCAD-C2F4E13596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A6-48A3-BCAD-C2F4E13596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6-48A3-BCAD-C2F4E13596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6-48A3-BCAD-C2F4E13596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6-48A3-BCAD-C2F4E13596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6-48A3-BCAD-C2F4E13596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A6-48A3-BCAD-C2F4E13596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A6-48A3-BCAD-C2F4E13596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A6-48A3-BCAD-C2F4E13596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A6-48A3-BCAD-C2F4E13596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A6-48A3-BCAD-C2F4E13596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A6-48A3-BCAD-C2F4E135968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7.8830630499600041E-2</c:v>
                </c:pt>
                <c:pt idx="1">
                  <c:v>5.7667103538663111E-2</c:v>
                </c:pt>
                <c:pt idx="2">
                  <c:v>0.148627777117738</c:v>
                </c:pt>
                <c:pt idx="3">
                  <c:v>-8.828913954999118E-2</c:v>
                </c:pt>
                <c:pt idx="4">
                  <c:v>-1.1921657678115261E-2</c:v>
                </c:pt>
                <c:pt idx="5">
                  <c:v>-7.7127087663966698E-2</c:v>
                </c:pt>
                <c:pt idx="6">
                  <c:v>-1.0069317767238184E-2</c:v>
                </c:pt>
                <c:pt idx="7">
                  <c:v>2.6621939904360792E-2</c:v>
                </c:pt>
                <c:pt idx="8">
                  <c:v>-5.6778929188255667E-2</c:v>
                </c:pt>
                <c:pt idx="9">
                  <c:v>3.307474893258755E-2</c:v>
                </c:pt>
                <c:pt idx="10">
                  <c:v>1.8517479378261648E-2</c:v>
                </c:pt>
                <c:pt idx="11">
                  <c:v>-6.6025094408575957E-2</c:v>
                </c:pt>
                <c:pt idx="12">
                  <c:v>5.0674380129069885E-3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A6-48A3-BCAD-C2F4E135968D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-6.7508957194041153E-2</c:v>
                </c:pt>
                <c:pt idx="1">
                  <c:v>3.7064592492390913E-2</c:v>
                </c:pt>
                <c:pt idx="2">
                  <c:v>7.4819344080044425E-2</c:v>
                </c:pt>
                <c:pt idx="3">
                  <c:v>-6.2659380692167588E-2</c:v>
                </c:pt>
                <c:pt idx="4">
                  <c:v>-0.18175941705353471</c:v>
                </c:pt>
                <c:pt idx="5">
                  <c:v>-0.27157001414427162</c:v>
                </c:pt>
                <c:pt idx="6">
                  <c:v>-0.21011877037727056</c:v>
                </c:pt>
                <c:pt idx="7">
                  <c:v>-0.13604420685927088</c:v>
                </c:pt>
                <c:pt idx="8">
                  <c:v>-0.21665072914176431</c:v>
                </c:pt>
                <c:pt idx="9">
                  <c:v>-4.3059269162210367E-2</c:v>
                </c:pt>
                <c:pt idx="10">
                  <c:v>2.4669752737947359E-2</c:v>
                </c:pt>
                <c:pt idx="11">
                  <c:v>2.5891483240784163E-2</c:v>
                </c:pt>
                <c:pt idx="12">
                  <c:v>-8.7321407251164107E-2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A6-48A3-BCAD-C2F4E1359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ED-4D9C-A70A-C3D9483CBC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ED-4D9C-A70A-C3D9483CBC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ED-4D9C-A70A-C3D9483CBC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ED-4D9C-A70A-C3D9483CBC9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ED-4D9C-A70A-C3D9483CBC99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ED-4D9C-A70A-C3D9483CBC99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D-4D9C-A70A-C3D9483CBC99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ED-4D9C-A70A-C3D9483CBC9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ED-4D9C-A70A-C3D9483CBC9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ED-4D9C-A70A-C3D9483CBC99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ED-4D9C-A70A-C3D9483CB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101169</c:v>
                </c:pt>
                <c:pt idx="1">
                  <c:v>38604</c:v>
                </c:pt>
                <c:pt idx="2">
                  <c:v>22046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ED-4D9C-A70A-C3D9483C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75-4B0F-B6FA-CC3E06C08BF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75-4B0F-B6FA-CC3E06C08BF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75-4B0F-B6FA-CC3E06C08BF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75-4B0F-B6FA-CC3E06C08BF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75-4B0F-B6FA-CC3E06C08BF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75-4B0F-B6FA-CC3E06C08BF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75-4B0F-B6FA-CC3E06C08BF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75-4B0F-B6FA-CC3E06C08BF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75-4B0F-B6FA-CC3E06C08BF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75-4B0F-B6FA-CC3E06C08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A75-4B0F-B6FA-CC3E06C08BF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75-4B0F-B6FA-CC3E06C08BF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75-4B0F-B6FA-CC3E06C08BF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75-4B0F-B6FA-CC3E06C08BF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75-4B0F-B6FA-CC3E06C08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A75-4B0F-B6FA-CC3E06C08BF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A75-4B0F-B6FA-CC3E06C08BF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75-4B0F-B6FA-CC3E06C08BF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75-4B0F-B6FA-CC3E06C08BF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75-4B0F-B6FA-CC3E06C08BF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75-4B0F-B6FA-CC3E06C08BF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75-4B0F-B6FA-CC3E06C08BF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75-4B0F-B6FA-CC3E06C08BF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75-4B0F-B6FA-CC3E06C08BF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75-4B0F-B6FA-CC3E06C08BF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75-4B0F-B6FA-CC3E06C08BF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75-4B0F-B6FA-CC3E06C08BF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75-4B0F-B6FA-CC3E06C08BF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75-4B0F-B6FA-CC3E06C08BF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75-4B0F-B6FA-CC3E06C08BF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75-4B0F-B6FA-CC3E06C08BF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75-4B0F-B6FA-CC3E06C08BF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75-4B0F-B6FA-CC3E06C08B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A75-4B0F-B6FA-CC3E06C08BF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75-4B0F-B6FA-CC3E06C08B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A75-4B0F-B6FA-CC3E06C08B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A75-4B0F-B6FA-CC3E06C08B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A75-4B0F-B6FA-CC3E06C08B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A75-4B0F-B6FA-CC3E06C08B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A75-4B0F-B6FA-CC3E06C08B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A75-4B0F-B6FA-CC3E06C08B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A75-4B0F-B6FA-CC3E06C08B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A75-4B0F-B6FA-CC3E06C08B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A75-4B0F-B6FA-CC3E06C08B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A75-4B0F-B6FA-CC3E06C08B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A75-4B0F-B6FA-CC3E06C08B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A75-4B0F-B6FA-CC3E06C08B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A75-4B0F-B6FA-CC3E06C08B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A75-4B0F-B6FA-CC3E06C08BF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A75-4B0F-B6FA-CC3E06C08BF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75-4B0F-B6FA-CC3E06C08BF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75-4B0F-B6FA-CC3E06C08BF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75-4B0F-B6FA-CC3E06C08BF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75-4B0F-B6FA-CC3E06C08BF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75-4B0F-B6FA-CC3E06C08BF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75-4B0F-B6FA-CC3E06C08BF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75-4B0F-B6FA-CC3E06C08BF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75-4B0F-B6FA-CC3E06C08BF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75-4B0F-B6FA-CC3E06C08BF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75-4B0F-B6FA-CC3E06C08BF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75-4B0F-B6FA-CC3E06C08BF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75-4B0F-B6FA-CC3E06C08BF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75-4B0F-B6FA-CC3E06C08BF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75-4B0F-B6FA-CC3E06C08BF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75-4B0F-B6FA-CC3E06C08BF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75-4B0F-B6FA-CC3E06C08B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A75-4B0F-B6FA-CC3E06C08BF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75-4B0F-B6FA-CC3E06C08BF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75-4B0F-B6FA-CC3E06C08BF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75-4B0F-B6FA-CC3E06C08BF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75-4B0F-B6FA-CC3E06C08BF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75-4B0F-B6FA-CC3E06C08BF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75-4B0F-B6FA-CC3E06C08BF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75-4B0F-B6FA-CC3E06C08BF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75-4B0F-B6FA-CC3E06C08BF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75-4B0F-B6FA-CC3E06C08BF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75-4B0F-B6FA-CC3E06C08BF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75-4B0F-B6FA-CC3E06C08BF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75-4B0F-B6FA-CC3E06C08BF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75-4B0F-B6FA-CC3E06C08BF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75-4B0F-B6FA-CC3E06C08BF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A75-4B0F-B6FA-CC3E06C08BF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75-4B0F-B6FA-CC3E06C08B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A75-4B0F-B6FA-CC3E06C0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25-45BA-AEAA-07775884F0A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25-45BA-AEAA-07775884F0A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5-45BA-AEAA-07775884F0A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5-45BA-AEAA-07775884F0A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7728</c:v>
                </c:pt>
                <c:pt idx="1">
                  <c:v>120636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25-45BA-AEAA-07775884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81713</c:v>
                </c:pt>
                <c:pt idx="1">
                  <c:v>2649</c:v>
                </c:pt>
                <c:pt idx="2">
                  <c:v>79064</c:v>
                </c:pt>
                <c:pt idx="3">
                  <c:v>19862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84C-8739-CD140FB9EE05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142842</c:v>
                </c:pt>
                <c:pt idx="1">
                  <c:v>11581</c:v>
                </c:pt>
                <c:pt idx="2">
                  <c:v>131261</c:v>
                </c:pt>
                <c:pt idx="3">
                  <c:v>38670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1-484C-8739-CD140FB9EE05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128364</c:v>
                </c:pt>
                <c:pt idx="1">
                  <c:v>7728</c:v>
                </c:pt>
                <c:pt idx="2">
                  <c:v>120636</c:v>
                </c:pt>
                <c:pt idx="3">
                  <c:v>33455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1-484C-8739-CD140FB9E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-0.10135674381484439</c:v>
                </c:pt>
                <c:pt idx="1">
                  <c:v>-0.33270011225282792</c:v>
                </c:pt>
                <c:pt idx="2">
                  <c:v>-8.0945596940446896E-2</c:v>
                </c:pt>
                <c:pt idx="3">
                  <c:v>-0.13485906387380397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C1-484C-8739-CD140FB9EE05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-0.29823141896509309</c:v>
                </c:pt>
                <c:pt idx="1">
                  <c:v>-0.60472610096670243</c:v>
                </c:pt>
                <c:pt idx="2">
                  <c:v>-0.26155089248549257</c:v>
                </c:pt>
                <c:pt idx="3">
                  <c:v>-0.16512777001397483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C1-484C-8739-CD140FB9EE05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0.83699673646116068</c:v>
                </c:pt>
                <c:pt idx="1">
                  <c:v>3.6157425358666152E-2</c:v>
                </c:pt>
                <c:pt idx="2">
                  <c:v>0.80083931110249451</c:v>
                </c:pt>
                <c:pt idx="3">
                  <c:v>0.16300326353883934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C1-484C-8739-CD140FB9EE05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0.79325666330900579</c:v>
                </c:pt>
                <c:pt idx="1">
                  <c:v>4.7757061902495998E-2</c:v>
                </c:pt>
                <c:pt idx="2">
                  <c:v>0.74549960140650973</c:v>
                </c:pt>
                <c:pt idx="3">
                  <c:v>0.20674333669099426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C1-484C-8739-CD140FB9E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A1-45BD-9CF3-E4DAA9F649B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A1-45BD-9CF3-E4DAA9F649B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1-45BD-9CF3-E4DAA9F649B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1-45BD-9CF3-E4DAA9F649B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5327</c:v>
                </c:pt>
                <c:pt idx="1">
                  <c:v>79054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A1-45BD-9CF3-E4DAA9F64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40294</c:v>
                </c:pt>
                <c:pt idx="1">
                  <c:v>996</c:v>
                </c:pt>
                <c:pt idx="2">
                  <c:v>39298</c:v>
                </c:pt>
                <c:pt idx="3">
                  <c:v>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6-4236-8A5B-0114A1AD5B11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87910</c:v>
                </c:pt>
                <c:pt idx="1">
                  <c:v>6222</c:v>
                </c:pt>
                <c:pt idx="2">
                  <c:v>81688</c:v>
                </c:pt>
                <c:pt idx="3">
                  <c:v>18228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E6-4236-8A5B-0114A1AD5B11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84381</c:v>
                </c:pt>
                <c:pt idx="1">
                  <c:v>5327</c:v>
                </c:pt>
                <c:pt idx="2">
                  <c:v>79054</c:v>
                </c:pt>
                <c:pt idx="3">
                  <c:v>16788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E6-4236-8A5B-0114A1AD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-4.014332840404955E-2</c:v>
                </c:pt>
                <c:pt idx="1">
                  <c:v>-0.14384442301510769</c:v>
                </c:pt>
                <c:pt idx="2">
                  <c:v>-3.2244638135344283E-2</c:v>
                </c:pt>
                <c:pt idx="3">
                  <c:v>-7.8999341672152723E-2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E6-4236-8A5B-0114A1AD5B11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-0.14495470482135253</c:v>
                </c:pt>
                <c:pt idx="1">
                  <c:v>-0.45592891430905935</c:v>
                </c:pt>
                <c:pt idx="2">
                  <c:v>-0.11070363912481018</c:v>
                </c:pt>
                <c:pt idx="3">
                  <c:v>0.49439202421221284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E6-4236-8A5B-0114A1AD5B11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0.90970740501827685</c:v>
                </c:pt>
                <c:pt idx="1">
                  <c:v>3.7496485221389701E-2</c:v>
                </c:pt>
                <c:pt idx="2">
                  <c:v>0.87221091979688714</c:v>
                </c:pt>
                <c:pt idx="3">
                  <c:v>9.0292594981723151E-2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E6-4236-8A5B-0114A1AD5B11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0.83405984046496462</c:v>
                </c:pt>
                <c:pt idx="1">
                  <c:v>5.265446925441588E-2</c:v>
                </c:pt>
                <c:pt idx="2">
                  <c:v>0.78140537121054865</c:v>
                </c:pt>
                <c:pt idx="3">
                  <c:v>0.16594015953503544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E6-4236-8A5B-0114A1AD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85-4609-85A0-39BB899EACC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85-4609-85A0-39BB899EACC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85-4609-85A0-39BB899EACC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85-4609-85A0-39BB899EACC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2401</c:v>
                </c:pt>
                <c:pt idx="1">
                  <c:v>41582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85-4609-85A0-39BB899EA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41419</c:v>
                </c:pt>
                <c:pt idx="1">
                  <c:v>1653</c:v>
                </c:pt>
                <c:pt idx="2">
                  <c:v>39766</c:v>
                </c:pt>
                <c:pt idx="3">
                  <c:v>17089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3-46CF-971D-626D8652353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54932</c:v>
                </c:pt>
                <c:pt idx="1">
                  <c:v>5359</c:v>
                </c:pt>
                <c:pt idx="2">
                  <c:v>49573</c:v>
                </c:pt>
                <c:pt idx="3">
                  <c:v>20442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3-46CF-971D-626D8652353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43983</c:v>
                </c:pt>
                <c:pt idx="1">
                  <c:v>2401</c:v>
                </c:pt>
                <c:pt idx="2">
                  <c:v>41582</c:v>
                </c:pt>
                <c:pt idx="3">
                  <c:v>16667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03-46CF-971D-626D86523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-0.19931915823199597</c:v>
                </c:pt>
                <c:pt idx="1">
                  <c:v>-0.5519686508676992</c:v>
                </c:pt>
                <c:pt idx="2">
                  <c:v>-0.16119661912734751</c:v>
                </c:pt>
                <c:pt idx="3">
                  <c:v>-0.18466881909793564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03-46CF-971D-626D8652353A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-0.4778164290208835</c:v>
                </c:pt>
                <c:pt idx="1">
                  <c:v>-0.75399590163934427</c:v>
                </c:pt>
                <c:pt idx="2">
                  <c:v>-0.44162000295424941</c:v>
                </c:pt>
                <c:pt idx="3">
                  <c:v>-0.42204729870310009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03-46CF-971D-626D8652353A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0.76758561887167831</c:v>
                </c:pt>
                <c:pt idx="1">
                  <c:v>3.4879130942794434E-2</c:v>
                </c:pt>
                <c:pt idx="2">
                  <c:v>0.73270648792888382</c:v>
                </c:pt>
                <c:pt idx="3">
                  <c:v>0.23241438112832172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03-46CF-971D-626D8652353A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0.72519373454245672</c:v>
                </c:pt>
                <c:pt idx="1">
                  <c:v>3.9587798845836769E-2</c:v>
                </c:pt>
                <c:pt idx="2">
                  <c:v>0.68560593569661998</c:v>
                </c:pt>
                <c:pt idx="3">
                  <c:v>0.27480626545754328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03-46CF-971D-626D86523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E7-4887-B8AA-0397A7CD6A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E7-4887-B8AA-0397A7CD6A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E7-4887-B8AA-0397A7CD6A1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7E7-4887-B8AA-0397A7CD6A1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7E7-4887-B8AA-0397A7CD6A1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7E7-4887-B8AA-0397A7CD6A1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7E7-4887-B8AA-0397A7CD6A1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7E7-4887-B8AA-0397A7CD6A1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7E7-4887-B8AA-0397A7CD6A1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7E7-4887-B8AA-0397A7CD6A1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7-4887-B8AA-0397A7CD6A1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7-4887-B8AA-0397A7CD6A1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7-4887-B8AA-0397A7CD6A1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7-4887-B8AA-0397A7CD6A1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E7-4887-B8AA-0397A7CD6A1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E7-4887-B8AA-0397A7CD6A1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E7-4887-B8AA-0397A7CD6A1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E7-4887-B8AA-0397A7CD6A1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E7-4887-B8AA-0397A7CD6A1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7E7-4887-B8AA-0397A7CD6A1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7E7-4887-B8AA-0397A7CD6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C5-4C1D-8AE2-FB4B418F5C8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5-4C1D-8AE2-FB4B418F5C8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5-4C1D-8AE2-FB4B418F5C8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5-4C1D-8AE2-FB4B418F5C8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5-4C1D-8AE2-FB4B418F5C8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5-4C1D-8AE2-FB4B418F5C8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C5-4C1D-8AE2-FB4B418F5C8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5-4C1D-8AE2-FB4B418F5C8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C5-4C1D-8AE2-FB4B418F5C8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C5-4C1D-8AE2-FB4B418F5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9C5-4C1D-8AE2-FB4B418F5C8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C5-4C1D-8AE2-FB4B418F5C8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C5-4C1D-8AE2-FB4B418F5C8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C5-4C1D-8AE2-FB4B418F5C8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C5-4C1D-8AE2-FB4B418F5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9C5-4C1D-8AE2-FB4B418F5C8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9C5-4C1D-8AE2-FB4B418F5C8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C5-4C1D-8AE2-FB4B418F5C8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C5-4C1D-8AE2-FB4B418F5C8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C5-4C1D-8AE2-FB4B418F5C8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C5-4C1D-8AE2-FB4B418F5C8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C5-4C1D-8AE2-FB4B418F5C8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C5-4C1D-8AE2-FB4B418F5C8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C5-4C1D-8AE2-FB4B418F5C8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C5-4C1D-8AE2-FB4B418F5C8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C5-4C1D-8AE2-FB4B418F5C8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C5-4C1D-8AE2-FB4B418F5C8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C5-4C1D-8AE2-FB4B418F5C8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C5-4C1D-8AE2-FB4B418F5C8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C5-4C1D-8AE2-FB4B418F5C8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C5-4C1D-8AE2-FB4B418F5C8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C5-4C1D-8AE2-FB4B418F5C8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C5-4C1D-8AE2-FB4B418F5C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9C5-4C1D-8AE2-FB4B418F5C8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9C5-4C1D-8AE2-FB4B418F5C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9C5-4C1D-8AE2-FB4B418F5C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9C5-4C1D-8AE2-FB4B418F5C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9C5-4C1D-8AE2-FB4B418F5C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9C5-4C1D-8AE2-FB4B418F5C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9C5-4C1D-8AE2-FB4B418F5C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9C5-4C1D-8AE2-FB4B418F5C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9C5-4C1D-8AE2-FB4B418F5C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9C5-4C1D-8AE2-FB4B418F5C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9C5-4C1D-8AE2-FB4B418F5C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9C5-4C1D-8AE2-FB4B418F5C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9C5-4C1D-8AE2-FB4B418F5C8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9C5-4C1D-8AE2-FB4B418F5C8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9C5-4C1D-8AE2-FB4B418F5C8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9C5-4C1D-8AE2-FB4B418F5C8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9C5-4C1D-8AE2-FB4B418F5C8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C5-4C1D-8AE2-FB4B418F5C8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C5-4C1D-8AE2-FB4B418F5C8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C5-4C1D-8AE2-FB4B418F5C8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C5-4C1D-8AE2-FB4B418F5C8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C5-4C1D-8AE2-FB4B418F5C8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C5-4C1D-8AE2-FB4B418F5C8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C5-4C1D-8AE2-FB4B418F5C8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9C5-4C1D-8AE2-FB4B418F5C8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9C5-4C1D-8AE2-FB4B418F5C8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9C5-4C1D-8AE2-FB4B418F5C8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9C5-4C1D-8AE2-FB4B418F5C8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9C5-4C1D-8AE2-FB4B418F5C8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9C5-4C1D-8AE2-FB4B418F5C8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9C5-4C1D-8AE2-FB4B418F5C8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9C5-4C1D-8AE2-FB4B418F5C8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9C5-4C1D-8AE2-FB4B418F5C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9C5-4C1D-8AE2-FB4B418F5C8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9C5-4C1D-8AE2-FB4B418F5C8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9C5-4C1D-8AE2-FB4B418F5C8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9C5-4C1D-8AE2-FB4B418F5C8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9C5-4C1D-8AE2-FB4B418F5C8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9C5-4C1D-8AE2-FB4B418F5C8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9C5-4C1D-8AE2-FB4B418F5C8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9C5-4C1D-8AE2-FB4B418F5C8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9C5-4C1D-8AE2-FB4B418F5C8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9C5-4C1D-8AE2-FB4B418F5C8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9C5-4C1D-8AE2-FB4B418F5C8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9C5-4C1D-8AE2-FB4B418F5C8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9C5-4C1D-8AE2-FB4B418F5C8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9C5-4C1D-8AE2-FB4B418F5C8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9C5-4C1D-8AE2-FB4B418F5C8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9C5-4C1D-8AE2-FB4B418F5C8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9C5-4C1D-8AE2-FB4B418F5C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9C5-4C1D-8AE2-FB4B418F5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FA-4A06-8031-0B8F5A8B04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4095</c:v>
                </c:pt>
                <c:pt idx="1">
                  <c:v>5215</c:v>
                </c:pt>
                <c:pt idx="2">
                  <c:v>4327</c:v>
                </c:pt>
                <c:pt idx="3">
                  <c:v>5054</c:v>
                </c:pt>
                <c:pt idx="4">
                  <c:v>4962</c:v>
                </c:pt>
                <c:pt idx="5">
                  <c:v>3565</c:v>
                </c:pt>
                <c:pt idx="6">
                  <c:v>4025</c:v>
                </c:pt>
                <c:pt idx="7">
                  <c:v>5358</c:v>
                </c:pt>
                <c:pt idx="8">
                  <c:v>3284</c:v>
                </c:pt>
                <c:pt idx="9">
                  <c:v>5000</c:v>
                </c:pt>
                <c:pt idx="10">
                  <c:v>3876</c:v>
                </c:pt>
                <c:pt idx="11">
                  <c:v>3810</c:v>
                </c:pt>
                <c:pt idx="12">
                  <c:v>52571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A-4A06-8031-0B8F5A8B047C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FA-4A06-8031-0B8F5A8B047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3814</c:v>
                </c:pt>
                <c:pt idx="1">
                  <c:v>6284</c:v>
                </c:pt>
                <c:pt idx="2">
                  <c:v>4959</c:v>
                </c:pt>
                <c:pt idx="3">
                  <c:v>6947</c:v>
                </c:pt>
                <c:pt idx="4">
                  <c:v>5457</c:v>
                </c:pt>
                <c:pt idx="5">
                  <c:v>4071</c:v>
                </c:pt>
                <c:pt idx="6">
                  <c:v>5091</c:v>
                </c:pt>
                <c:pt idx="7">
                  <c:v>6066</c:v>
                </c:pt>
                <c:pt idx="8">
                  <c:v>4266</c:v>
                </c:pt>
                <c:pt idx="9">
                  <c:v>6721</c:v>
                </c:pt>
                <c:pt idx="10">
                  <c:v>3923</c:v>
                </c:pt>
                <c:pt idx="11">
                  <c:v>5577</c:v>
                </c:pt>
                <c:pt idx="12">
                  <c:v>63176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FA-4A06-8031-0B8F5A8B047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FA-4A06-8031-0B8F5A8B04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FA-4A06-8031-0B8F5A8B047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FA-4A06-8031-0B8F5A8B04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FA-4A06-8031-0B8F5A8B04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FA-4A06-8031-0B8F5A8B0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FA-4A06-8031-0B8F5A8B04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FA-4A06-8031-0B8F5A8B04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FA-4A06-8031-0B8F5A8B04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FA-4A06-8031-0B8F5A8B04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FA-4A06-8031-0B8F5A8B04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FA-4A06-8031-0B8F5A8B04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FA-4A06-8031-0B8F5A8B04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FA-4A06-8031-0B8F5A8B04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FA-4A06-8031-0B8F5A8B04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FA-4A06-8031-0B8F5A8B04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FA-4A06-8031-0B8F5A8B04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FA-4A06-8031-0B8F5A8B04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FA-4A06-8031-0B8F5A8B047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9.4406321480557276E-2</c:v>
                </c:pt>
                <c:pt idx="1">
                  <c:v>-2.262102247021569E-2</c:v>
                </c:pt>
                <c:pt idx="2">
                  <c:v>0.20708000818498062</c:v>
                </c:pt>
                <c:pt idx="3">
                  <c:v>-0.16564253272775853</c:v>
                </c:pt>
                <c:pt idx="4">
                  <c:v>-9.0055910543131001E-2</c:v>
                </c:pt>
                <c:pt idx="5">
                  <c:v>-0.15506408645388292</c:v>
                </c:pt>
                <c:pt idx="6">
                  <c:v>-0.16006984866123397</c:v>
                </c:pt>
                <c:pt idx="7">
                  <c:v>-0.10215221459762946</c:v>
                </c:pt>
                <c:pt idx="8">
                  <c:v>-0.372968524994857</c:v>
                </c:pt>
                <c:pt idx="9">
                  <c:v>-0.24660277499642402</c:v>
                </c:pt>
                <c:pt idx="10">
                  <c:v>-0.1964888588791357</c:v>
                </c:pt>
                <c:pt idx="11">
                  <c:v>-0.10143376845709395</c:v>
                </c:pt>
                <c:pt idx="12">
                  <c:v>-0.11259068785012394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FA-4A06-8031-0B8F5A8B047C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0.28522588522588532</c:v>
                </c:pt>
                <c:pt idx="1">
                  <c:v>0.24276126558005751</c:v>
                </c:pt>
                <c:pt idx="2">
                  <c:v>0.36330020799630236</c:v>
                </c:pt>
                <c:pt idx="3">
                  <c:v>0.23585278986941027</c:v>
                </c:pt>
                <c:pt idx="4">
                  <c:v>-8.1620314389359128E-2</c:v>
                </c:pt>
                <c:pt idx="5">
                  <c:v>-5.6942496493688655E-2</c:v>
                </c:pt>
                <c:pt idx="6">
                  <c:v>7.5527950310559033E-2</c:v>
                </c:pt>
                <c:pt idx="7">
                  <c:v>7.4468085106383031E-2</c:v>
                </c:pt>
                <c:pt idx="8">
                  <c:v>-7.1863580998781984E-2</c:v>
                </c:pt>
                <c:pt idx="9">
                  <c:v>5.3399999999999892E-2</c:v>
                </c:pt>
                <c:pt idx="10">
                  <c:v>-7.8947368421052655E-2</c:v>
                </c:pt>
                <c:pt idx="11">
                  <c:v>0.10209973753280832</c:v>
                </c:pt>
                <c:pt idx="12">
                  <c:v>0.10285138194061361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FA-4A06-8031-0B8F5A8B0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101575</c:v>
                </c:pt>
                <c:pt idx="1">
                  <c:v>46908</c:v>
                </c:pt>
                <c:pt idx="2">
                  <c:v>2335</c:v>
                </c:pt>
                <c:pt idx="3">
                  <c:v>94044</c:v>
                </c:pt>
                <c:pt idx="4">
                  <c:v>30342</c:v>
                </c:pt>
                <c:pt idx="5">
                  <c:v>52879</c:v>
                </c:pt>
                <c:pt idx="6">
                  <c:v>14777</c:v>
                </c:pt>
                <c:pt idx="7">
                  <c:v>21825</c:v>
                </c:pt>
                <c:pt idx="8">
                  <c:v>22233</c:v>
                </c:pt>
                <c:pt idx="9">
                  <c:v>69757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0-43AC-95B4-2F0E7FD5347E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181512</c:v>
                </c:pt>
                <c:pt idx="1">
                  <c:v>118966</c:v>
                </c:pt>
                <c:pt idx="2">
                  <c:v>20250</c:v>
                </c:pt>
                <c:pt idx="3">
                  <c:v>341923</c:v>
                </c:pt>
                <c:pt idx="4">
                  <c:v>55684</c:v>
                </c:pt>
                <c:pt idx="5">
                  <c:v>146430</c:v>
                </c:pt>
                <c:pt idx="6">
                  <c:v>37722</c:v>
                </c:pt>
                <c:pt idx="7">
                  <c:v>32018</c:v>
                </c:pt>
                <c:pt idx="8">
                  <c:v>47068</c:v>
                </c:pt>
                <c:pt idx="9">
                  <c:v>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0-43AC-95B4-2F0E7FD5347E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70-43AC-95B4-2F0E7FD53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-0.10849420423994005</c:v>
                </c:pt>
                <c:pt idx="1">
                  <c:v>-3.6195215439705497E-2</c:v>
                </c:pt>
                <c:pt idx="2">
                  <c:v>-0.45412345679012345</c:v>
                </c:pt>
                <c:pt idx="3">
                  <c:v>0.1179037385610211</c:v>
                </c:pt>
                <c:pt idx="4">
                  <c:v>-0.10554198692622652</c:v>
                </c:pt>
                <c:pt idx="5">
                  <c:v>6.9220788089872309E-2</c:v>
                </c:pt>
                <c:pt idx="6">
                  <c:v>-5.0394994963151474E-2</c:v>
                </c:pt>
                <c:pt idx="7">
                  <c:v>-8.838778187269658E-2</c:v>
                </c:pt>
                <c:pt idx="8">
                  <c:v>0.30262598793235318</c:v>
                </c:pt>
                <c:pt idx="9">
                  <c:v>-6.2416242294291102E-2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70-43AC-95B4-2F0E7FD5347E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-0.27431195540547204</c:v>
                </c:pt>
                <c:pt idx="1">
                  <c:v>-0.10295026560996412</c:v>
                </c:pt>
                <c:pt idx="2">
                  <c:v>5.1860310210295912E-2</c:v>
                </c:pt>
                <c:pt idx="3">
                  <c:v>7.2846585439103162E-2</c:v>
                </c:pt>
                <c:pt idx="4">
                  <c:v>0.60621110000322487</c:v>
                </c:pt>
                <c:pt idx="5">
                  <c:v>0.30317457675084492</c:v>
                </c:pt>
                <c:pt idx="6">
                  <c:v>-3.4968614456208358E-2</c:v>
                </c:pt>
                <c:pt idx="7">
                  <c:v>-0.35958926651600587</c:v>
                </c:pt>
                <c:pt idx="8">
                  <c:v>0.46315387552500953</c:v>
                </c:pt>
                <c:pt idx="9">
                  <c:v>3.2504427390791069E-2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70-43AC-95B4-2F0E7FD5347E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0.30936360194476831</c:v>
                </c:pt>
                <c:pt idx="1">
                  <c:v>0.10429575872078131</c:v>
                </c:pt>
                <c:pt idx="2">
                  <c:v>6.1851728287231926E-3</c:v>
                </c:pt>
                <c:pt idx="3">
                  <c:v>0.22703082965034405</c:v>
                </c:pt>
                <c:pt idx="4">
                  <c:v>5.5476626919121683E-2</c:v>
                </c:pt>
                <c:pt idx="5">
                  <c:v>0.13064709403087088</c:v>
                </c:pt>
                <c:pt idx="6">
                  <c:v>2.7154783012891398E-2</c:v>
                </c:pt>
                <c:pt idx="7">
                  <c:v>5.6498742348191494E-2</c:v>
                </c:pt>
                <c:pt idx="8">
                  <c:v>3.2876380261926449E-2</c:v>
                </c:pt>
                <c:pt idx="9">
                  <c:v>5.0471010282381254E-2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70-43AC-95B4-2F0E7FD5347E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0.15288530035883202</c:v>
                </c:pt>
                <c:pt idx="1">
                  <c:v>0.10832985334938219</c:v>
                </c:pt>
                <c:pt idx="2">
                  <c:v>1.044373102149024E-2</c:v>
                </c:pt>
                <c:pt idx="3">
                  <c:v>0.36113446846945579</c:v>
                </c:pt>
                <c:pt idx="4">
                  <c:v>4.7057256286173722E-2</c:v>
                </c:pt>
                <c:pt idx="5">
                  <c:v>0.14792230786237026</c:v>
                </c:pt>
                <c:pt idx="6">
                  <c:v>3.3843395053446884E-2</c:v>
                </c:pt>
                <c:pt idx="7">
                  <c:v>2.7576589565338983E-2</c:v>
                </c:pt>
                <c:pt idx="8">
                  <c:v>5.7927088510006296E-2</c:v>
                </c:pt>
                <c:pt idx="9">
                  <c:v>5.2880009523503593E-2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70-43AC-95B4-2F0E7FD53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58-450B-AF40-C173BFE246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58-450B-AF40-C173BFE246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58-450B-AF40-C173BFE246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D58-450B-AF40-C173BFE246C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D58-450B-AF40-C173BFE246C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58-450B-AF40-C173BFE246C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58-450B-AF40-C173BFE246C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58-450B-AF40-C173BFE246C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D58-450B-AF40-C173BFE246C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D58-450B-AF40-C173BFE246C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58-450B-AF40-C173BFE246C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8-450B-AF40-C173BFE246C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8-450B-AF40-C173BFE246C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58-450B-AF40-C173BFE246C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58-450B-AF40-C173BFE246C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58-450B-AF40-C173BFE246C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58-450B-AF40-C173BFE246C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58-450B-AF40-C173BFE246C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58-450B-AF40-C173BFE246C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D58-450B-AF40-C173BFE246C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D58-450B-AF40-C173BFE24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6E-405E-8750-2C4600FC977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E-405E-8750-2C4600FC977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E-405E-8750-2C4600FC977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E-405E-8750-2C4600FC977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E-405E-8750-2C4600FC977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E-405E-8750-2C4600FC977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E-405E-8750-2C4600FC977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E-405E-8750-2C4600FC977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E-405E-8750-2C4600FC977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E-405E-8750-2C4600FC9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C6E-405E-8750-2C4600FC977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E-405E-8750-2C4600FC977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E-405E-8750-2C4600FC977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E-405E-8750-2C4600FC977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6E-405E-8750-2C4600FC9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C6E-405E-8750-2C4600FC977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C6E-405E-8750-2C4600FC977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6E-405E-8750-2C4600FC977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6E-405E-8750-2C4600FC977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6E-405E-8750-2C4600FC977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6E-405E-8750-2C4600FC977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6E-405E-8750-2C4600FC977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6E-405E-8750-2C4600FC977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6E-405E-8750-2C4600FC977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6E-405E-8750-2C4600FC977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6E-405E-8750-2C4600FC977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6E-405E-8750-2C4600FC977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6E-405E-8750-2C4600FC977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6E-405E-8750-2C4600FC977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6E-405E-8750-2C4600FC977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6E-405E-8750-2C4600FC977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6E-405E-8750-2C4600FC977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6E-405E-8750-2C4600FC97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C6E-405E-8750-2C4600FC977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6E-405E-8750-2C4600FC97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6E-405E-8750-2C4600FC97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6E-405E-8750-2C4600FC97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6E-405E-8750-2C4600FC97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C6E-405E-8750-2C4600FC97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C6E-405E-8750-2C4600FC97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C6E-405E-8750-2C4600FC97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C6E-405E-8750-2C4600FC97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C6E-405E-8750-2C4600FC97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C6E-405E-8750-2C4600FC97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C6E-405E-8750-2C4600FC97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C6E-405E-8750-2C4600FC977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C6E-405E-8750-2C4600FC977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C6E-405E-8750-2C4600FC977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C6E-405E-8750-2C4600FC977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C6E-405E-8750-2C4600FC97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6E-405E-8750-2C4600FC977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6E-405E-8750-2C4600FC977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6E-405E-8750-2C4600FC977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6E-405E-8750-2C4600FC977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6E-405E-8750-2C4600FC977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6E-405E-8750-2C4600FC977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6E-405E-8750-2C4600FC977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6E-405E-8750-2C4600FC977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6E-405E-8750-2C4600FC977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6E-405E-8750-2C4600FC977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6E-405E-8750-2C4600FC977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6E-405E-8750-2C4600FC977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C6E-405E-8750-2C4600FC977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C6E-405E-8750-2C4600FC977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C6E-405E-8750-2C4600FC977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C6E-405E-8750-2C4600FC97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C6E-405E-8750-2C4600FC977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C6E-405E-8750-2C4600FC977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C6E-405E-8750-2C4600FC977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C6E-405E-8750-2C4600FC977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C6E-405E-8750-2C4600FC977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C6E-405E-8750-2C4600FC977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C6E-405E-8750-2C4600FC977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C6E-405E-8750-2C4600FC977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C6E-405E-8750-2C4600FC977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C6E-405E-8750-2C4600FC977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C6E-405E-8750-2C4600FC977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C6E-405E-8750-2C4600FC977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C6E-405E-8750-2C4600FC977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C6E-405E-8750-2C4600FC977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C6E-405E-8750-2C4600FC977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C6E-405E-8750-2C4600FC977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C6E-405E-8750-2C4600FC97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C6E-405E-8750-2C4600FC9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43067</c:v>
                </c:pt>
                <c:pt idx="1">
                  <c:v>23619</c:v>
                </c:pt>
                <c:pt idx="2">
                  <c:v>681</c:v>
                </c:pt>
                <c:pt idx="3">
                  <c:v>68651</c:v>
                </c:pt>
                <c:pt idx="4">
                  <c:v>25510</c:v>
                </c:pt>
                <c:pt idx="5">
                  <c:v>28803</c:v>
                </c:pt>
                <c:pt idx="6">
                  <c:v>6752</c:v>
                </c:pt>
                <c:pt idx="7">
                  <c:v>5616</c:v>
                </c:pt>
                <c:pt idx="8">
                  <c:v>14211</c:v>
                </c:pt>
                <c:pt idx="9">
                  <c:v>31376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5-4967-BE26-70ECE59CF9E5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5-4967-BE26-70ECE59CF9E5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5-4967-BE26-70ECE59CF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-4.6816408826245048E-2</c:v>
                </c:pt>
                <c:pt idx="1">
                  <c:v>-3.9499582488369267E-2</c:v>
                </c:pt>
                <c:pt idx="2">
                  <c:v>-0.30079058650487223</c:v>
                </c:pt>
                <c:pt idx="3">
                  <c:v>0.1046073172684332</c:v>
                </c:pt>
                <c:pt idx="4">
                  <c:v>-6.791284149983412E-2</c:v>
                </c:pt>
                <c:pt idx="5">
                  <c:v>5.7776836967213807E-3</c:v>
                </c:pt>
                <c:pt idx="6">
                  <c:v>-6.8254338859055186E-2</c:v>
                </c:pt>
                <c:pt idx="7">
                  <c:v>-4.1489361702127692E-2</c:v>
                </c:pt>
                <c:pt idx="8">
                  <c:v>0.57608334992368437</c:v>
                </c:pt>
                <c:pt idx="9">
                  <c:v>0.17016196683229001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D5-4967-BE26-70ECE59CF9E5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-7.9612445414847133E-2</c:v>
                </c:pt>
                <c:pt idx="1">
                  <c:v>-0.15787478265416843</c:v>
                </c:pt>
                <c:pt idx="2">
                  <c:v>-0.16692223439211396</c:v>
                </c:pt>
                <c:pt idx="3">
                  <c:v>-2.9083206963644193E-2</c:v>
                </c:pt>
                <c:pt idx="4">
                  <c:v>0.7626941379490666</c:v>
                </c:pt>
                <c:pt idx="5">
                  <c:v>0.36750414790234642</c:v>
                </c:pt>
                <c:pt idx="6">
                  <c:v>0.33273961928086382</c:v>
                </c:pt>
                <c:pt idx="7">
                  <c:v>-0.4773529269589597</c:v>
                </c:pt>
                <c:pt idx="8">
                  <c:v>0.24007936507936511</c:v>
                </c:pt>
                <c:pt idx="9">
                  <c:v>-0.14534828918842491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D5-4967-BE26-70ECE59CF9E5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0.3146832946001723</c:v>
                </c:pt>
                <c:pt idx="1">
                  <c:v>0.10406164688369382</c:v>
                </c:pt>
                <c:pt idx="2">
                  <c:v>6.5972158968179819E-3</c:v>
                </c:pt>
                <c:pt idx="3">
                  <c:v>0.29851165768386972</c:v>
                </c:pt>
                <c:pt idx="4">
                  <c:v>5.2772522270483249E-2</c:v>
                </c:pt>
                <c:pt idx="5">
                  <c:v>0.13353181367484443</c:v>
                </c:pt>
                <c:pt idx="6">
                  <c:v>2.7926912737180971E-2</c:v>
                </c:pt>
                <c:pt idx="7">
                  <c:v>2.8681623825968828E-2</c:v>
                </c:pt>
                <c:pt idx="8">
                  <c:v>1.2346032431757201E-2</c:v>
                </c:pt>
                <c:pt idx="9">
                  <c:v>2.0887279995211488E-2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D5-4967-BE26-70ECE59CF9E5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0.15895553694570444</c:v>
                </c:pt>
                <c:pt idx="1">
                  <c:v>0.10120808659132295</c:v>
                </c:pt>
                <c:pt idx="2">
                  <c:v>5.9752286471598413E-3</c:v>
                </c:pt>
                <c:pt idx="3">
                  <c:v>0.43357409173539307</c:v>
                </c:pt>
                <c:pt idx="4">
                  <c:v>5.2961611159206924E-2</c:v>
                </c:pt>
                <c:pt idx="5">
                  <c:v>0.12690958283382642</c:v>
                </c:pt>
                <c:pt idx="6">
                  <c:v>3.762052977323041E-2</c:v>
                </c:pt>
                <c:pt idx="7">
                  <c:v>1.6987686598236185E-2</c:v>
                </c:pt>
                <c:pt idx="8">
                  <c:v>3.7315719266380817E-2</c:v>
                </c:pt>
                <c:pt idx="9">
                  <c:v>2.8491926449538935E-2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D5-4967-BE26-70ECE59CF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93-477F-A101-B87D3FE3FB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93-477F-A101-B87D3FE3FB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93-477F-A101-B87D3FE3FB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893-477F-A101-B87D3FE3FBB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893-477F-A101-B87D3FE3FB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93-477F-A101-B87D3FE3FB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93-477F-A101-B87D3FE3FBB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893-477F-A101-B87D3FE3FBB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893-477F-A101-B87D3FE3FBB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893-477F-A101-B87D3FE3FBB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93-477F-A101-B87D3FE3FBB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93-477F-A101-B87D3FE3FBB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93-477F-A101-B87D3FE3FBB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93-477F-A101-B87D3FE3FBB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93-477F-A101-B87D3FE3FBB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93-477F-A101-B87D3FE3FBB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93-477F-A101-B87D3FE3FBB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93-477F-A101-B87D3FE3FBB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93-477F-A101-B87D3FE3FBB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893-477F-A101-B87D3FE3FBB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893-477F-A101-B87D3FE3F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84-4786-B104-B5E9DB9FC63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4-4786-B104-B5E9DB9FC63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4-4786-B104-B5E9DB9FC63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4-4786-B104-B5E9DB9FC63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4-4786-B104-B5E9DB9FC63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4-4786-B104-B5E9DB9FC63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4-4786-B104-B5E9DB9FC63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84-4786-B104-B5E9DB9FC63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84-4786-B104-B5E9DB9FC63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84-4786-B104-B5E9DB9FC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184-4786-B104-B5E9DB9FC63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84-4786-B104-B5E9DB9FC63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84-4786-B104-B5E9DB9FC63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84-4786-B104-B5E9DB9FC63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84-4786-B104-B5E9DB9FC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184-4786-B104-B5E9DB9FC63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184-4786-B104-B5E9DB9FC63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84-4786-B104-B5E9DB9FC63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84-4786-B104-B5E9DB9FC63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84-4786-B104-B5E9DB9FC63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84-4786-B104-B5E9DB9FC63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84-4786-B104-B5E9DB9FC63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84-4786-B104-B5E9DB9FC63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84-4786-B104-B5E9DB9FC63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84-4786-B104-B5E9DB9FC63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84-4786-B104-B5E9DB9FC63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84-4786-B104-B5E9DB9FC63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84-4786-B104-B5E9DB9FC63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84-4786-B104-B5E9DB9FC63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84-4786-B104-B5E9DB9FC63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84-4786-B104-B5E9DB9FC63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84-4786-B104-B5E9DB9FC63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84-4786-B104-B5E9DB9FC6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184-4786-B104-B5E9DB9FC63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84-4786-B104-B5E9DB9FC6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184-4786-B104-B5E9DB9FC6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184-4786-B104-B5E9DB9FC6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184-4786-B104-B5E9DB9FC6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184-4786-B104-B5E9DB9FC6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184-4786-B104-B5E9DB9FC6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184-4786-B104-B5E9DB9FC6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184-4786-B104-B5E9DB9FC6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184-4786-B104-B5E9DB9FC6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184-4786-B104-B5E9DB9FC6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184-4786-B104-B5E9DB9FC6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184-4786-B104-B5E9DB9FC6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184-4786-B104-B5E9DB9FC6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184-4786-B104-B5E9DB9FC6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184-4786-B104-B5E9DB9FC63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184-4786-B104-B5E9DB9FC6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84-4786-B104-B5E9DB9FC63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84-4786-B104-B5E9DB9FC63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84-4786-B104-B5E9DB9FC63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84-4786-B104-B5E9DB9FC63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84-4786-B104-B5E9DB9FC63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84-4786-B104-B5E9DB9FC63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184-4786-B104-B5E9DB9FC63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184-4786-B104-B5E9DB9FC63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184-4786-B104-B5E9DB9FC63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184-4786-B104-B5E9DB9FC63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184-4786-B104-B5E9DB9FC63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184-4786-B104-B5E9DB9FC63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184-4786-B104-B5E9DB9FC63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184-4786-B104-B5E9DB9FC63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184-4786-B104-B5E9DB9FC63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184-4786-B104-B5E9DB9FC6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184-4786-B104-B5E9DB9FC63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184-4786-B104-B5E9DB9FC63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184-4786-B104-B5E9DB9FC63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184-4786-B104-B5E9DB9FC63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184-4786-B104-B5E9DB9FC63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184-4786-B104-B5E9DB9FC63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184-4786-B104-B5E9DB9FC63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184-4786-B104-B5E9DB9FC63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184-4786-B104-B5E9DB9FC63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184-4786-B104-B5E9DB9FC63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184-4786-B104-B5E9DB9FC63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184-4786-B104-B5E9DB9FC63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184-4786-B104-B5E9DB9FC63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184-4786-B104-B5E9DB9FC63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184-4786-B104-B5E9DB9FC63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184-4786-B104-B5E9DB9FC63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184-4786-B104-B5E9DB9FC6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184-4786-B104-B5E9DB9FC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58508</c:v>
                </c:pt>
                <c:pt idx="1">
                  <c:v>23289</c:v>
                </c:pt>
                <c:pt idx="2">
                  <c:v>1654</c:v>
                </c:pt>
                <c:pt idx="3">
                  <c:v>25393</c:v>
                </c:pt>
                <c:pt idx="4">
                  <c:v>4832</c:v>
                </c:pt>
                <c:pt idx="5">
                  <c:v>24076</c:v>
                </c:pt>
                <c:pt idx="6">
                  <c:v>8025</c:v>
                </c:pt>
                <c:pt idx="7">
                  <c:v>16209</c:v>
                </c:pt>
                <c:pt idx="8">
                  <c:v>8022</c:v>
                </c:pt>
                <c:pt idx="9">
                  <c:v>38381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C-4A49-B5BA-DCDE0CAD2D3F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75374</c:v>
                </c:pt>
                <c:pt idx="1">
                  <c:v>51902</c:v>
                </c:pt>
                <c:pt idx="2">
                  <c:v>14811</c:v>
                </c:pt>
                <c:pt idx="3">
                  <c:v>92103</c:v>
                </c:pt>
                <c:pt idx="4">
                  <c:v>19520</c:v>
                </c:pt>
                <c:pt idx="5">
                  <c:v>66121</c:v>
                </c:pt>
                <c:pt idx="6">
                  <c:v>12024</c:v>
                </c:pt>
                <c:pt idx="7">
                  <c:v>20738</c:v>
                </c:pt>
                <c:pt idx="8">
                  <c:v>31999</c:v>
                </c:pt>
                <c:pt idx="9">
                  <c:v>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C-4A49-B5BA-DCDE0CAD2D3F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4C-4A49-B5BA-DCDE0CAD2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-0.19534587523549229</c:v>
                </c:pt>
                <c:pt idx="1">
                  <c:v>-3.1925552001849655E-2</c:v>
                </c:pt>
                <c:pt idx="2">
                  <c:v>-0.51043143609479436</c:v>
                </c:pt>
                <c:pt idx="3">
                  <c:v>0.15396892609361257</c:v>
                </c:pt>
                <c:pt idx="4">
                  <c:v>-0.17525614754098362</c:v>
                </c:pt>
                <c:pt idx="5">
                  <c:v>0.14627727953297742</c:v>
                </c:pt>
                <c:pt idx="6">
                  <c:v>-1.2225548902195627E-2</c:v>
                </c:pt>
                <c:pt idx="7">
                  <c:v>-0.1138971935577201</c:v>
                </c:pt>
                <c:pt idx="8">
                  <c:v>0.17384918278696215</c:v>
                </c:pt>
                <c:pt idx="9">
                  <c:v>-0.14396253308898388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4C-4A49-B5BA-DCDE0CAD2D3F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-0.46359238327717189</c:v>
                </c:pt>
                <c:pt idx="1">
                  <c:v>-2.1099594763092311E-2</c:v>
                </c:pt>
                <c:pt idx="2">
                  <c:v>0.21988559892328396</c:v>
                </c:pt>
                <c:pt idx="3">
                  <c:v>0.4748556838365896</c:v>
                </c:pt>
                <c:pt idx="4">
                  <c:v>0.35445061416792867</c:v>
                </c:pt>
                <c:pt idx="5">
                  <c:v>0.24096208003143627</c:v>
                </c:pt>
                <c:pt idx="6">
                  <c:v>-0.37988826815642462</c:v>
                </c:pt>
                <c:pt idx="7">
                  <c:v>-0.26171153073523501</c:v>
                </c:pt>
                <c:pt idx="8">
                  <c:v>0.65093178621659642</c:v>
                </c:pt>
                <c:pt idx="9">
                  <c:v>0.1468929978781448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4C-4A49-B5BA-DCDE0CAD2D3F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0.30445044802522786</c:v>
                </c:pt>
                <c:pt idx="1">
                  <c:v>0.1045119793869938</c:v>
                </c:pt>
                <c:pt idx="2">
                  <c:v>5.8046186978425564E-3</c:v>
                </c:pt>
                <c:pt idx="3">
                  <c:v>0.16101267161481367</c:v>
                </c:pt>
                <c:pt idx="4">
                  <c:v>5.7974079913856093E-2</c:v>
                </c:pt>
                <c:pt idx="5">
                  <c:v>0.12798282890435719</c:v>
                </c:pt>
                <c:pt idx="6">
                  <c:v>2.6441660577625658E-2</c:v>
                </c:pt>
                <c:pt idx="7">
                  <c:v>8.219003576510403E-2</c:v>
                </c:pt>
                <c:pt idx="8">
                  <c:v>5.1837768718993961E-2</c:v>
                </c:pt>
                <c:pt idx="9">
                  <c:v>7.7793908395185171E-2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4C-4A49-B5BA-DCDE0CAD2D3F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0.14372957511499551</c:v>
                </c:pt>
                <c:pt idx="1">
                  <c:v>0.11907159936773205</c:v>
                </c:pt>
                <c:pt idx="2">
                  <c:v>1.7183563877309686E-2</c:v>
                </c:pt>
                <c:pt idx="3">
                  <c:v>0.25187393506219591</c:v>
                </c:pt>
                <c:pt idx="4">
                  <c:v>3.8151730086996086E-2</c:v>
                </c:pt>
                <c:pt idx="5">
                  <c:v>0.17961575740627955</c:v>
                </c:pt>
                <c:pt idx="6">
                  <c:v>2.8146350595891205E-2</c:v>
                </c:pt>
                <c:pt idx="7">
                  <c:v>4.354780993096715E-2</c:v>
                </c:pt>
                <c:pt idx="8">
                  <c:v>8.9015173956627558E-2</c:v>
                </c:pt>
                <c:pt idx="9">
                  <c:v>8.9664504601005279E-2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4C-4A49-B5BA-DCDE0CAD2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161819</c:v>
                </c:pt>
                <c:pt idx="1">
                  <c:v>181512</c:v>
                </c:pt>
                <c:pt idx="2">
                  <c:v>207208</c:v>
                </c:pt>
                <c:pt idx="3">
                  <c:v>247584</c:v>
                </c:pt>
                <c:pt idx="4">
                  <c:v>117997</c:v>
                </c:pt>
                <c:pt idx="5">
                  <c:v>222987</c:v>
                </c:pt>
                <c:pt idx="6">
                  <c:v>189817</c:v>
                </c:pt>
                <c:pt idx="7">
                  <c:v>163604</c:v>
                </c:pt>
                <c:pt idx="8">
                  <c:v>164726</c:v>
                </c:pt>
                <c:pt idx="9">
                  <c:v>180969</c:v>
                </c:pt>
                <c:pt idx="10">
                  <c:v>208783</c:v>
                </c:pt>
                <c:pt idx="11">
                  <c:v>212389</c:v>
                </c:pt>
                <c:pt idx="12">
                  <c:v>240821</c:v>
                </c:pt>
                <c:pt idx="13">
                  <c:v>261850</c:v>
                </c:pt>
                <c:pt idx="14">
                  <c:v>318480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2-46A9-8833-CADC582D8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-0.10849420423994005</c:v>
                </c:pt>
                <c:pt idx="1">
                  <c:v>-0.12401065595922933</c:v>
                </c:pt>
                <c:pt idx="2">
                  <c:v>-0.16308000516996257</c:v>
                </c:pt>
                <c:pt idx="3">
                  <c:v>1.0982228361738011</c:v>
                </c:pt>
                <c:pt idx="4">
                  <c:v>-0.47083462264616327</c:v>
                </c:pt>
                <c:pt idx="5">
                  <c:v>0.17474725656816825</c:v>
                </c:pt>
                <c:pt idx="6">
                  <c:v>0.16022224395491547</c:v>
                </c:pt>
                <c:pt idx="7">
                  <c:v>-6.8113109041680886E-3</c:v>
                </c:pt>
                <c:pt idx="8">
                  <c:v>-8.9755704015604842E-2</c:v>
                </c:pt>
                <c:pt idx="9">
                  <c:v>-0.13321965868868635</c:v>
                </c:pt>
                <c:pt idx="10">
                  <c:v>-1.6978280419419067E-2</c:v>
                </c:pt>
                <c:pt idx="11">
                  <c:v>-0.11806279352714255</c:v>
                </c:pt>
                <c:pt idx="12">
                  <c:v>-8.0309337406912373E-2</c:v>
                </c:pt>
                <c:pt idx="13">
                  <c:v>-0.17781336347651344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2-46A9-8833-CADC582D8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101169</c:v>
                </c:pt>
                <c:pt idx="1">
                  <c:v>106138</c:v>
                </c:pt>
                <c:pt idx="2">
                  <c:v>120397</c:v>
                </c:pt>
                <c:pt idx="3">
                  <c:v>120918</c:v>
                </c:pt>
                <c:pt idx="4">
                  <c:v>49521</c:v>
                </c:pt>
                <c:pt idx="5">
                  <c:v>109920</c:v>
                </c:pt>
                <c:pt idx="6">
                  <c:v>100131</c:v>
                </c:pt>
                <c:pt idx="7">
                  <c:v>99475</c:v>
                </c:pt>
                <c:pt idx="8">
                  <c:v>87491</c:v>
                </c:pt>
                <c:pt idx="9">
                  <c:v>96210</c:v>
                </c:pt>
                <c:pt idx="10">
                  <c:v>106794</c:v>
                </c:pt>
                <c:pt idx="11">
                  <c:v>126190</c:v>
                </c:pt>
                <c:pt idx="12">
                  <c:v>149348</c:v>
                </c:pt>
                <c:pt idx="13">
                  <c:v>161329</c:v>
                </c:pt>
                <c:pt idx="14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E-42BF-BD04-C306C0CE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-4.6816408826245048E-2</c:v>
                </c:pt>
                <c:pt idx="1">
                  <c:v>-0.11843318355108512</c:v>
                </c:pt>
                <c:pt idx="2">
                  <c:v>-4.3087050728592979E-3</c:v>
                </c:pt>
                <c:pt idx="3">
                  <c:v>1.4417519840067849</c:v>
                </c:pt>
                <c:pt idx="4">
                  <c:v>-0.54948144104803487</c:v>
                </c:pt>
                <c:pt idx="5">
                  <c:v>9.7761931869251306E-2</c:v>
                </c:pt>
                <c:pt idx="6">
                  <c:v>6.5946217642622873E-3</c:v>
                </c:pt>
                <c:pt idx="7">
                  <c:v>0.13697408876341566</c:v>
                </c:pt>
                <c:pt idx="8">
                  <c:v>-9.0624675189689197E-2</c:v>
                </c:pt>
                <c:pt idx="9">
                  <c:v>-9.9106691387156554E-2</c:v>
                </c:pt>
                <c:pt idx="10">
                  <c:v>-0.15370473096124893</c:v>
                </c:pt>
                <c:pt idx="11">
                  <c:v>-0.15506066368481664</c:v>
                </c:pt>
                <c:pt idx="12">
                  <c:v>-7.4264391398942586E-2</c:v>
                </c:pt>
                <c:pt idx="13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E-42BF-BD04-C306C0CE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60650</c:v>
                </c:pt>
                <c:pt idx="1">
                  <c:v>75374</c:v>
                </c:pt>
                <c:pt idx="2">
                  <c:v>86811</c:v>
                </c:pt>
                <c:pt idx="3">
                  <c:v>126666</c:v>
                </c:pt>
                <c:pt idx="4">
                  <c:v>68476</c:v>
                </c:pt>
                <c:pt idx="5">
                  <c:v>113067</c:v>
                </c:pt>
                <c:pt idx="6">
                  <c:v>89686</c:v>
                </c:pt>
                <c:pt idx="7">
                  <c:v>64129</c:v>
                </c:pt>
                <c:pt idx="8">
                  <c:v>77235</c:v>
                </c:pt>
                <c:pt idx="9">
                  <c:v>84759</c:v>
                </c:pt>
                <c:pt idx="10">
                  <c:v>101989</c:v>
                </c:pt>
                <c:pt idx="11">
                  <c:v>86199</c:v>
                </c:pt>
                <c:pt idx="12">
                  <c:v>91473</c:v>
                </c:pt>
                <c:pt idx="13">
                  <c:v>100521</c:v>
                </c:pt>
                <c:pt idx="14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3-4639-8BD6-96BFE30C6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-0.19534587523549229</c:v>
                </c:pt>
                <c:pt idx="1">
                  <c:v>-0.13174597689232936</c:v>
                </c:pt>
                <c:pt idx="2">
                  <c:v>-0.31464639287575202</c:v>
                </c:pt>
                <c:pt idx="3">
                  <c:v>0.84978678661136753</c:v>
                </c:pt>
                <c:pt idx="4">
                  <c:v>-0.39437678544579757</c:v>
                </c:pt>
                <c:pt idx="5">
                  <c:v>0.26069843676828053</c:v>
                </c:pt>
                <c:pt idx="6">
                  <c:v>0.39852484835253943</c:v>
                </c:pt>
                <c:pt idx="7">
                  <c:v>-0.16968990742539003</c:v>
                </c:pt>
                <c:pt idx="8">
                  <c:v>-8.8769334229993224E-2</c:v>
                </c:pt>
                <c:pt idx="9">
                  <c:v>-0.16893978762415551</c:v>
                </c:pt>
                <c:pt idx="10">
                  <c:v>0.18318077935938937</c:v>
                </c:pt>
                <c:pt idx="11">
                  <c:v>-5.765635761372212E-2</c:v>
                </c:pt>
                <c:pt idx="12">
                  <c:v>-9.0011042468737923E-2</c:v>
                </c:pt>
                <c:pt idx="13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3-4639-8BD6-96BFE30C6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66-4A63-B9AD-CBAC42F925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6-4A63-B9AD-CBAC42F925A1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66-4A63-B9AD-CBAC42F925A1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66-4A63-B9AD-CBAC42F925A1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66-4A63-B9AD-CBAC42F925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66-4A63-B9AD-CBAC42F925A1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66-4A63-B9AD-CBAC42F925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66-4A63-B9AD-CBAC42F925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66-4A63-B9AD-CBAC42F9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66-4A63-B9AD-CBAC42F925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66-4A63-B9AD-CBAC42F925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66-4A63-B9AD-CBAC42F925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66-4A63-B9AD-CBAC42F925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66-4A63-B9AD-CBAC42F925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66-4A63-B9AD-CBAC42F925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66-4A63-B9AD-CBAC42F925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66-4A63-B9AD-CBAC42F925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66-4A63-B9AD-CBAC42F925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66-4A63-B9AD-CBAC42F925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66-4A63-B9AD-CBAC42F925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66-4A63-B9AD-CBAC42F925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66-4A63-B9AD-CBAC42F925A1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7">
                  <c:v>4.3376318874560393E-2</c:v>
                </c:pt>
                <c:pt idx="8">
                  <c:v>2.7877055039313703E-2</c:v>
                </c:pt>
                <c:pt idx="9">
                  <c:v>-3.7633715685010949E-2</c:v>
                </c:pt>
                <c:pt idx="10">
                  <c:v>1.467505241090139E-2</c:v>
                </c:pt>
                <c:pt idx="11">
                  <c:v>-2.1051272116750619E-2</c:v>
                </c:pt>
                <c:pt idx="12">
                  <c:v>1.858499738239483E-2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66-4A63-B9AD-CBAC42F925A1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7">
                  <c:v>0.17658168083097259</c:v>
                </c:pt>
                <c:pt idx="8">
                  <c:v>0.25644386194844904</c:v>
                </c:pt>
                <c:pt idx="9">
                  <c:v>0.27119509703779365</c:v>
                </c:pt>
                <c:pt idx="10">
                  <c:v>0.22016806722689086</c:v>
                </c:pt>
                <c:pt idx="11">
                  <c:v>0.17446544778431972</c:v>
                </c:pt>
                <c:pt idx="12">
                  <c:v>0.16286714480874309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66-4A63-B9AD-CBAC42F9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04EF7B-658D-44DD-B5E2-9965BD258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B8E562-F178-4D32-8BF5-B0B6B8E8E8E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B9EF22D-0975-153B-F4BD-2968657FB4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1F89B89-6696-1B05-C9EE-4BD88A1835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0D0C1-AE24-4023-BA93-3A30B7AD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F5264E-27E3-4655-A552-5FFB98AB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6F736B6-1488-4ED2-A01D-9286B9B7AEB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7C23B16-39E1-0B8E-E800-DD6792DB6B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C64C36B-D5D5-8C0A-13DF-028CD02CEA2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B00CC4-EEE0-4559-9B09-715532D8D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626F1F-73FF-4BBD-BD20-7D1A1AA88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FC3C05-0067-4B87-BA78-17F8547B9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2083104-948B-40DF-A161-DD16B2FE2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F566667-6184-488C-86BA-C412DD28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-19,5%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60.650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37,5%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60.650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37,5%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D551395-F7AD-4110-87D5-73C9B0484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EC58CE-1638-4204-8D65-CF30A803D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D2F1B06-1190-4267-A124-DDA39D25E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01428C-9C04-4EA8-94AA-9F9F0DF26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128,364 viajeros 
cuota: 79.3%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33,455 viajeros
cuota: 20.7%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2DDEBBC-FA85-4600-8F56-5E9726C5F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356609-CF59-4A9A-AE09-06A9A06E3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9DC5D6E-F4C4-4CAF-9772-3D476BADC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E571AB-DA8A-4424-8F5A-119AB0FDC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84,381 viajeros 
cuota: 83.4%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16,788 viajeros
cuota: 16.6%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A481CC8-2F4B-4668-9D45-DEFCB1E28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75C9F9-909B-434C-94B5-D47615455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256881A-ACF8-44A8-B3DE-F33441347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64B6DF-5AC9-42B8-985B-61711F4D0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43,983 viajeros 
cuota: 72.5%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16,667 viajeros
cuota: 27.5%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C574132-06A1-4B4E-A6C5-52EC7A7F7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DEA275-CBDE-492A-B7D7-6DECBF54A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DB4E195-7BA9-4F5B-B113-0320BCCCF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4A5B721-F463-49C6-9AD4-D31A2E315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756682-F98F-4179-BD2C-B5AC1727A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0D0ECCB-2FAD-4EA7-B345-74B28943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C83B47-5091-414D-8F35-4207617C7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C904FC6-0475-4280-82AF-5C79C4F6B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E175B85-BE48-4EF3-8ACF-A012A785B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BF8B71-C0C8-467A-92F7-E8B51CA4D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7A783CE-171F-478A-B626-B1E1398A0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B55C0D-B896-42AE-962A-5F693134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BE3E1D1-D99A-45FA-B597-A18A50E4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AD0BA4E-CD6F-45D6-A39C-C6C5A164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F4B25C2-945F-4AE4-9D19-80FC77F94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C3462D-44F4-479D-981B-303581F51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B02735-3672-48D5-841E-B09E526FD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019328-8EED-453D-A824-88462AD5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F6FF5C-28D3-4295-9EA1-58F5D2B73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91756E-F175-4298-B390-1AFDE8972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34F82F-2D69-4CF8-9D3E-FA72D5EAA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F2D0EA8-0FB4-46CC-9B4B-2282067C6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06853A-DC79-43A5-86FE-AF4F24DCB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DD50BB-3A55-400C-8C6F-C726F927F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B7136A-269A-4136-8252-9C1CEC38F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E7BA57-3F26-4ECA-913C-B032A1F87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369183-49FF-475F-8A0B-82E2F50B5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596B72-E8B1-40E6-9411-8AAD98C5F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C56F96-90CB-4A07-BD85-3606B395A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6DA5D2-AD00-4795-B43E-97B053EFC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95D54F-5C37-4E8D-A5DC-C316A0D5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F1C7D90-F120-4146-809D-F9E89D54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FD7F3CE-CE8E-4E2D-9CB4-1562E3CB6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B1D0C50-D479-4844-B900-001AA7B81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9DC8255-7BA4-4ED9-9048-81B745E2D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563E90-69A1-4625-B06A-1C0B0DF78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4CA863-C314-4F0D-86E6-23DB27101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523685-1B86-4723-AC75-4E660FB8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CADE0C8-94D3-4629-AB70-EDD71EEBA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42A53AE-C1F2-4935-B442-3D80E8814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B8E691-7594-44DA-A01C-4D802D386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7CE435-BCC7-4D67-8310-F2CE88F37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DC2085-6AE8-46D2-9F80-A0FD90A71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06D183-C9E8-4753-A8BD-949ADEE95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D44361-6E63-4DED-80F7-ECE8698FD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9B16ED-0C70-4465-BD74-F60180A22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FF90E6B-AAA9-4EFE-9E75-630064FAC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6B15FD-B0D8-4F4A-837C-CE8A5566B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87CB1EC-7046-422A-8C9F-4FA7CFB87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6BF452-95AE-4276-B96C-6F6144C02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C7ABBB-AB4B-4715-B2D8-966E3D106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DFBF4A-3A66-4CA2-B17A-820CE56FA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368EDD1-FF8C-448D-AB01-AEA019FC5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CBED6F-32DD-4F03-991F-7398543AA937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A2A7462-F859-22B3-28C5-877027CA00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1C9304D-44EF-33B5-721B-38C666D2FE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90DCE7-AB88-42BC-B9D3-E10A183B6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98E80A-0BD5-4A92-8EBC-7B1CCF34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F4FC60C-C1F2-4DFA-9E6A-F06B9423C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1029F0-4955-4C54-B0B7-C3218FF95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83734B-4A4A-4D93-812C-9F6A3BD9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30102A4-3601-4D8F-AF14-0348ECBAD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94421C-3E82-46C2-A727-ED5DB607F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3658D4-36E7-4D6C-B583-BDD40791A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A7EC2D-E151-48B8-83B7-281A078C0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C20649-2704-405C-8D3E-CA397AA4B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2EC97A-8B60-4697-9D17-AFF5E0037A49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E212386-979D-078B-B39D-FE3A605D4F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1BD6C66-A3B2-D49E-3794-A28AA86CC36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ED7D69-CA7D-4734-9CAE-6D9A2102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AB8659-8593-4562-B01F-423173430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484CA38-2E2D-4BFB-88EC-7BBEE2537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BFD3D2-B8E9-4C22-8513-742F16F15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44266B-D921-44B1-93F4-2B2FD50EF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B176BEF-9E7D-49A6-99C5-16C830CFB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D7730B-A9A4-49FB-B9D6-97AFF6A5E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38FA2F-74C4-4475-BD90-27687469F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25683D-10CE-4D49-A571-0FBD4C16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6D668D8-A87F-4801-9855-CE6CC4E5D940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84E14DC-F906-42C0-8081-F4827C51FE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5102AA3-66AC-3028-1C03-9C36B1F88F6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2C224D-D427-4C87-8736-395A37202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0ED402-69DF-4D3E-ABF9-008A86522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E84488-E9BC-458A-BF8C-AECA40E4F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68A1A53-D30E-41DD-AAC5-D8B7255DD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7ED9B7D-DCA3-45B8-968B-069DBA71E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37B72A-9777-4C3C-B218-3722CCFA2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B8172DE-3EF1-429A-8669-49FDDF87F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F40E505-EFBC-41E1-AAF3-AFB24F6C0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6B3E721-B598-4096-93BB-BE47320A8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C656F9-D157-4478-96EE-42FAE061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82EBBFC-595D-4F4F-AF1A-57966C229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029F40F-5399-4B8B-96DB-A2CF499A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D45BC0B-14CF-4A51-A849-20C822DF4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F24F938-7B20-4779-9CA6-5F31E90F6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FEE5BA-AADF-4C4D-9AFB-6764B152B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A01797-C23D-4D20-839B-24AE32C5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B4630D-D27A-445C-82A1-37F9C181E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7DC903-FD0F-4275-8339-8CEE607D7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6430D6-F2A1-477D-A5B8-4770189B5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88EDE3-B44F-4E2C-AEAE-E8D0F527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33584E-FDF2-4C88-BA2A-FB7710C58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AE42E8B-21C3-4357-BB70-30DFADA59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758F5B2-0F22-4FDB-9AE7-438138AE5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B524085-519E-4C3A-801F-0CD1B67CE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9C0238A-9F10-4378-BB9C-D6F0F7B5928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E200985-67DA-7BD2-DD43-58FC7EE4F9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5DAFE9D-BD6A-E91B-27FC-B57D291894E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6CAF20-2AE5-4A7A-8758-E6BDA4AE6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181E8-9CA8-452C-9A5A-55FD1371F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9566AA-727E-462D-AB1C-EA93984B5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3ED73A-A567-4A82-AD12-104BD4BCA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D0BE05-EB60-4C63-8905-DE6BC118D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DB3999-02E2-4E92-884B-0D89B99BC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ED38F5C-CB2E-48E2-B4F0-BFE6806FC17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FC3AF32-3737-95AC-FC36-69EE28B6BD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87FCE27-C422-FCF6-DE45-811462FFC38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E8A30E-CB0F-4C6F-9F6C-C2CAC7288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D3782F-D19A-4824-928F-BA58EA6D4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AFB482-8188-4589-8F97-BE533DCCD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F920BE-51BF-4300-9B93-0F0D1015F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C1E464-1495-4CC5-B683-2C8271E07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213860C-E9F9-46CB-9CB9-8CA2A550F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4AA79C1-A25D-41E2-9748-B4B50844B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8380341-9EFC-45F4-9966-DC988AF6F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0F51036-0D80-4AB9-83E1-3F3F774F8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F979856-E6A3-499A-90CB-BB6894D25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27EFA28-BFE8-4A4B-AEAC-054376810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829EC6-36E9-40C7-9EA8-2BA79CAB8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EA2C39-F5CB-4C67-AFBE-8209F727A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867440E-D650-477E-8EB3-5D29251BD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E047F66-82AF-45D4-B899-87CC5B928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9FAC67-03A0-4D35-9771-F3297F82D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A86870-1F8F-4E4D-B3A4-453A6F046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F72C39-3B6E-47A1-868E-193FAA09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D961D88-2CA5-4E06-AAD3-6E9236253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B8C2A9B-F325-4AA0-900A-3F3046962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3F79D70-58B0-49DC-86A2-8A3AB640E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ECF39C1-0ED7-4ECD-B81E-718668394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9275CE3-DC69-4506-A66F-D7D8DEE61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DCAC527-9C7A-44D5-8457-9B740C165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7B65391-CE9F-4C79-836C-08933C056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CAD72DB-D4B4-4A10-90DA-7D07F22E0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52212D0-3CD3-4EB3-9739-1CD09671C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30E2010-6630-4169-B396-643FCB063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82CAC5A-C3E4-4A0E-8DEB-373B008B1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20A310C-D683-4B6D-BEA8-4BAFE710A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5B43F3-2FEC-43F4-BA74-EBA167770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76EBE4-8882-4C37-A381-37152A832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98BBA2-23F8-4F8E-BAB5-3BAF59A59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70102D2-C720-4AC9-B7A0-F73FE4270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B30C1B7-07A4-42A0-BC85-3953E65E1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F3BE9E0-FB99-41D3-A2A0-AA62E249C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6722FB4-C142-4070-9E0A-5A4DBC2BA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A651E0-AEB5-4B71-96D3-30E7F20E6D09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8B4D8C7-2D6F-5C15-0C74-2957FEB595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52B1AFC-C613-FDBC-5E6D-194CA96ABFF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F7DB08-8A28-476E-9CA3-7BF5A8215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2903125-DC61-4FD4-92DA-F0D069EAB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83BE5063-9CCA-412E-BB7E-744763646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DFD4BD-E871-47A9-AAF5-7E6D2B030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09A66F0-0329-4951-90FC-4D2CEDC78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DE5576-872E-4B31-AEA6-17375C5B5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A8B18E3-3065-41D5-893A-170BE5568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78F1F-57F0-4EA1-8C6D-EE5823935731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44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ED76FA5D-60FC-4C5A-9EC8-3E3112001269}"/>
    <hyperlink ref="B19" location="'Viajeros entr evol mensu TF'!A1" tooltip="Evolución mensual de viajeros entrentrados en Tenerife según lugar de residencia" display="Evolución mensual de viajeros entrados en Tenerife según lugar de residencia" xr:uid="{6ACF1D14-A5C8-4709-9F97-F9C31F4D872E}"/>
    <hyperlink ref="B14" location="'Establecim aloj islas cat y tip'!A1" tooltip="Establecimientos alojativos Canarias e islas" display="Establecimientos alojativos Canarias e islas" xr:uid="{86741C5A-8233-48CE-9878-5D01313CA8D9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ED7FD7C0-3E93-4AF2-AF41-B7379E65CE05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57E3D62-05F2-4832-8C78-4C1F9C60B5D7}"/>
    <hyperlink ref="B37" location="'Pernoctaciones lugar reside'!A1" tooltip="Pernoctaciones registradas en establecimientos alojativos de Canarias e islas según tipología y categoría" display="'Pernoctaciones lugar reside'!A1" xr:uid="{AA45A3AC-59F0-45EC-814F-ED4DA864B4B5}"/>
    <hyperlink ref="B8" location="'Resumen indicadores (aloj)'!A1" tooltip="Resumen indicadores Tenerife" display="'Resumen indicadores (aloj)'!A1" xr:uid="{B3E5F12D-E460-49FA-B0D8-05C389D07964}"/>
    <hyperlink ref="B9" location="'Resumen indicadores municipios '!A1" tooltip="Resumen indicadores municipios Tenerife" display="Resumen indicadores municipios Tenerife" xr:uid="{73A38DB0-996C-4C7D-AC08-8BBCFBC62A6B}"/>
    <hyperlink ref="B20" location="'Viajeros entr evol mensu TF cat'!A1" tooltip="Evolución mensual de viajeros entrentrados en Tenerife según lugar de residencia" display="'Viajeros entr evol mensu TF cat'!A1" xr:uid="{85D9002F-7012-41B5-9D45-9A41665895C9}"/>
    <hyperlink ref="B21" location="'Viajeros entr evol anual TF cat'!A1" tooltip="Evolución mensual de viajeros entrentrados en Tenerife según lugar de residencia" display="'Viajeros entr evol anual TF cat'!A1" xr:uid="{09C3B444-8982-4345-8469-A230AAA1DE59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44145B02-3E1D-4F51-88A4-B08671AA712D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9EBCE25-5F45-428B-81C8-ACF3E8281D16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D3A3D914-E50F-4261-BEF1-BADAADE815F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D999CF58-D10F-4404-B75C-15BFD6BC9A2D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F0D6383-7D01-43EE-8358-C8FAE395AEC4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3760A7D-0F8C-4F32-B696-4CE6F14E2888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D206C0D7-4120-48D9-81DC-38E8AC78D426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37BA8B60-E59D-4CAB-A84E-314BDEE963EB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8F4B3A6B-7F07-44DD-8388-EFE3F380CD1E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76F4105-456B-4916-A9A5-D2551C3A2FC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E96CB1B-0194-4B28-A5BF-814AAECFF8E9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7E9400F5-9389-42BF-B7B8-C3A3CFA13100}"/>
    <hyperlink ref="B35" location="'Pernoctaciones evol mensu TF'!A1" tooltip="Evolución mensual de pernoctaciones en Tenerife según lugar de residencia" display="'Pernoctaciones evol mensu TF'!A1" xr:uid="{35DCBE28-2532-499F-92F2-0C06320227B1}"/>
    <hyperlink ref="B36" location="'Pernocta evol mensu TF cat'!A1" tooltip="Evolución mensual de pernoctaciones en Tenerife según lugar de residencia" display="'Pernocta evol mensu TF cat'!A1" xr:uid="{F8BF400E-6737-4EDA-BD0C-239BB5895555}"/>
    <hyperlink ref="B38" location="'Pernoctaciones lugar residen ac'!A1" tooltip="Pernoctaciones registradas en establecimientos alojativos de Canarias e islas según tipología y categoría" display="'Pernoctaciones lugar residen ac'!A1" xr:uid="{A3BF5331-F8B4-4129-BFBD-2BF1967ADCB1}"/>
    <hyperlink ref="B39" location="'Pernoctaciones lugar reside año'!A1" tooltip="Pernoctaciones registradas en establecimientos alojativos de Canarias e islas según tipología y categoría" display="'Pernoctaciones lugar reside año'!A1" xr:uid="{A120F111-4783-44C7-8EB9-EBDC0122B55A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F4A5EDEB-C14F-4171-AF05-ED1525DFE310}"/>
    <hyperlink ref="B41" location="'EM evol menusual lugar resd'!A1" tooltip="Evolución mensual de estancia media en Tenerife según lugar de residencia" display="'EM evol menusual lugar resd'!A1" xr:uid="{F2BB89B3-EA29-4C67-96CD-1F85B0FB34E1}"/>
    <hyperlink ref="B42" location="'EM evol mensu TF cat '!A1" tooltip="Evolución mensual de estancia media en Tenerife según lugar de residencia" display="'EM evol mensu TF cat '!A1" xr:uid="{3A0C82AD-264C-4FB0-B3FA-59329C1C3C59}"/>
    <hyperlink ref="B44" location="'tasa de ocupación evol mens'!A1" tooltip="Evolución mensual de estancia media en Tenerife según lugar de residencia" display="'tasa de ocupación evol mens'!A1" xr:uid="{4CDD5CB4-FBB4-4BEB-8666-D8F998735B20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63D66036-3D7C-448B-A4CE-3D2811680F27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BEC9D24D-65B7-42DC-A641-83B11613CE86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9583807-22A4-4CE9-A41C-A2C346DB69D7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90B1A5F6-42F3-4D1F-A1A9-C507562BA3D4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8FEE2AB-D06D-4752-82C1-AD61A01943C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387AB-5190-4B33-BC40-2A9801AC08CD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250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L21" si="0">IFERROR(E9/C9-1,"-")</f>
        <v>5.0773433160613779E-2</v>
      </c>
      <c r="G9" s="115">
        <v>15182</v>
      </c>
      <c r="H9" s="116">
        <f t="shared" si="0"/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f t="shared" ref="N9:N17" si="1">IFERROR(M9/K9-1,"-")</f>
        <v>8.1109153163994696E-2</v>
      </c>
      <c r="O9" s="116">
        <f>M9/C9-1</f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f>IFERROR(M10/K10-1,"-")</f>
        <v>5.1397673944093114E-2</v>
      </c>
      <c r="O10" s="116">
        <f>IFERROR(M10/C10-1,"-")</f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f t="shared" si="1"/>
        <v>0.14154548934872468</v>
      </c>
      <c r="O11" s="116">
        <f t="shared" ref="O11:O20" si="2">IFERROR(M11/C11-1,"-")</f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f t="shared" si="1"/>
        <v>-5.2337061894108916E-2</v>
      </c>
      <c r="O12" s="116">
        <f t="shared" si="2"/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f t="shared" si="1"/>
        <v>7.4744719773823354E-2</v>
      </c>
      <c r="O13" s="116">
        <f t="shared" si="2"/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f t="shared" si="1"/>
        <v>-1.8112488083888989E-3</v>
      </c>
      <c r="O14" s="116">
        <f t="shared" si="2"/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f t="shared" si="1"/>
        <v>1.7222557647388781E-2</v>
      </c>
      <c r="O15" s="116">
        <f t="shared" si="2"/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>
        <v>175399</v>
      </c>
      <c r="N16" s="116">
        <f t="shared" si="1"/>
        <v>5.0456957370608624E-2</v>
      </c>
      <c r="O16" s="116">
        <f t="shared" si="2"/>
        <v>6.4223913017098067E-2</v>
      </c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>
        <v>148572</v>
      </c>
      <c r="N17" s="116">
        <f t="shared" si="1"/>
        <v>-2.936622524776733E-2</v>
      </c>
      <c r="O17" s="116">
        <f t="shared" si="2"/>
        <v>8.6322624043987606E-2</v>
      </c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>
        <v>172855</v>
      </c>
      <c r="N18" s="116">
        <f>IFERROR(M18/K18-1,"-")</f>
        <v>3.5065108475422768E-3</v>
      </c>
      <c r="O18" s="116">
        <f t="shared" si="2"/>
        <v>8.9454311681435916E-2</v>
      </c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>
        <v>156906</v>
      </c>
      <c r="N19" s="116">
        <f>IFERROR(M19/K19-1,"-")</f>
        <v>1.7192422886926684E-2</v>
      </c>
      <c r="O19" s="116">
        <f t="shared" si="2"/>
        <v>0.15348310641926655</v>
      </c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>
        <v>159454</v>
      </c>
      <c r="N20" s="116">
        <f>IFERROR(M20/K20-1,"-")</f>
        <v>-1.431662236508624E-2</v>
      </c>
      <c r="O20" s="116">
        <f t="shared" si="2"/>
        <v>0.12931761039696865</v>
      </c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1938898</v>
      </c>
      <c r="N21" s="119">
        <v>2.677813011694985E-2</v>
      </c>
      <c r="O21" s="119">
        <v>9.9949793358540706E-2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251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103762</v>
      </c>
      <c r="D31" s="116">
        <v>7.0130566613724854E-2</v>
      </c>
      <c r="E31" s="115">
        <v>111379</v>
      </c>
      <c r="F31" s="116">
        <f t="shared" ref="F31:L43" si="3">IFERROR(E31/C31-1,"-")</f>
        <v>7.3408376862435176E-2</v>
      </c>
      <c r="G31" s="115">
        <v>12102</v>
      </c>
      <c r="H31" s="116">
        <f t="shared" si="3"/>
        <v>-0.89134396968907958</v>
      </c>
      <c r="I31" s="115">
        <v>86205</v>
      </c>
      <c r="J31" s="116">
        <f t="shared" si="3"/>
        <v>6.1232027764005945</v>
      </c>
      <c r="K31" s="115">
        <v>115960</v>
      </c>
      <c r="L31" s="116">
        <f t="shared" si="3"/>
        <v>0.34516559364306021</v>
      </c>
      <c r="M31" s="115">
        <v>122914</v>
      </c>
      <c r="N31" s="116">
        <f t="shared" ref="N31:N39" si="4">IFERROR(M31/K31-1,"-")</f>
        <v>5.9968954812004149E-2</v>
      </c>
      <c r="O31" s="116">
        <f>M31/C31-1</f>
        <v>0.18457624178408283</v>
      </c>
    </row>
    <row r="32" spans="1:16" x14ac:dyDescent="0.25">
      <c r="B32" s="114" t="s">
        <v>73</v>
      </c>
      <c r="C32" s="115">
        <v>101610</v>
      </c>
      <c r="D32" s="116">
        <v>6.677498612982502E-3</v>
      </c>
      <c r="E32" s="115">
        <v>120647</v>
      </c>
      <c r="F32" s="116">
        <f t="shared" si="3"/>
        <v>0.18735360692845182</v>
      </c>
      <c r="G32" s="115">
        <v>15540</v>
      </c>
      <c r="H32" s="116">
        <f t="shared" si="3"/>
        <v>-0.87119447644781878</v>
      </c>
      <c r="I32" s="115">
        <v>113659</v>
      </c>
      <c r="J32" s="116">
        <f t="shared" si="3"/>
        <v>6.313963963963964</v>
      </c>
      <c r="K32" s="115">
        <v>120680</v>
      </c>
      <c r="L32" s="116">
        <f t="shared" si="3"/>
        <v>6.1772494919012155E-2</v>
      </c>
      <c r="M32" s="115">
        <v>124180</v>
      </c>
      <c r="N32" s="116">
        <f t="shared" si="4"/>
        <v>2.9002320185614883E-2</v>
      </c>
      <c r="O32" s="116">
        <f>IFERROR(M32/C32-1,"-")</f>
        <v>0.22212380671193777</v>
      </c>
    </row>
    <row r="33" spans="2:16" x14ac:dyDescent="0.25">
      <c r="B33" s="114" t="s">
        <v>75</v>
      </c>
      <c r="C33" s="115">
        <v>120181</v>
      </c>
      <c r="D33" s="116">
        <v>3.8092441112195674E-2</v>
      </c>
      <c r="E33" s="115">
        <v>47798</v>
      </c>
      <c r="F33" s="116">
        <f t="shared" si="3"/>
        <v>-0.60228322280560154</v>
      </c>
      <c r="G33" s="115">
        <v>19839</v>
      </c>
      <c r="H33" s="116">
        <f t="shared" si="3"/>
        <v>-0.58494079250177833</v>
      </c>
      <c r="I33" s="115">
        <v>123375</v>
      </c>
      <c r="J33" s="116">
        <f t="shared" si="3"/>
        <v>5.2188114320278238</v>
      </c>
      <c r="K33" s="115">
        <v>124592</v>
      </c>
      <c r="L33" s="116">
        <f t="shared" si="3"/>
        <v>9.864235055724313E-3</v>
      </c>
      <c r="M33" s="115">
        <v>142017</v>
      </c>
      <c r="N33" s="116">
        <f t="shared" si="4"/>
        <v>0.13985649158854496</v>
      </c>
      <c r="O33" s="116">
        <f t="shared" ref="O33:O42" si="5">IFERROR(M33/C33-1,"-")</f>
        <v>0.18169261364109146</v>
      </c>
    </row>
    <row r="34" spans="2:16" x14ac:dyDescent="0.25">
      <c r="B34" s="114" t="s">
        <v>77</v>
      </c>
      <c r="C34" s="115">
        <v>115932</v>
      </c>
      <c r="D34" s="116">
        <v>3.0479187221674087E-2</v>
      </c>
      <c r="E34" s="115">
        <v>0</v>
      </c>
      <c r="F34" s="116">
        <f t="shared" si="3"/>
        <v>-1</v>
      </c>
      <c r="G34" s="115">
        <v>25490</v>
      </c>
      <c r="H34" s="116" t="str">
        <f t="shared" si="3"/>
        <v>-</v>
      </c>
      <c r="I34" s="115">
        <v>141494</v>
      </c>
      <c r="J34" s="116">
        <f t="shared" si="3"/>
        <v>4.5509611612397016</v>
      </c>
      <c r="K34" s="115">
        <v>137810</v>
      </c>
      <c r="L34" s="116">
        <f t="shared" si="3"/>
        <v>-2.6036439707690762E-2</v>
      </c>
      <c r="M34" s="115">
        <v>130927</v>
      </c>
      <c r="N34" s="116">
        <f t="shared" si="4"/>
        <v>-4.9945577244031591E-2</v>
      </c>
      <c r="O34" s="116">
        <f t="shared" si="5"/>
        <v>0.12934306317496458</v>
      </c>
    </row>
    <row r="35" spans="2:16" x14ac:dyDescent="0.25">
      <c r="B35" s="114" t="s">
        <v>79</v>
      </c>
      <c r="C35" s="115">
        <v>113491</v>
      </c>
      <c r="D35" s="116">
        <v>8.417080626671769E-2</v>
      </c>
      <c r="E35" s="115">
        <v>0</v>
      </c>
      <c r="F35" s="116">
        <f t="shared" si="3"/>
        <v>-1</v>
      </c>
      <c r="G35" s="115">
        <v>33362</v>
      </c>
      <c r="H35" s="116" t="str">
        <f t="shared" si="3"/>
        <v>-</v>
      </c>
      <c r="I35" s="115">
        <v>125144</v>
      </c>
      <c r="J35" s="116">
        <f t="shared" si="3"/>
        <v>2.7510940591091662</v>
      </c>
      <c r="K35" s="115">
        <v>124155</v>
      </c>
      <c r="L35" s="116">
        <f t="shared" si="3"/>
        <v>-7.902895863964754E-3</v>
      </c>
      <c r="M35" s="115">
        <v>132737</v>
      </c>
      <c r="N35" s="116">
        <f t="shared" si="4"/>
        <v>6.9123273327695189E-2</v>
      </c>
      <c r="O35" s="116">
        <f t="shared" si="5"/>
        <v>0.16958172894766976</v>
      </c>
    </row>
    <row r="36" spans="2:16" x14ac:dyDescent="0.25">
      <c r="B36" s="114" t="s">
        <v>81</v>
      </c>
      <c r="C36" s="115">
        <v>114202</v>
      </c>
      <c r="D36" s="116">
        <v>4.4944642693750536E-2</v>
      </c>
      <c r="E36" s="115">
        <v>0</v>
      </c>
      <c r="F36" s="116">
        <f t="shared" si="3"/>
        <v>-1</v>
      </c>
      <c r="G36" s="115">
        <v>44847</v>
      </c>
      <c r="H36" s="116" t="str">
        <f t="shared" si="3"/>
        <v>-</v>
      </c>
      <c r="I36" s="115">
        <v>123799</v>
      </c>
      <c r="J36" s="116">
        <f t="shared" si="3"/>
        <v>1.7604745021963564</v>
      </c>
      <c r="K36" s="115">
        <v>127951</v>
      </c>
      <c r="L36" s="116">
        <f t="shared" si="3"/>
        <v>3.3538235365390578E-2</v>
      </c>
      <c r="M36" s="115">
        <v>129241</v>
      </c>
      <c r="N36" s="116">
        <f t="shared" si="4"/>
        <v>1.0081984509695108E-2</v>
      </c>
      <c r="O36" s="116">
        <f t="shared" si="5"/>
        <v>0.13168771124848955</v>
      </c>
    </row>
    <row r="37" spans="2:16" x14ac:dyDescent="0.25">
      <c r="B37" s="114" t="s">
        <v>83</v>
      </c>
      <c r="C37" s="115">
        <v>118640</v>
      </c>
      <c r="D37" s="116">
        <v>1.3757156284713412E-2</v>
      </c>
      <c r="E37" s="115">
        <v>0</v>
      </c>
      <c r="F37" s="116">
        <f t="shared" si="3"/>
        <v>-1</v>
      </c>
      <c r="G37" s="115">
        <v>80931</v>
      </c>
      <c r="H37" s="116" t="str">
        <f t="shared" si="3"/>
        <v>-</v>
      </c>
      <c r="I37" s="115">
        <v>138653</v>
      </c>
      <c r="J37" s="116">
        <f t="shared" si="3"/>
        <v>0.71322484585634682</v>
      </c>
      <c r="K37" s="115">
        <v>133653</v>
      </c>
      <c r="L37" s="116">
        <f t="shared" si="3"/>
        <v>-3.6061246420921345E-2</v>
      </c>
      <c r="M37" s="115">
        <v>133668</v>
      </c>
      <c r="N37" s="116">
        <f t="shared" si="4"/>
        <v>1.1223092635415099E-4</v>
      </c>
      <c r="O37" s="116">
        <f t="shared" si="5"/>
        <v>0.12666891436277816</v>
      </c>
    </row>
    <row r="38" spans="2:16" x14ac:dyDescent="0.25">
      <c r="B38" s="114" t="s">
        <v>85</v>
      </c>
      <c r="C38" s="115">
        <v>127392</v>
      </c>
      <c r="D38" s="116">
        <v>4.5276268933488684E-2</v>
      </c>
      <c r="E38" s="115">
        <v>43908</v>
      </c>
      <c r="F38" s="116">
        <f t="shared" si="3"/>
        <v>-0.65533157498116057</v>
      </c>
      <c r="G38" s="115">
        <v>100580</v>
      </c>
      <c r="H38" s="116">
        <f t="shared" si="3"/>
        <v>1.2906987337159515</v>
      </c>
      <c r="I38" s="115">
        <v>138022</v>
      </c>
      <c r="J38" s="116">
        <f t="shared" si="3"/>
        <v>0.37226088685623382</v>
      </c>
      <c r="K38" s="115">
        <v>134916</v>
      </c>
      <c r="L38" s="116">
        <f t="shared" si="3"/>
        <v>-2.2503658836997009E-2</v>
      </c>
      <c r="M38" s="115">
        <v>143446</v>
      </c>
      <c r="N38" s="116">
        <f t="shared" si="4"/>
        <v>6.3224524889560874E-2</v>
      </c>
      <c r="O38" s="116">
        <f t="shared" si="5"/>
        <v>0.12602047224315505</v>
      </c>
    </row>
    <row r="39" spans="2:16" x14ac:dyDescent="0.25">
      <c r="B39" s="114" t="s">
        <v>87</v>
      </c>
      <c r="C39" s="115">
        <v>108328</v>
      </c>
      <c r="D39" s="116">
        <v>-1.7611317674798177E-2</v>
      </c>
      <c r="E39" s="115">
        <v>29045</v>
      </c>
      <c r="F39" s="116">
        <f t="shared" si="3"/>
        <v>-0.73187910789454258</v>
      </c>
      <c r="G39" s="115">
        <v>92716</v>
      </c>
      <c r="H39" s="116">
        <f t="shared" si="3"/>
        <v>2.192150111895335</v>
      </c>
      <c r="I39" s="115">
        <v>116996</v>
      </c>
      <c r="J39" s="116">
        <f t="shared" si="3"/>
        <v>0.26187497303593776</v>
      </c>
      <c r="K39" s="115">
        <v>125237</v>
      </c>
      <c r="L39" s="116">
        <f t="shared" si="3"/>
        <v>7.0438305583096827E-2</v>
      </c>
      <c r="M39" s="115">
        <v>121062</v>
      </c>
      <c r="N39" s="116">
        <f t="shared" si="4"/>
        <v>-3.3336793439638468E-2</v>
      </c>
      <c r="O39" s="116">
        <f t="shared" si="5"/>
        <v>0.11755040248135296</v>
      </c>
    </row>
    <row r="40" spans="2:16" x14ac:dyDescent="0.25">
      <c r="B40" s="114" t="s">
        <v>89</v>
      </c>
      <c r="C40" s="115">
        <v>127037</v>
      </c>
      <c r="D40" s="116">
        <v>-1.9882111500300947E-2</v>
      </c>
      <c r="E40" s="115">
        <v>23037</v>
      </c>
      <c r="F40" s="116">
        <f t="shared" si="3"/>
        <v>-0.81865913080441133</v>
      </c>
      <c r="G40" s="115">
        <v>122247</v>
      </c>
      <c r="H40" s="116">
        <f t="shared" si="3"/>
        <v>4.3065503320744885</v>
      </c>
      <c r="I40" s="115">
        <v>135198</v>
      </c>
      <c r="J40" s="116">
        <f t="shared" si="3"/>
        <v>0.10594125009202671</v>
      </c>
      <c r="K40" s="115">
        <v>143593</v>
      </c>
      <c r="L40" s="116">
        <f t="shared" si="3"/>
        <v>6.2094113818251806E-2</v>
      </c>
      <c r="M40" s="115">
        <v>140283</v>
      </c>
      <c r="N40" s="116">
        <f>IFERROR(M40/K40-1,"-")</f>
        <v>-2.3051262944572493E-2</v>
      </c>
      <c r="O40" s="116">
        <f t="shared" si="5"/>
        <v>0.10426883506380036</v>
      </c>
    </row>
    <row r="41" spans="2:16" x14ac:dyDescent="0.25">
      <c r="B41" s="114" t="s">
        <v>91</v>
      </c>
      <c r="C41" s="115">
        <v>108022</v>
      </c>
      <c r="D41" s="116">
        <v>2.1764833855147048E-2</v>
      </c>
      <c r="E41" s="115">
        <v>16294</v>
      </c>
      <c r="F41" s="116">
        <f t="shared" si="3"/>
        <v>-0.8491603562237322</v>
      </c>
      <c r="G41" s="115">
        <v>106548</v>
      </c>
      <c r="H41" s="116">
        <f t="shared" si="3"/>
        <v>5.5390941450840803</v>
      </c>
      <c r="I41" s="115">
        <v>121503</v>
      </c>
      <c r="J41" s="116">
        <f t="shared" si="3"/>
        <v>0.14035927469309617</v>
      </c>
      <c r="K41" s="115">
        <v>124720</v>
      </c>
      <c r="L41" s="116">
        <f t="shared" si="3"/>
        <v>2.6476712509156064E-2</v>
      </c>
      <c r="M41" s="115">
        <v>125623</v>
      </c>
      <c r="N41" s="116">
        <f>IFERROR(M41/K41-1,"-")</f>
        <v>7.2402180885182688E-3</v>
      </c>
      <c r="O41" s="116">
        <f t="shared" si="5"/>
        <v>0.16293903093814222</v>
      </c>
    </row>
    <row r="42" spans="2:16" x14ac:dyDescent="0.25">
      <c r="B42" s="114" t="s">
        <v>93</v>
      </c>
      <c r="C42" s="115">
        <v>112755</v>
      </c>
      <c r="D42" s="116">
        <v>4.463092629215959E-3</v>
      </c>
      <c r="E42" s="115">
        <v>22293</v>
      </c>
      <c r="F42" s="116">
        <f t="shared" si="3"/>
        <v>-0.80228814686710126</v>
      </c>
      <c r="G42" s="115">
        <v>98566</v>
      </c>
      <c r="H42" s="116">
        <f t="shared" si="3"/>
        <v>3.4213878796034631</v>
      </c>
      <c r="I42" s="115">
        <v>126581</v>
      </c>
      <c r="J42" s="116">
        <f t="shared" si="3"/>
        <v>0.28422579794249536</v>
      </c>
      <c r="K42" s="115">
        <v>129836</v>
      </c>
      <c r="L42" s="116">
        <f t="shared" si="3"/>
        <v>2.5714759719073221E-2</v>
      </c>
      <c r="M42" s="115">
        <v>127791</v>
      </c>
      <c r="N42" s="116">
        <f>IFERROR(M42/K42-1,"-")</f>
        <v>-1.5750639267999578E-2</v>
      </c>
      <c r="O42" s="116">
        <f t="shared" si="5"/>
        <v>0.13335107090594644</v>
      </c>
    </row>
    <row r="43" spans="2:16" ht="15.75" x14ac:dyDescent="0.25">
      <c r="B43" s="117" t="s">
        <v>30</v>
      </c>
      <c r="C43" s="118">
        <v>1371352</v>
      </c>
      <c r="D43" s="119">
        <v>2.5766228714830142E-2</v>
      </c>
      <c r="E43" s="118">
        <v>441622</v>
      </c>
      <c r="F43" s="119">
        <f t="shared" si="3"/>
        <v>-0.6779659781004439</v>
      </c>
      <c r="G43" s="118">
        <v>752768</v>
      </c>
      <c r="H43" s="119">
        <f t="shared" si="3"/>
        <v>0.70455276231709463</v>
      </c>
      <c r="I43" s="118">
        <v>1490629</v>
      </c>
      <c r="J43" s="119">
        <f t="shared" si="3"/>
        <v>0.98019708595476951</v>
      </c>
      <c r="K43" s="118">
        <v>1543103</v>
      </c>
      <c r="L43" s="119">
        <f t="shared" si="3"/>
        <v>3.5202588974184712E-2</v>
      </c>
      <c r="M43" s="118">
        <v>1573889</v>
      </c>
      <c r="N43" s="119">
        <v>1.9950709706351377E-2</v>
      </c>
      <c r="O43" s="119">
        <v>0.14769147527403614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7" t="s">
        <v>252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85879</v>
      </c>
      <c r="D53" s="116">
        <v>8.9295906848133599E-2</v>
      </c>
      <c r="E53" s="115">
        <v>97322</v>
      </c>
      <c r="F53" s="116">
        <f t="shared" ref="F53:L65" si="6">IFERROR(E53/C53-1,"-")</f>
        <v>0.13324561301365878</v>
      </c>
      <c r="G53" s="115">
        <v>11597</v>
      </c>
      <c r="H53" s="116">
        <f t="shared" si="6"/>
        <v>-0.88083886479932594</v>
      </c>
      <c r="I53" s="115">
        <v>77462</v>
      </c>
      <c r="J53" s="116">
        <f t="shared" si="6"/>
        <v>5.6794860739846511</v>
      </c>
      <c r="K53" s="115">
        <v>102022</v>
      </c>
      <c r="L53" s="116">
        <f t="shared" si="6"/>
        <v>0.31705868683999894</v>
      </c>
      <c r="M53" s="115">
        <v>111169</v>
      </c>
      <c r="N53" s="116">
        <f t="shared" ref="N53:N64" si="7">IFERROR(M53/K53-1,"-")</f>
        <v>8.9657132775283754E-2</v>
      </c>
      <c r="O53" s="116">
        <f>M53/C53-1</f>
        <v>0.29448409972170153</v>
      </c>
    </row>
    <row r="54" spans="1:16" x14ac:dyDescent="0.25">
      <c r="A54" s="1">
        <v>2</v>
      </c>
      <c r="B54" s="114" t="s">
        <v>73</v>
      </c>
      <c r="C54" s="115">
        <v>85984</v>
      </c>
      <c r="D54" s="116">
        <v>4.317864725508036E-2</v>
      </c>
      <c r="E54" s="115">
        <v>105589</v>
      </c>
      <c r="F54" s="116">
        <f t="shared" si="6"/>
        <v>0.22800753628582071</v>
      </c>
      <c r="G54" s="115">
        <v>14910</v>
      </c>
      <c r="H54" s="116">
        <f t="shared" si="6"/>
        <v>-0.85879210902650849</v>
      </c>
      <c r="I54" s="115">
        <v>101190</v>
      </c>
      <c r="J54" s="116">
        <f t="shared" si="6"/>
        <v>5.7867203219315897</v>
      </c>
      <c r="K54" s="115">
        <v>107203</v>
      </c>
      <c r="L54" s="116">
        <f t="shared" si="6"/>
        <v>5.9422867872319429E-2</v>
      </c>
      <c r="M54" s="115">
        <v>111828</v>
      </c>
      <c r="N54" s="116">
        <f t="shared" si="7"/>
        <v>4.3142449371752711E-2</v>
      </c>
      <c r="O54" s="116">
        <f>IFERROR(M54/C54-1,"-")</f>
        <v>0.30056754745068859</v>
      </c>
    </row>
    <row r="55" spans="1:16" x14ac:dyDescent="0.25">
      <c r="A55" s="1">
        <v>3</v>
      </c>
      <c r="B55" s="114" t="s">
        <v>75</v>
      </c>
      <c r="C55" s="115">
        <v>100308</v>
      </c>
      <c r="D55" s="116">
        <v>7.1849888869892187E-2</v>
      </c>
      <c r="E55" s="115">
        <v>41066</v>
      </c>
      <c r="F55" s="116">
        <f t="shared" si="6"/>
        <v>-0.59060094907684335</v>
      </c>
      <c r="G55" s="115">
        <v>19532</v>
      </c>
      <c r="H55" s="116">
        <f t="shared" si="6"/>
        <v>-0.52437539570447567</v>
      </c>
      <c r="I55" s="115">
        <v>109531</v>
      </c>
      <c r="J55" s="116">
        <f t="shared" si="6"/>
        <v>4.6077718615605159</v>
      </c>
      <c r="K55" s="115">
        <v>110890</v>
      </c>
      <c r="L55" s="116">
        <f t="shared" si="6"/>
        <v>1.2407446293743352E-2</v>
      </c>
      <c r="M55" s="115">
        <v>127256</v>
      </c>
      <c r="N55" s="116">
        <f t="shared" si="7"/>
        <v>0.14758769952204887</v>
      </c>
      <c r="O55" s="116">
        <f t="shared" ref="O55:O64" si="8">IFERROR(M55/C55-1,"-")</f>
        <v>0.26865255014555167</v>
      </c>
    </row>
    <row r="56" spans="1:16" x14ac:dyDescent="0.25">
      <c r="A56" s="1">
        <v>4</v>
      </c>
      <c r="B56" s="114" t="s">
        <v>77</v>
      </c>
      <c r="C56" s="115">
        <v>95760</v>
      </c>
      <c r="D56" s="116">
        <v>4.524368280303448E-2</v>
      </c>
      <c r="E56" s="115">
        <v>0</v>
      </c>
      <c r="F56" s="116">
        <f t="shared" si="6"/>
        <v>-1</v>
      </c>
      <c r="G56" s="115">
        <v>25134</v>
      </c>
      <c r="H56" s="116" t="str">
        <f t="shared" si="6"/>
        <v>-</v>
      </c>
      <c r="I56" s="115">
        <v>126772</v>
      </c>
      <c r="J56" s="116">
        <f t="shared" si="6"/>
        <v>4.043844990849049</v>
      </c>
      <c r="K56" s="115">
        <v>123429</v>
      </c>
      <c r="L56" s="116">
        <f t="shared" si="6"/>
        <v>-2.6370176379642229E-2</v>
      </c>
      <c r="M56" s="115">
        <v>117947</v>
      </c>
      <c r="N56" s="116">
        <f t="shared" si="7"/>
        <v>-4.4414197635887831E-2</v>
      </c>
      <c r="O56" s="116">
        <f t="shared" si="8"/>
        <v>0.23169381787802834</v>
      </c>
    </row>
    <row r="57" spans="1:16" x14ac:dyDescent="0.25">
      <c r="A57" s="1">
        <v>5</v>
      </c>
      <c r="B57" s="114" t="s">
        <v>79</v>
      </c>
      <c r="C57" s="115">
        <v>93420</v>
      </c>
      <c r="D57" s="116">
        <v>8.0387190785136786E-2</v>
      </c>
      <c r="E57" s="115">
        <v>0</v>
      </c>
      <c r="F57" s="116">
        <f t="shared" si="6"/>
        <v>-1</v>
      </c>
      <c r="G57" s="115">
        <v>33045</v>
      </c>
      <c r="H57" s="116" t="str">
        <f t="shared" si="6"/>
        <v>-</v>
      </c>
      <c r="I57" s="115">
        <v>113457</v>
      </c>
      <c r="J57" s="116">
        <f t="shared" si="6"/>
        <v>2.4334089877439853</v>
      </c>
      <c r="K57" s="115">
        <v>111213</v>
      </c>
      <c r="L57" s="116">
        <f t="shared" si="6"/>
        <v>-1.9778418255374297E-2</v>
      </c>
      <c r="M57" s="115">
        <v>119801</v>
      </c>
      <c r="N57" s="116">
        <f t="shared" si="7"/>
        <v>7.7221188170447652E-2</v>
      </c>
      <c r="O57" s="116">
        <f t="shared" si="8"/>
        <v>0.28239135088846079</v>
      </c>
    </row>
    <row r="58" spans="1:16" x14ac:dyDescent="0.25">
      <c r="A58" s="1">
        <v>6</v>
      </c>
      <c r="B58" s="114" t="s">
        <v>81</v>
      </c>
      <c r="C58" s="115">
        <v>96008</v>
      </c>
      <c r="D58" s="116">
        <v>6.2199898214325255E-2</v>
      </c>
      <c r="E58" s="115">
        <v>0</v>
      </c>
      <c r="F58" s="116">
        <f t="shared" si="6"/>
        <v>-1</v>
      </c>
      <c r="G58" s="115">
        <v>43303</v>
      </c>
      <c r="H58" s="116" t="str">
        <f t="shared" si="6"/>
        <v>-</v>
      </c>
      <c r="I58" s="115">
        <v>110209</v>
      </c>
      <c r="J58" s="116">
        <f t="shared" si="6"/>
        <v>1.5450661616978039</v>
      </c>
      <c r="K58" s="115">
        <v>114600</v>
      </c>
      <c r="L58" s="116">
        <f t="shared" si="6"/>
        <v>3.984248110408406E-2</v>
      </c>
      <c r="M58" s="115">
        <v>117142</v>
      </c>
      <c r="N58" s="116">
        <f t="shared" si="7"/>
        <v>2.218150087260029E-2</v>
      </c>
      <c r="O58" s="116">
        <f t="shared" si="8"/>
        <v>0.22012748937588533</v>
      </c>
    </row>
    <row r="59" spans="1:16" x14ac:dyDescent="0.25">
      <c r="A59" s="1">
        <v>7</v>
      </c>
      <c r="B59" s="114" t="s">
        <v>83</v>
      </c>
      <c r="C59" s="115">
        <v>100301</v>
      </c>
      <c r="D59" s="116">
        <v>4.8789669054216445E-2</v>
      </c>
      <c r="E59" s="115">
        <v>0</v>
      </c>
      <c r="F59" s="116">
        <f t="shared" si="6"/>
        <v>-1</v>
      </c>
      <c r="G59" s="115">
        <v>74597</v>
      </c>
      <c r="H59" s="116" t="str">
        <f t="shared" si="6"/>
        <v>-</v>
      </c>
      <c r="I59" s="115">
        <v>123042</v>
      </c>
      <c r="J59" s="116">
        <f t="shared" si="6"/>
        <v>0.64942289904419748</v>
      </c>
      <c r="K59" s="115">
        <v>118946</v>
      </c>
      <c r="L59" s="116">
        <f t="shared" si="6"/>
        <v>-3.3289445880268498E-2</v>
      </c>
      <c r="M59" s="115">
        <v>120238</v>
      </c>
      <c r="N59" s="116">
        <f t="shared" si="7"/>
        <v>1.0862071864543577E-2</v>
      </c>
      <c r="O59" s="116">
        <f t="shared" si="8"/>
        <v>0.19877169719145371</v>
      </c>
    </row>
    <row r="60" spans="1:16" x14ac:dyDescent="0.25">
      <c r="A60" s="1">
        <v>8</v>
      </c>
      <c r="B60" s="114" t="s">
        <v>85</v>
      </c>
      <c r="C60" s="115">
        <v>108308</v>
      </c>
      <c r="D60" s="116">
        <v>8.6775035119405874E-2</v>
      </c>
      <c r="E60" s="115">
        <v>40708</v>
      </c>
      <c r="F60" s="116">
        <f t="shared" si="6"/>
        <v>-0.62414595413081209</v>
      </c>
      <c r="G60" s="115">
        <v>92057</v>
      </c>
      <c r="H60" s="116">
        <f t="shared" si="6"/>
        <v>1.2613982509580426</v>
      </c>
      <c r="I60" s="115">
        <v>121901</v>
      </c>
      <c r="J60" s="116">
        <f t="shared" si="6"/>
        <v>0.32419044722291623</v>
      </c>
      <c r="K60" s="115">
        <v>120435</v>
      </c>
      <c r="L60" s="116">
        <f t="shared" si="6"/>
        <v>-1.202615236954574E-2</v>
      </c>
      <c r="M60" s="115">
        <v>130238</v>
      </c>
      <c r="N60" s="116">
        <f t="shared" si="7"/>
        <v>8.1396603977249127E-2</v>
      </c>
      <c r="O60" s="116">
        <f t="shared" si="8"/>
        <v>0.20247811795989223</v>
      </c>
    </row>
    <row r="61" spans="1:16" x14ac:dyDescent="0.25">
      <c r="A61" s="1">
        <v>9</v>
      </c>
      <c r="B61" s="114" t="s">
        <v>87</v>
      </c>
      <c r="C61" s="115">
        <v>92717</v>
      </c>
      <c r="D61" s="116">
        <v>2.3569804155350926E-2</v>
      </c>
      <c r="E61" s="115">
        <v>28487</v>
      </c>
      <c r="F61" s="116">
        <f t="shared" si="6"/>
        <v>-0.69275321677793711</v>
      </c>
      <c r="G61" s="115">
        <v>84214</v>
      </c>
      <c r="H61" s="116">
        <f t="shared" si="6"/>
        <v>1.9562256467862533</v>
      </c>
      <c r="I61" s="115">
        <v>103802</v>
      </c>
      <c r="J61" s="116">
        <f t="shared" si="6"/>
        <v>0.2325979053364049</v>
      </c>
      <c r="K61" s="115">
        <v>112485</v>
      </c>
      <c r="L61" s="116">
        <f t="shared" si="6"/>
        <v>8.3649640662029734E-2</v>
      </c>
      <c r="M61" s="115">
        <v>109297</v>
      </c>
      <c r="N61" s="116">
        <f t="shared" si="7"/>
        <v>-2.8341556651998001E-2</v>
      </c>
      <c r="O61" s="116">
        <f t="shared" si="8"/>
        <v>0.17882373243310279</v>
      </c>
    </row>
    <row r="62" spans="1:16" x14ac:dyDescent="0.25">
      <c r="A62" s="1">
        <v>10</v>
      </c>
      <c r="B62" s="114" t="s">
        <v>89</v>
      </c>
      <c r="C62" s="115">
        <v>108418</v>
      </c>
      <c r="D62" s="116">
        <v>8.5489167341090688E-3</v>
      </c>
      <c r="E62" s="115">
        <v>22497</v>
      </c>
      <c r="F62" s="116">
        <f t="shared" si="6"/>
        <v>-0.79249755575642422</v>
      </c>
      <c r="G62" s="115">
        <v>107685</v>
      </c>
      <c r="H62" s="116">
        <f t="shared" si="6"/>
        <v>3.7866382184291236</v>
      </c>
      <c r="I62" s="115">
        <v>119950</v>
      </c>
      <c r="J62" s="116">
        <f t="shared" si="6"/>
        <v>0.11389701444026556</v>
      </c>
      <c r="K62" s="115">
        <v>128570</v>
      </c>
      <c r="L62" s="116">
        <f t="shared" si="6"/>
        <v>7.1863276365152107E-2</v>
      </c>
      <c r="M62" s="115">
        <v>127297</v>
      </c>
      <c r="N62" s="116">
        <f t="shared" si="7"/>
        <v>-9.9012211246791715E-3</v>
      </c>
      <c r="O62" s="116">
        <f t="shared" si="8"/>
        <v>0.17413160176354481</v>
      </c>
    </row>
    <row r="63" spans="1:16" x14ac:dyDescent="0.25">
      <c r="A63" s="1">
        <v>11</v>
      </c>
      <c r="B63" s="114" t="s">
        <v>91</v>
      </c>
      <c r="C63" s="115">
        <v>92532</v>
      </c>
      <c r="D63" s="116">
        <v>6.9808310403033813E-2</v>
      </c>
      <c r="E63" s="115">
        <v>15805</v>
      </c>
      <c r="F63" s="116">
        <f t="shared" si="6"/>
        <v>-0.82919422470064408</v>
      </c>
      <c r="G63" s="115">
        <v>94309</v>
      </c>
      <c r="H63" s="116">
        <f t="shared" si="6"/>
        <v>4.9670357481809555</v>
      </c>
      <c r="I63" s="115">
        <v>107416</v>
      </c>
      <c r="J63" s="116">
        <f t="shared" si="6"/>
        <v>0.13897931268489749</v>
      </c>
      <c r="K63" s="115">
        <v>111535</v>
      </c>
      <c r="L63" s="116">
        <f t="shared" si="6"/>
        <v>3.8346242645415973E-2</v>
      </c>
      <c r="M63" s="115">
        <v>113118</v>
      </c>
      <c r="N63" s="116">
        <f t="shared" si="7"/>
        <v>1.419285426099437E-2</v>
      </c>
      <c r="O63" s="116">
        <f t="shared" si="8"/>
        <v>0.22247438723900914</v>
      </c>
    </row>
    <row r="64" spans="1:16" x14ac:dyDescent="0.25">
      <c r="A64" s="1">
        <v>12</v>
      </c>
      <c r="B64" s="114" t="s">
        <v>93</v>
      </c>
      <c r="C64" s="115">
        <v>97485</v>
      </c>
      <c r="D64" s="116">
        <v>8.9096190369791106E-2</v>
      </c>
      <c r="E64" s="115">
        <v>21712</v>
      </c>
      <c r="F64" s="116">
        <f t="shared" si="6"/>
        <v>-0.77727855567523207</v>
      </c>
      <c r="G64" s="115">
        <v>87439</v>
      </c>
      <c r="H64" s="116">
        <f t="shared" si="6"/>
        <v>3.0272199705232126</v>
      </c>
      <c r="I64" s="115">
        <v>110632</v>
      </c>
      <c r="J64" s="116">
        <f t="shared" si="6"/>
        <v>0.26524777273299094</v>
      </c>
      <c r="K64" s="115">
        <v>116159</v>
      </c>
      <c r="L64" s="116">
        <f t="shared" si="6"/>
        <v>4.9958420710102036E-2</v>
      </c>
      <c r="M64" s="115">
        <v>115661</v>
      </c>
      <c r="N64" s="116">
        <f t="shared" si="7"/>
        <v>-4.2872269905904759E-3</v>
      </c>
      <c r="O64" s="116">
        <f t="shared" si="8"/>
        <v>0.18644919731240694</v>
      </c>
    </row>
    <row r="65" spans="1:16" ht="15.75" x14ac:dyDescent="0.25">
      <c r="B65" s="117" t="s">
        <v>30</v>
      </c>
      <c r="C65" s="118">
        <v>1157120</v>
      </c>
      <c r="D65" s="119">
        <v>5.8956820640286622E-2</v>
      </c>
      <c r="E65" s="118">
        <v>398770</v>
      </c>
      <c r="F65" s="119">
        <f t="shared" si="6"/>
        <v>-0.65537714325221241</v>
      </c>
      <c r="G65" s="118">
        <v>687822</v>
      </c>
      <c r="H65" s="119">
        <f t="shared" si="6"/>
        <v>0.72485894124432626</v>
      </c>
      <c r="I65" s="118">
        <v>1325364</v>
      </c>
      <c r="J65" s="119">
        <f t="shared" si="6"/>
        <v>0.92689969207149514</v>
      </c>
      <c r="K65" s="118">
        <v>1377487</v>
      </c>
      <c r="L65" s="119">
        <f t="shared" si="6"/>
        <v>3.9327309327852555E-2</v>
      </c>
      <c r="M65" s="118">
        <v>1420992</v>
      </c>
      <c r="N65" s="119">
        <v>3.158287519228864E-2</v>
      </c>
      <c r="O65" s="119">
        <v>0.22804203539822998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253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17883</v>
      </c>
      <c r="D75" s="116">
        <v>-1.3242840589306359E-2</v>
      </c>
      <c r="E75" s="115">
        <v>14057</v>
      </c>
      <c r="F75" s="116">
        <f t="shared" ref="F75:L87" si="9">IFERROR(E75/C75-1,"-")</f>
        <v>-0.2139462058938657</v>
      </c>
      <c r="G75" s="115">
        <v>505</v>
      </c>
      <c r="H75" s="116">
        <f t="shared" si="9"/>
        <v>-0.96407483815892436</v>
      </c>
      <c r="I75" s="115">
        <v>8743</v>
      </c>
      <c r="J75" s="116">
        <f t="shared" si="9"/>
        <v>16.312871287128711</v>
      </c>
      <c r="K75" s="115">
        <v>13938</v>
      </c>
      <c r="L75" s="116">
        <f t="shared" si="9"/>
        <v>0.59418963742422504</v>
      </c>
      <c r="M75" s="115">
        <v>11745</v>
      </c>
      <c r="N75" s="116">
        <f t="shared" ref="N75:N86" si="10">IFERROR(M75/K75-1,"-")</f>
        <v>-0.15733964700817904</v>
      </c>
      <c r="O75" s="116">
        <f>M75/C75-1</f>
        <v>-0.34323100150981378</v>
      </c>
    </row>
    <row r="76" spans="1:16" x14ac:dyDescent="0.25">
      <c r="A76" s="1">
        <v>2</v>
      </c>
      <c r="B76" s="114" t="s">
        <v>73</v>
      </c>
      <c r="C76" s="115">
        <v>15626</v>
      </c>
      <c r="D76" s="116">
        <v>-0.15585327643023072</v>
      </c>
      <c r="E76" s="115">
        <v>15058</v>
      </c>
      <c r="F76" s="116">
        <f t="shared" si="9"/>
        <v>-3.6349673620888256E-2</v>
      </c>
      <c r="G76" s="115">
        <v>630</v>
      </c>
      <c r="H76" s="116">
        <f t="shared" si="9"/>
        <v>-0.95816177447204143</v>
      </c>
      <c r="I76" s="115">
        <v>12469</v>
      </c>
      <c r="J76" s="116">
        <f t="shared" si="9"/>
        <v>18.792063492063491</v>
      </c>
      <c r="K76" s="115">
        <v>13477</v>
      </c>
      <c r="L76" s="116">
        <f t="shared" si="9"/>
        <v>8.0840484401315305E-2</v>
      </c>
      <c r="M76" s="115">
        <v>12352</v>
      </c>
      <c r="N76" s="116">
        <f t="shared" si="10"/>
        <v>-8.3475550938636234E-2</v>
      </c>
      <c r="O76" s="116">
        <f>IFERROR(M76/C76-1,"-")</f>
        <v>-0.20952259055420452</v>
      </c>
    </row>
    <row r="77" spans="1:16" x14ac:dyDescent="0.25">
      <c r="A77" s="1">
        <v>3</v>
      </c>
      <c r="B77" s="114" t="s">
        <v>75</v>
      </c>
      <c r="C77" s="115">
        <v>19873</v>
      </c>
      <c r="D77" s="116">
        <v>-0.10429530806328025</v>
      </c>
      <c r="E77" s="115">
        <v>6732</v>
      </c>
      <c r="F77" s="116">
        <f t="shared" si="9"/>
        <v>-0.66124893071000856</v>
      </c>
      <c r="G77" s="115">
        <v>307</v>
      </c>
      <c r="H77" s="116">
        <f t="shared" si="9"/>
        <v>-0.95439691027926321</v>
      </c>
      <c r="I77" s="115">
        <v>13844</v>
      </c>
      <c r="J77" s="116">
        <f t="shared" si="9"/>
        <v>44.094462540716613</v>
      </c>
      <c r="K77" s="115">
        <v>13702</v>
      </c>
      <c r="L77" s="116">
        <f t="shared" si="9"/>
        <v>-1.0257151112395224E-2</v>
      </c>
      <c r="M77" s="115">
        <v>14761</v>
      </c>
      <c r="N77" s="116">
        <f t="shared" si="10"/>
        <v>7.7287987155159721E-2</v>
      </c>
      <c r="O77" s="116">
        <f t="shared" ref="O77:O86" si="11">IFERROR(M77/C77-1,"-")</f>
        <v>-0.25723343229507367</v>
      </c>
    </row>
    <row r="78" spans="1:16" x14ac:dyDescent="0.25">
      <c r="A78" s="1">
        <v>4</v>
      </c>
      <c r="B78" s="114" t="s">
        <v>77</v>
      </c>
      <c r="C78" s="115">
        <v>20172</v>
      </c>
      <c r="D78" s="116">
        <v>-3.4278054385292966E-2</v>
      </c>
      <c r="E78" s="115">
        <v>0</v>
      </c>
      <c r="F78" s="116">
        <f t="shared" si="9"/>
        <v>-1</v>
      </c>
      <c r="G78" s="115">
        <v>356</v>
      </c>
      <c r="H78" s="116" t="str">
        <f t="shared" si="9"/>
        <v>-</v>
      </c>
      <c r="I78" s="115">
        <v>14722</v>
      </c>
      <c r="J78" s="116">
        <f t="shared" si="9"/>
        <v>40.353932584269664</v>
      </c>
      <c r="K78" s="115">
        <v>14381</v>
      </c>
      <c r="L78" s="116">
        <f t="shared" si="9"/>
        <v>-2.3162613775302265E-2</v>
      </c>
      <c r="M78" s="115">
        <v>12980</v>
      </c>
      <c r="N78" s="116">
        <f t="shared" si="10"/>
        <v>-9.7420207217856936E-2</v>
      </c>
      <c r="O78" s="116">
        <f t="shared" si="11"/>
        <v>-0.35653380924053146</v>
      </c>
    </row>
    <row r="79" spans="1:16" x14ac:dyDescent="0.25">
      <c r="A79" s="1">
        <v>5</v>
      </c>
      <c r="B79" s="114" t="s">
        <v>79</v>
      </c>
      <c r="C79" s="115">
        <v>20071</v>
      </c>
      <c r="D79" s="116">
        <v>0.10213607160507387</v>
      </c>
      <c r="E79" s="115">
        <v>0</v>
      </c>
      <c r="F79" s="116">
        <f t="shared" si="9"/>
        <v>-1</v>
      </c>
      <c r="G79" s="115">
        <v>317</v>
      </c>
      <c r="H79" s="116" t="str">
        <f t="shared" si="9"/>
        <v>-</v>
      </c>
      <c r="I79" s="115">
        <v>11687</v>
      </c>
      <c r="J79" s="116">
        <f t="shared" si="9"/>
        <v>35.867507886435334</v>
      </c>
      <c r="K79" s="115">
        <v>12942</v>
      </c>
      <c r="L79" s="116">
        <f t="shared" si="9"/>
        <v>0.10738427312398402</v>
      </c>
      <c r="M79" s="115">
        <v>12936</v>
      </c>
      <c r="N79" s="116">
        <f t="shared" si="10"/>
        <v>-4.6360686138158247E-4</v>
      </c>
      <c r="O79" s="116">
        <f t="shared" si="11"/>
        <v>-0.35548801753774106</v>
      </c>
    </row>
    <row r="80" spans="1:16" x14ac:dyDescent="0.25">
      <c r="A80" s="1">
        <v>6</v>
      </c>
      <c r="B80" s="114" t="s">
        <v>81</v>
      </c>
      <c r="C80" s="115">
        <v>18194</v>
      </c>
      <c r="D80" s="116">
        <v>-3.7558188743123111E-2</v>
      </c>
      <c r="E80" s="115">
        <v>0</v>
      </c>
      <c r="F80" s="116">
        <f t="shared" si="9"/>
        <v>-1</v>
      </c>
      <c r="G80" s="115">
        <v>1544</v>
      </c>
      <c r="H80" s="116" t="str">
        <f t="shared" si="9"/>
        <v>-</v>
      </c>
      <c r="I80" s="115">
        <v>13590</v>
      </c>
      <c r="J80" s="116">
        <f t="shared" si="9"/>
        <v>7.8018134715025909</v>
      </c>
      <c r="K80" s="115">
        <v>13351</v>
      </c>
      <c r="L80" s="116">
        <f t="shared" si="9"/>
        <v>-1.7586460632818213E-2</v>
      </c>
      <c r="M80" s="115">
        <v>12099</v>
      </c>
      <c r="N80" s="116">
        <f t="shared" si="10"/>
        <v>-9.3775747135046106E-2</v>
      </c>
      <c r="O80" s="116">
        <f t="shared" si="11"/>
        <v>-0.33500054963174675</v>
      </c>
    </row>
    <row r="81" spans="1:16" x14ac:dyDescent="0.25">
      <c r="A81" s="1">
        <v>7</v>
      </c>
      <c r="B81" s="114" t="s">
        <v>83</v>
      </c>
      <c r="C81" s="115">
        <v>18339</v>
      </c>
      <c r="D81" s="116">
        <v>-0.14283711147464362</v>
      </c>
      <c r="E81" s="115">
        <v>0</v>
      </c>
      <c r="F81" s="116">
        <f t="shared" si="9"/>
        <v>-1</v>
      </c>
      <c r="G81" s="115">
        <v>6334</v>
      </c>
      <c r="H81" s="116" t="str">
        <f t="shared" si="9"/>
        <v>-</v>
      </c>
      <c r="I81" s="115">
        <v>15611</v>
      </c>
      <c r="J81" s="116">
        <f t="shared" si="9"/>
        <v>1.4646353015472053</v>
      </c>
      <c r="K81" s="115">
        <v>14707</v>
      </c>
      <c r="L81" s="116">
        <f t="shared" si="9"/>
        <v>-5.7907885465376951E-2</v>
      </c>
      <c r="M81" s="115">
        <v>13430</v>
      </c>
      <c r="N81" s="116">
        <f t="shared" si="10"/>
        <v>-8.6829400965526604E-2</v>
      </c>
      <c r="O81" s="116">
        <f t="shared" si="11"/>
        <v>-0.26768089863133215</v>
      </c>
    </row>
    <row r="82" spans="1:16" x14ac:dyDescent="0.25">
      <c r="A82" s="1">
        <v>8</v>
      </c>
      <c r="B82" s="114" t="s">
        <v>85</v>
      </c>
      <c r="C82" s="115">
        <v>19084</v>
      </c>
      <c r="D82" s="116">
        <v>-0.14090213378950212</v>
      </c>
      <c r="E82" s="115">
        <v>3200</v>
      </c>
      <c r="F82" s="116">
        <f t="shared" si="9"/>
        <v>-0.83232026828757077</v>
      </c>
      <c r="G82" s="115">
        <v>8523</v>
      </c>
      <c r="H82" s="116">
        <f t="shared" si="9"/>
        <v>1.6634375000000001</v>
      </c>
      <c r="I82" s="115">
        <v>16121</v>
      </c>
      <c r="J82" s="116">
        <f t="shared" si="9"/>
        <v>0.89147013962219868</v>
      </c>
      <c r="K82" s="115">
        <v>14481</v>
      </c>
      <c r="L82" s="116">
        <f t="shared" si="9"/>
        <v>-0.10173066186961111</v>
      </c>
      <c r="M82" s="115">
        <v>13208</v>
      </c>
      <c r="N82" s="116">
        <f t="shared" si="10"/>
        <v>-8.790829362613084E-2</v>
      </c>
      <c r="O82" s="116">
        <f t="shared" si="11"/>
        <v>-0.30790190735694822</v>
      </c>
    </row>
    <row r="83" spans="1:16" x14ac:dyDescent="0.25">
      <c r="A83" s="1">
        <v>9</v>
      </c>
      <c r="B83" s="114" t="s">
        <v>87</v>
      </c>
      <c r="C83" s="115">
        <v>15611</v>
      </c>
      <c r="D83" s="116">
        <v>-0.20708045509955297</v>
      </c>
      <c r="E83" s="115">
        <v>558</v>
      </c>
      <c r="F83" s="116">
        <f t="shared" si="9"/>
        <v>-0.96425597335212354</v>
      </c>
      <c r="G83" s="115">
        <v>8502</v>
      </c>
      <c r="H83" s="116">
        <f t="shared" si="9"/>
        <v>14.236559139784946</v>
      </c>
      <c r="I83" s="115">
        <v>13194</v>
      </c>
      <c r="J83" s="116">
        <f t="shared" si="9"/>
        <v>0.55187014820042335</v>
      </c>
      <c r="K83" s="115">
        <v>12752</v>
      </c>
      <c r="L83" s="116">
        <f t="shared" si="9"/>
        <v>-3.3500075792026629E-2</v>
      </c>
      <c r="M83" s="115">
        <v>11765</v>
      </c>
      <c r="N83" s="116">
        <f t="shared" si="10"/>
        <v>-7.7399623588456756E-2</v>
      </c>
      <c r="O83" s="116">
        <f t="shared" si="11"/>
        <v>-0.24636474280955734</v>
      </c>
    </row>
    <row r="84" spans="1:16" x14ac:dyDescent="0.25">
      <c r="A84" s="1">
        <v>10</v>
      </c>
      <c r="B84" s="114" t="s">
        <v>89</v>
      </c>
      <c r="C84" s="115">
        <v>18619</v>
      </c>
      <c r="D84" s="116">
        <v>-0.1580827492652046</v>
      </c>
      <c r="E84" s="115">
        <v>540</v>
      </c>
      <c r="F84" s="116">
        <f t="shared" si="9"/>
        <v>-0.97099736827971428</v>
      </c>
      <c r="G84" s="115">
        <v>14562</v>
      </c>
      <c r="H84" s="116">
        <f t="shared" si="9"/>
        <v>25.966666666666665</v>
      </c>
      <c r="I84" s="115">
        <v>15248</v>
      </c>
      <c r="J84" s="116">
        <f t="shared" si="9"/>
        <v>4.7108913610767855E-2</v>
      </c>
      <c r="K84" s="115">
        <v>15023</v>
      </c>
      <c r="L84" s="116">
        <f t="shared" si="9"/>
        <v>-1.4756033578174232E-2</v>
      </c>
      <c r="M84" s="115">
        <v>12986</v>
      </c>
      <c r="N84" s="116">
        <f t="shared" si="10"/>
        <v>-0.13559209212540768</v>
      </c>
      <c r="O84" s="116">
        <f t="shared" si="11"/>
        <v>-0.30254041570438794</v>
      </c>
    </row>
    <row r="85" spans="1:16" x14ac:dyDescent="0.25">
      <c r="A85" s="1">
        <v>11</v>
      </c>
      <c r="B85" s="114" t="s">
        <v>91</v>
      </c>
      <c r="C85" s="115">
        <v>15490</v>
      </c>
      <c r="D85" s="116">
        <v>-0.19436209497061419</v>
      </c>
      <c r="E85" s="115">
        <v>489</v>
      </c>
      <c r="F85" s="116">
        <f t="shared" si="9"/>
        <v>-0.96843124596513874</v>
      </c>
      <c r="G85" s="115">
        <v>12239</v>
      </c>
      <c r="H85" s="116">
        <f t="shared" si="9"/>
        <v>24.028629856850717</v>
      </c>
      <c r="I85" s="115">
        <v>14087</v>
      </c>
      <c r="J85" s="116">
        <f t="shared" si="9"/>
        <v>0.15099272816406573</v>
      </c>
      <c r="K85" s="115">
        <v>13185</v>
      </c>
      <c r="L85" s="116">
        <f t="shared" si="9"/>
        <v>-6.4030666572016726E-2</v>
      </c>
      <c r="M85" s="115">
        <v>12505</v>
      </c>
      <c r="N85" s="116">
        <f t="shared" si="10"/>
        <v>-5.1573758058399699E-2</v>
      </c>
      <c r="O85" s="116">
        <f t="shared" si="11"/>
        <v>-0.1927049709489993</v>
      </c>
    </row>
    <row r="86" spans="1:16" x14ac:dyDescent="0.25">
      <c r="A86" s="1">
        <v>12</v>
      </c>
      <c r="B86" s="114" t="s">
        <v>93</v>
      </c>
      <c r="C86" s="115">
        <v>15270</v>
      </c>
      <c r="D86" s="116">
        <v>-0.32861413999296518</v>
      </c>
      <c r="E86" s="115">
        <v>581</v>
      </c>
      <c r="F86" s="116">
        <f t="shared" si="9"/>
        <v>-0.9619515389652914</v>
      </c>
      <c r="G86" s="115">
        <v>11127</v>
      </c>
      <c r="H86" s="116">
        <f t="shared" si="9"/>
        <v>18.151462994836489</v>
      </c>
      <c r="I86" s="115">
        <v>15949</v>
      </c>
      <c r="J86" s="116">
        <f t="shared" si="9"/>
        <v>0.43336029477846671</v>
      </c>
      <c r="K86" s="115">
        <v>13677</v>
      </c>
      <c r="L86" s="116">
        <f t="shared" si="9"/>
        <v>-0.14245407235563357</v>
      </c>
      <c r="M86" s="115">
        <v>12130</v>
      </c>
      <c r="N86" s="116">
        <f t="shared" si="10"/>
        <v>-0.11310960005849235</v>
      </c>
      <c r="O86" s="116">
        <f t="shared" si="11"/>
        <v>-0.20563195808775381</v>
      </c>
    </row>
    <row r="87" spans="1:16" ht="15.75" x14ac:dyDescent="0.25">
      <c r="B87" s="117" t="s">
        <v>30</v>
      </c>
      <c r="C87" s="118">
        <v>214232</v>
      </c>
      <c r="D87" s="119">
        <v>-0.1227442292808969</v>
      </c>
      <c r="E87" s="118">
        <v>42852</v>
      </c>
      <c r="F87" s="119">
        <f t="shared" si="9"/>
        <v>-0.79997386011426863</v>
      </c>
      <c r="G87" s="118">
        <v>64946</v>
      </c>
      <c r="H87" s="119">
        <f t="shared" si="9"/>
        <v>0.51558853729114151</v>
      </c>
      <c r="I87" s="118">
        <v>165265</v>
      </c>
      <c r="J87" s="119">
        <f t="shared" si="9"/>
        <v>1.5446524805222799</v>
      </c>
      <c r="K87" s="118">
        <v>165616</v>
      </c>
      <c r="L87" s="119">
        <f t="shared" si="9"/>
        <v>2.1238616767009777E-3</v>
      </c>
      <c r="M87" s="118">
        <v>152897</v>
      </c>
      <c r="N87" s="119">
        <v>-7.6798135445850679E-2</v>
      </c>
      <c r="O87" s="119">
        <v>-0.28630176630942161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254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27665</v>
      </c>
      <c r="D97" s="116">
        <v>3.9191493994266136E-3</v>
      </c>
      <c r="E97" s="115">
        <v>26721</v>
      </c>
      <c r="F97" s="116">
        <f t="shared" ref="F97:L109" si="12">IFERROR(E97/C97-1,"-")</f>
        <v>-3.4122537502259132E-2</v>
      </c>
      <c r="G97" s="115">
        <v>3080</v>
      </c>
      <c r="H97" s="116">
        <f t="shared" si="12"/>
        <v>-0.88473485273754726</v>
      </c>
      <c r="I97" s="115">
        <v>13744</v>
      </c>
      <c r="J97" s="116">
        <f t="shared" si="12"/>
        <v>3.4623376623376627</v>
      </c>
      <c r="K97" s="115">
        <v>23642</v>
      </c>
      <c r="L97" s="116">
        <f t="shared" si="12"/>
        <v>0.72016880093131541</v>
      </c>
      <c r="M97" s="115">
        <v>28011</v>
      </c>
      <c r="N97" s="116">
        <f t="shared" ref="N97:N108" si="13">IFERROR(M97/K97-1,"-")</f>
        <v>0.18479824041959225</v>
      </c>
      <c r="O97" s="116">
        <f>M97/C97-1</f>
        <v>1.2506777516717804E-2</v>
      </c>
    </row>
    <row r="98" spans="2:15" x14ac:dyDescent="0.25">
      <c r="B98" s="114" t="s">
        <v>73</v>
      </c>
      <c r="C98" s="115">
        <v>28211</v>
      </c>
      <c r="D98" s="116">
        <v>3.0350620891161473E-2</v>
      </c>
      <c r="E98" s="115">
        <v>27703</v>
      </c>
      <c r="F98" s="116">
        <f t="shared" si="12"/>
        <v>-1.8007160327531802E-2</v>
      </c>
      <c r="G98" s="115">
        <v>3807</v>
      </c>
      <c r="H98" s="116">
        <f t="shared" si="12"/>
        <v>-0.86257806013789118</v>
      </c>
      <c r="I98" s="115">
        <v>17238</v>
      </c>
      <c r="J98" s="116">
        <f t="shared" si="12"/>
        <v>3.5279747832939323</v>
      </c>
      <c r="K98" s="115">
        <v>26350</v>
      </c>
      <c r="L98" s="116">
        <f t="shared" si="12"/>
        <v>0.52859960552268248</v>
      </c>
      <c r="M98" s="115">
        <v>30407</v>
      </c>
      <c r="N98" s="116">
        <f t="shared" si="13"/>
        <v>0.15396584440227712</v>
      </c>
      <c r="O98" s="116">
        <f>IFERROR(M98/C98-1,"-")</f>
        <v>7.7841976533976176E-2</v>
      </c>
    </row>
    <row r="99" spans="2:15" x14ac:dyDescent="0.25">
      <c r="B99" s="114" t="s">
        <v>75</v>
      </c>
      <c r="C99" s="115">
        <v>34858</v>
      </c>
      <c r="D99" s="116">
        <v>-1.3052464679067954E-2</v>
      </c>
      <c r="E99" s="115">
        <v>9922</v>
      </c>
      <c r="F99" s="116">
        <f t="shared" si="12"/>
        <v>-0.71535945837397441</v>
      </c>
      <c r="G99" s="115">
        <v>5137</v>
      </c>
      <c r="H99" s="116">
        <f t="shared" si="12"/>
        <v>-0.4822616407982262</v>
      </c>
      <c r="I99" s="115">
        <v>16928</v>
      </c>
      <c r="J99" s="116">
        <f t="shared" si="12"/>
        <v>2.2953085458438776</v>
      </c>
      <c r="K99" s="115">
        <v>29521</v>
      </c>
      <c r="L99" s="116">
        <f t="shared" si="12"/>
        <v>0.74391540642722109</v>
      </c>
      <c r="M99" s="115">
        <v>33910</v>
      </c>
      <c r="N99" s="116">
        <f t="shared" si="13"/>
        <v>0.14867382541241825</v>
      </c>
      <c r="O99" s="116">
        <f t="shared" ref="O99:O108" si="14">IFERROR(M99/C99-1,"-")</f>
        <v>-2.7196052556084704E-2</v>
      </c>
    </row>
    <row r="100" spans="2:15" x14ac:dyDescent="0.25">
      <c r="B100" s="114" t="s">
        <v>77</v>
      </c>
      <c r="C100" s="115">
        <v>38858</v>
      </c>
      <c r="D100" s="116">
        <v>0.37462855525682759</v>
      </c>
      <c r="E100" s="115">
        <v>0</v>
      </c>
      <c r="F100" s="116">
        <f t="shared" si="12"/>
        <v>-1</v>
      </c>
      <c r="G100" s="115">
        <v>7305</v>
      </c>
      <c r="H100" s="116" t="str">
        <f t="shared" si="12"/>
        <v>-</v>
      </c>
      <c r="I100" s="115">
        <v>24732</v>
      </c>
      <c r="J100" s="116">
        <f t="shared" si="12"/>
        <v>2.3856262833675563</v>
      </c>
      <c r="K100" s="115">
        <v>29815</v>
      </c>
      <c r="L100" s="116">
        <f t="shared" si="12"/>
        <v>0.20552320879831787</v>
      </c>
      <c r="M100" s="115">
        <v>27925</v>
      </c>
      <c r="N100" s="116">
        <f t="shared" si="13"/>
        <v>-6.3390910615461982E-2</v>
      </c>
      <c r="O100" s="116">
        <f t="shared" si="14"/>
        <v>-0.28135776416696689</v>
      </c>
    </row>
    <row r="101" spans="2:15" x14ac:dyDescent="0.25">
      <c r="B101" s="114" t="s">
        <v>79</v>
      </c>
      <c r="C101" s="115">
        <v>33804</v>
      </c>
      <c r="D101" s="116">
        <v>0.29596687624597462</v>
      </c>
      <c r="E101" s="115">
        <v>0</v>
      </c>
      <c r="F101" s="116">
        <f t="shared" si="12"/>
        <v>-1</v>
      </c>
      <c r="G101" s="115">
        <v>8652</v>
      </c>
      <c r="H101" s="116" t="str">
        <f t="shared" si="12"/>
        <v>-</v>
      </c>
      <c r="I101" s="115">
        <v>20702</v>
      </c>
      <c r="J101" s="116">
        <f t="shared" si="12"/>
        <v>1.3927415626444755</v>
      </c>
      <c r="K101" s="115">
        <v>26170</v>
      </c>
      <c r="L101" s="116">
        <f t="shared" si="12"/>
        <v>0.26412906965510574</v>
      </c>
      <c r="M101" s="115">
        <v>28824</v>
      </c>
      <c r="N101" s="116">
        <f t="shared" si="13"/>
        <v>0.10141383263278558</v>
      </c>
      <c r="O101" s="116">
        <f t="shared" si="14"/>
        <v>-0.14731984380546681</v>
      </c>
    </row>
    <row r="102" spans="2:15" x14ac:dyDescent="0.25">
      <c r="B102" s="114" t="s">
        <v>81</v>
      </c>
      <c r="C102" s="115">
        <v>36941</v>
      </c>
      <c r="D102" s="116">
        <v>6.4275424949582272E-2</v>
      </c>
      <c r="E102" s="115">
        <v>0</v>
      </c>
      <c r="F102" s="116">
        <f t="shared" si="12"/>
        <v>-1</v>
      </c>
      <c r="G102" s="115">
        <v>8692</v>
      </c>
      <c r="H102" s="116" t="str">
        <f t="shared" si="12"/>
        <v>-</v>
      </c>
      <c r="I102" s="115">
        <v>21190</v>
      </c>
      <c r="J102" s="116">
        <f t="shared" si="12"/>
        <v>1.4378739070409572</v>
      </c>
      <c r="K102" s="115">
        <v>29399</v>
      </c>
      <c r="L102" s="116">
        <f t="shared" si="12"/>
        <v>0.38739971684756958</v>
      </c>
      <c r="M102" s="115">
        <v>27824</v>
      </c>
      <c r="N102" s="116">
        <f t="shared" si="13"/>
        <v>-5.3573250790843185E-2</v>
      </c>
      <c r="O102" s="116">
        <f t="shared" si="14"/>
        <v>-0.24679894967651117</v>
      </c>
    </row>
    <row r="103" spans="2:15" x14ac:dyDescent="0.25">
      <c r="B103" s="114" t="s">
        <v>83</v>
      </c>
      <c r="C103" s="115">
        <v>37095</v>
      </c>
      <c r="D103" s="116">
        <v>7.3412813241507058E-2</v>
      </c>
      <c r="E103" s="115">
        <v>0</v>
      </c>
      <c r="F103" s="116">
        <f t="shared" si="12"/>
        <v>-1</v>
      </c>
      <c r="G103" s="115">
        <v>13213</v>
      </c>
      <c r="H103" s="116" t="str">
        <f t="shared" si="12"/>
        <v>-</v>
      </c>
      <c r="I103" s="115">
        <v>26190</v>
      </c>
      <c r="J103" s="116">
        <f t="shared" si="12"/>
        <v>0.9821388026943163</v>
      </c>
      <c r="K103" s="115">
        <v>30318</v>
      </c>
      <c r="L103" s="116">
        <f t="shared" si="12"/>
        <v>0.15761741122565875</v>
      </c>
      <c r="M103" s="115">
        <v>33127</v>
      </c>
      <c r="N103" s="116">
        <f t="shared" si="13"/>
        <v>9.2651230292235542E-2</v>
      </c>
      <c r="O103" s="116">
        <f t="shared" si="14"/>
        <v>-0.10696859415015503</v>
      </c>
    </row>
    <row r="104" spans="2:15" x14ac:dyDescent="0.25">
      <c r="B104" s="114" t="s">
        <v>85</v>
      </c>
      <c r="C104" s="115">
        <v>37422</v>
      </c>
      <c r="D104" s="116">
        <v>-1.8568056648308406E-2</v>
      </c>
      <c r="E104" s="115">
        <v>8887</v>
      </c>
      <c r="F104" s="116">
        <f t="shared" si="12"/>
        <v>-0.76251937363048472</v>
      </c>
      <c r="G104" s="115">
        <v>17604</v>
      </c>
      <c r="H104" s="116">
        <f t="shared" si="12"/>
        <v>0.98087093507370327</v>
      </c>
      <c r="I104" s="115">
        <v>26652</v>
      </c>
      <c r="J104" s="116">
        <f t="shared" si="12"/>
        <v>0.51397409679618278</v>
      </c>
      <c r="K104" s="115">
        <v>32058</v>
      </c>
      <c r="L104" s="116">
        <f t="shared" si="12"/>
        <v>0.2028365601080595</v>
      </c>
      <c r="M104" s="115">
        <v>31953</v>
      </c>
      <c r="N104" s="116">
        <f t="shared" si="13"/>
        <v>-3.2753134942915541E-3</v>
      </c>
      <c r="O104" s="116">
        <f t="shared" si="14"/>
        <v>-0.14614397947731284</v>
      </c>
    </row>
    <row r="105" spans="2:15" x14ac:dyDescent="0.25">
      <c r="B105" s="114" t="s">
        <v>87</v>
      </c>
      <c r="C105" s="115">
        <v>28438</v>
      </c>
      <c r="D105" s="116">
        <v>-1.7346233586731152E-2</v>
      </c>
      <c r="E105" s="115">
        <v>8236</v>
      </c>
      <c r="F105" s="116">
        <f t="shared" si="12"/>
        <v>-0.71038750967015962</v>
      </c>
      <c r="G105" s="115">
        <v>12668</v>
      </c>
      <c r="H105" s="116">
        <f t="shared" si="12"/>
        <v>0.53812530354541033</v>
      </c>
      <c r="I105" s="115">
        <v>23399</v>
      </c>
      <c r="J105" s="116">
        <f t="shared" si="12"/>
        <v>0.84709504262709179</v>
      </c>
      <c r="K105" s="115">
        <v>27830</v>
      </c>
      <c r="L105" s="116">
        <f t="shared" si="12"/>
        <v>0.18936706696867378</v>
      </c>
      <c r="M105" s="115">
        <v>27510</v>
      </c>
      <c r="N105" s="116">
        <f t="shared" si="13"/>
        <v>-1.1498383039885041E-2</v>
      </c>
      <c r="O105" s="116">
        <f t="shared" si="14"/>
        <v>-3.2632393276601723E-2</v>
      </c>
    </row>
    <row r="106" spans="2:15" x14ac:dyDescent="0.25">
      <c r="B106" s="114" t="s">
        <v>89</v>
      </c>
      <c r="C106" s="115">
        <v>31625</v>
      </c>
      <c r="D106" s="116">
        <v>-6.9113707944544189E-2</v>
      </c>
      <c r="E106" s="115">
        <v>6781</v>
      </c>
      <c r="F106" s="116">
        <f t="shared" si="12"/>
        <v>-0.78558102766798421</v>
      </c>
      <c r="G106" s="115">
        <v>16861</v>
      </c>
      <c r="H106" s="116">
        <f t="shared" si="12"/>
        <v>1.4865064149830407</v>
      </c>
      <c r="I106" s="115">
        <v>24075</v>
      </c>
      <c r="J106" s="116">
        <f t="shared" si="12"/>
        <v>0.42785125437399918</v>
      </c>
      <c r="K106" s="115">
        <v>28658</v>
      </c>
      <c r="L106" s="116">
        <f t="shared" si="12"/>
        <v>0.19036344755970913</v>
      </c>
      <c r="M106" s="115">
        <v>32572</v>
      </c>
      <c r="N106" s="116">
        <f t="shared" si="13"/>
        <v>0.13657617419219759</v>
      </c>
      <c r="O106" s="116">
        <f t="shared" si="14"/>
        <v>2.9944664031620549E-2</v>
      </c>
    </row>
    <row r="107" spans="2:15" x14ac:dyDescent="0.25">
      <c r="B107" s="114" t="s">
        <v>91</v>
      </c>
      <c r="C107" s="115">
        <v>28006</v>
      </c>
      <c r="D107" s="116">
        <v>-8.2552578130118626E-2</v>
      </c>
      <c r="E107" s="115">
        <v>6013</v>
      </c>
      <c r="F107" s="116">
        <f t="shared" si="12"/>
        <v>-0.78529600799828603</v>
      </c>
      <c r="G107" s="115">
        <v>15702</v>
      </c>
      <c r="H107" s="116">
        <f t="shared" si="12"/>
        <v>1.6113420921337105</v>
      </c>
      <c r="I107" s="115">
        <v>24176</v>
      </c>
      <c r="J107" s="116">
        <f t="shared" si="12"/>
        <v>0.53967647433447974</v>
      </c>
      <c r="K107" s="115">
        <v>29534</v>
      </c>
      <c r="L107" s="116">
        <f t="shared" si="12"/>
        <v>0.22162475181998675</v>
      </c>
      <c r="M107" s="115">
        <v>31283</v>
      </c>
      <c r="N107" s="116">
        <f t="shared" si="13"/>
        <v>5.9219882169702753E-2</v>
      </c>
      <c r="O107" s="116">
        <f t="shared" si="14"/>
        <v>0.11701064057701926</v>
      </c>
    </row>
    <row r="108" spans="2:15" x14ac:dyDescent="0.25">
      <c r="B108" s="114" t="s">
        <v>93</v>
      </c>
      <c r="C108" s="115">
        <v>28440</v>
      </c>
      <c r="D108" s="116">
        <v>-0.13253012048192769</v>
      </c>
      <c r="E108" s="115">
        <v>5431</v>
      </c>
      <c r="F108" s="116">
        <f t="shared" si="12"/>
        <v>-0.80903656821378345</v>
      </c>
      <c r="G108" s="115">
        <v>15556</v>
      </c>
      <c r="H108" s="116">
        <f t="shared" si="12"/>
        <v>1.8642975510955626</v>
      </c>
      <c r="I108" s="115">
        <v>27394</v>
      </c>
      <c r="J108" s="116">
        <f t="shared" si="12"/>
        <v>0.76099254307019804</v>
      </c>
      <c r="K108" s="115">
        <v>31934</v>
      </c>
      <c r="L108" s="116">
        <f t="shared" si="12"/>
        <v>0.16572972183689849</v>
      </c>
      <c r="M108" s="115">
        <v>31663</v>
      </c>
      <c r="N108" s="116">
        <f t="shared" si="13"/>
        <v>-8.4862528965992112E-3</v>
      </c>
      <c r="O108" s="116">
        <f t="shared" si="14"/>
        <v>0.11332630098452889</v>
      </c>
    </row>
    <row r="109" spans="2:15" ht="15.75" x14ac:dyDescent="0.25">
      <c r="B109" s="117" t="s">
        <v>30</v>
      </c>
      <c r="C109" s="118">
        <v>391363</v>
      </c>
      <c r="D109" s="119">
        <v>3.4722258942971207E-2</v>
      </c>
      <c r="E109" s="118">
        <v>109245</v>
      </c>
      <c r="F109" s="119">
        <f t="shared" si="12"/>
        <v>-0.72086017329180319</v>
      </c>
      <c r="G109" s="118">
        <v>128277</v>
      </c>
      <c r="H109" s="119">
        <f t="shared" si="12"/>
        <v>0.17421392283399695</v>
      </c>
      <c r="I109" s="118">
        <v>266420</v>
      </c>
      <c r="J109" s="119">
        <f t="shared" si="12"/>
        <v>1.0769116833103363</v>
      </c>
      <c r="K109" s="118">
        <v>345229</v>
      </c>
      <c r="L109" s="119">
        <f t="shared" si="12"/>
        <v>0.29580737181893246</v>
      </c>
      <c r="M109" s="118">
        <v>365009</v>
      </c>
      <c r="N109" s="119">
        <v>5.7295302538315163E-2</v>
      </c>
      <c r="O109" s="119">
        <v>-6.7339017740563056E-2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78630-C4AC-4346-BA0C-A0FCC0452B07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255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1888332</v>
      </c>
      <c r="D8" s="116">
        <f t="shared" ref="D8:D9" si="0">C8/C9-1</f>
        <v>7.4717893467968199E-2</v>
      </c>
    </row>
    <row r="9" spans="1:5" x14ac:dyDescent="0.25">
      <c r="A9" s="1"/>
      <c r="B9" s="114">
        <v>2022</v>
      </c>
      <c r="C9" s="115">
        <v>1757049</v>
      </c>
      <c r="D9" s="116">
        <f t="shared" si="0"/>
        <v>0.99427838532651558</v>
      </c>
    </row>
    <row r="10" spans="1:5" x14ac:dyDescent="0.25">
      <c r="A10" s="1"/>
      <c r="B10" s="114">
        <v>2021</v>
      </c>
      <c r="C10" s="115">
        <v>881045</v>
      </c>
      <c r="D10" s="116">
        <f>C10/C11-1</f>
        <v>0.5993787974229714</v>
      </c>
    </row>
    <row r="11" spans="1:5" x14ac:dyDescent="0.25">
      <c r="A11" s="1" t="s">
        <v>72</v>
      </c>
      <c r="B11" s="114">
        <v>2020</v>
      </c>
      <c r="C11" s="115">
        <v>550867</v>
      </c>
      <c r="D11" s="116">
        <f t="shared" ref="D11:D20" si="1">C11/C12-1</f>
        <v>-0.68748946936969391</v>
      </c>
    </row>
    <row r="12" spans="1:5" x14ac:dyDescent="0.25">
      <c r="A12" s="1" t="s">
        <v>74</v>
      </c>
      <c r="B12" s="114">
        <v>2019</v>
      </c>
      <c r="C12" s="115">
        <v>1762715</v>
      </c>
      <c r="D12" s="116">
        <f t="shared" si="1"/>
        <v>2.7741256519166146E-2</v>
      </c>
    </row>
    <row r="13" spans="1:5" x14ac:dyDescent="0.25">
      <c r="A13" s="1" t="s">
        <v>76</v>
      </c>
      <c r="B13" s="114">
        <v>2018</v>
      </c>
      <c r="C13" s="115">
        <v>1715135</v>
      </c>
      <c r="D13" s="116">
        <f t="shared" si="1"/>
        <v>-3.1516435538234022E-2</v>
      </c>
    </row>
    <row r="14" spans="1:5" x14ac:dyDescent="0.25">
      <c r="A14" s="1" t="s">
        <v>78</v>
      </c>
      <c r="B14" s="114">
        <v>2017</v>
      </c>
      <c r="C14" s="115">
        <v>1770949</v>
      </c>
      <c r="D14" s="116">
        <f>C14/C15-1</f>
        <v>-1.4115642944822815E-2</v>
      </c>
    </row>
    <row r="15" spans="1:5" x14ac:dyDescent="0.25">
      <c r="A15" s="1" t="s">
        <v>80</v>
      </c>
      <c r="B15" s="114">
        <v>2016</v>
      </c>
      <c r="C15" s="115">
        <v>1796305</v>
      </c>
      <c r="D15" s="116">
        <f>C15/C16-1</f>
        <v>0.13194712259502084</v>
      </c>
    </row>
    <row r="16" spans="1:5" x14ac:dyDescent="0.25">
      <c r="A16" s="1" t="s">
        <v>82</v>
      </c>
      <c r="B16" s="114">
        <v>2015</v>
      </c>
      <c r="C16" s="115">
        <v>1586916</v>
      </c>
      <c r="D16" s="116">
        <f t="shared" si="1"/>
        <v>-7.0435653110632268E-2</v>
      </c>
    </row>
    <row r="17" spans="1:5" x14ac:dyDescent="0.25">
      <c r="A17" s="1" t="s">
        <v>84</v>
      </c>
      <c r="B17" s="114">
        <v>2014</v>
      </c>
      <c r="C17" s="115">
        <v>1707161</v>
      </c>
      <c r="D17" s="116">
        <f t="shared" si="1"/>
        <v>4.0714495596735789E-2</v>
      </c>
    </row>
    <row r="18" spans="1:5" x14ac:dyDescent="0.25">
      <c r="A18" s="1" t="s">
        <v>86</v>
      </c>
      <c r="B18" s="114">
        <v>2013</v>
      </c>
      <c r="C18" s="115">
        <v>1640374</v>
      </c>
      <c r="D18" s="116">
        <f t="shared" si="1"/>
        <v>1.5662401444388463E-2</v>
      </c>
    </row>
    <row r="19" spans="1:5" x14ac:dyDescent="0.25">
      <c r="A19" s="1" t="s">
        <v>88</v>
      </c>
      <c r="B19" s="114">
        <v>2012</v>
      </c>
      <c r="C19" s="115">
        <v>1615078</v>
      </c>
      <c r="D19" s="116">
        <f>C19/C20-1</f>
        <v>-1.2139394773460599E-2</v>
      </c>
    </row>
    <row r="20" spans="1:5" x14ac:dyDescent="0.25">
      <c r="A20" s="1" t="s">
        <v>90</v>
      </c>
      <c r="B20" s="114">
        <v>2011</v>
      </c>
      <c r="C20" s="115">
        <v>1634925</v>
      </c>
      <c r="D20" s="116">
        <f t="shared" si="1"/>
        <v>7.4382201894547917E-2</v>
      </c>
    </row>
    <row r="21" spans="1:5" x14ac:dyDescent="0.25">
      <c r="A21" s="1" t="s">
        <v>92</v>
      </c>
      <c r="B21" s="114">
        <v>2010</v>
      </c>
      <c r="C21" s="115">
        <v>1521735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7" t="s">
        <v>256</v>
      </c>
      <c r="C26" s="267"/>
      <c r="D26" s="267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1543103</v>
      </c>
      <c r="D30" s="116">
        <f t="shared" ref="D30:D31" si="2">C30/C31-1</f>
        <v>3.5202588974184712E-2</v>
      </c>
    </row>
    <row r="31" spans="1:5" x14ac:dyDescent="0.25">
      <c r="B31" s="114">
        <v>2022</v>
      </c>
      <c r="C31" s="115">
        <v>1490629</v>
      </c>
      <c r="D31" s="116">
        <f t="shared" si="2"/>
        <v>0.98019708595476951</v>
      </c>
    </row>
    <row r="32" spans="1:5" x14ac:dyDescent="0.25">
      <c r="B32" s="114">
        <v>2021</v>
      </c>
      <c r="C32" s="115">
        <v>752768</v>
      </c>
      <c r="D32" s="116">
        <f>C32/C33-1</f>
        <v>0.70455276231709463</v>
      </c>
    </row>
    <row r="33" spans="2:5" x14ac:dyDescent="0.25">
      <c r="B33" s="114">
        <v>2020</v>
      </c>
      <c r="C33" s="115">
        <v>441622</v>
      </c>
      <c r="D33" s="116">
        <f t="shared" ref="D33:D42" si="3">C33/C34-1</f>
        <v>-0.6779659781004439</v>
      </c>
    </row>
    <row r="34" spans="2:5" x14ac:dyDescent="0.25">
      <c r="B34" s="114">
        <v>2019</v>
      </c>
      <c r="C34" s="115">
        <v>1371352</v>
      </c>
      <c r="D34" s="116">
        <f t="shared" si="3"/>
        <v>2.5766228714830142E-2</v>
      </c>
    </row>
    <row r="35" spans="2:5" x14ac:dyDescent="0.25">
      <c r="B35" s="114">
        <v>2018</v>
      </c>
      <c r="C35" s="115">
        <v>1336905</v>
      </c>
      <c r="D35" s="116">
        <f t="shared" si="3"/>
        <v>-1.0136273272150387E-2</v>
      </c>
    </row>
    <row r="36" spans="2:5" x14ac:dyDescent="0.25">
      <c r="B36" s="114">
        <v>2017</v>
      </c>
      <c r="C36" s="115">
        <v>1350595</v>
      </c>
      <c r="D36" s="116">
        <f>C36/C37-1</f>
        <v>-3.8192570141843296E-2</v>
      </c>
    </row>
    <row r="37" spans="2:5" x14ac:dyDescent="0.25">
      <c r="B37" s="114">
        <v>2016</v>
      </c>
      <c r="C37" s="115">
        <v>1404226</v>
      </c>
      <c r="D37" s="116">
        <f>C37/C38-1</f>
        <v>0.10407711570894485</v>
      </c>
    </row>
    <row r="38" spans="2:5" x14ac:dyDescent="0.25">
      <c r="B38" s="114">
        <v>2015</v>
      </c>
      <c r="C38" s="115">
        <v>1271855</v>
      </c>
      <c r="D38" s="116">
        <f t="shared" si="3"/>
        <v>-6.5484526568394208E-2</v>
      </c>
    </row>
    <row r="39" spans="2:5" x14ac:dyDescent="0.25">
      <c r="B39" s="114">
        <v>2014</v>
      </c>
      <c r="C39" s="115">
        <v>1360978</v>
      </c>
      <c r="D39" s="116">
        <f t="shared" si="3"/>
        <v>4.6454568451614442E-2</v>
      </c>
    </row>
    <row r="40" spans="2:5" x14ac:dyDescent="0.25">
      <c r="B40" s="114">
        <v>2013</v>
      </c>
      <c r="C40" s="115">
        <v>1300561</v>
      </c>
      <c r="D40" s="116">
        <f t="shared" si="3"/>
        <v>1.5727615014725638E-2</v>
      </c>
    </row>
    <row r="41" spans="2:5" x14ac:dyDescent="0.25">
      <c r="B41" s="114">
        <v>2012</v>
      </c>
      <c r="C41" s="115">
        <v>1280423</v>
      </c>
      <c r="D41" s="116">
        <f>C41/C42-1</f>
        <v>-1.0059268582703118E-2</v>
      </c>
    </row>
    <row r="42" spans="2:5" x14ac:dyDescent="0.25">
      <c r="B42" s="114">
        <v>2011</v>
      </c>
      <c r="C42" s="115">
        <v>1293434</v>
      </c>
      <c r="D42" s="116">
        <f t="shared" si="3"/>
        <v>7.2303559881282009E-2</v>
      </c>
    </row>
    <row r="43" spans="2:5" x14ac:dyDescent="0.25">
      <c r="B43" s="114">
        <v>2010</v>
      </c>
      <c r="C43" s="115">
        <v>1206220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7" t="s">
        <v>257</v>
      </c>
      <c r="C48" s="267"/>
      <c r="D48" s="267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1377487</v>
      </c>
      <c r="D52" s="116">
        <f t="shared" ref="D52:D53" si="4">C52/C53-1</f>
        <v>3.9327309327852555E-2</v>
      </c>
    </row>
    <row r="53" spans="1:5" x14ac:dyDescent="0.25">
      <c r="A53" s="1"/>
      <c r="B53" s="114">
        <v>2022</v>
      </c>
      <c r="C53" s="115">
        <v>1325364</v>
      </c>
      <c r="D53" s="116">
        <f t="shared" si="4"/>
        <v>0.92689969207149514</v>
      </c>
    </row>
    <row r="54" spans="1:5" x14ac:dyDescent="0.25">
      <c r="A54" s="1"/>
      <c r="B54" s="114">
        <v>2021</v>
      </c>
      <c r="C54" s="115">
        <v>687822</v>
      </c>
      <c r="D54" s="116">
        <f>C54/C55-1</f>
        <v>0.72485894124432626</v>
      </c>
    </row>
    <row r="55" spans="1:5" x14ac:dyDescent="0.25">
      <c r="A55" s="1">
        <v>2</v>
      </c>
      <c r="B55" s="114">
        <v>2020</v>
      </c>
      <c r="C55" s="115">
        <v>398770</v>
      </c>
      <c r="D55" s="116">
        <f t="shared" ref="D55:D64" si="5">C55/C56-1</f>
        <v>-0.65537714325221241</v>
      </c>
    </row>
    <row r="56" spans="1:5" x14ac:dyDescent="0.25">
      <c r="A56" s="1">
        <v>3</v>
      </c>
      <c r="B56" s="114">
        <v>2019</v>
      </c>
      <c r="C56" s="115">
        <v>1157120</v>
      </c>
      <c r="D56" s="116">
        <f t="shared" si="5"/>
        <v>5.8956820640286622E-2</v>
      </c>
    </row>
    <row r="57" spans="1:5" x14ac:dyDescent="0.25">
      <c r="A57" s="1">
        <v>4</v>
      </c>
      <c r="B57" s="114">
        <v>2018</v>
      </c>
      <c r="C57" s="115">
        <v>1092698</v>
      </c>
      <c r="D57" s="116">
        <f t="shared" si="5"/>
        <v>-4.1667046396967056E-3</v>
      </c>
    </row>
    <row r="58" spans="1:5" x14ac:dyDescent="0.25">
      <c r="A58" s="1">
        <v>5</v>
      </c>
      <c r="B58" s="114">
        <v>2017</v>
      </c>
      <c r="C58" s="115">
        <v>1097270</v>
      </c>
      <c r="D58" s="116">
        <f>C58/C59-1</f>
        <v>1.6696472014468E-3</v>
      </c>
    </row>
    <row r="59" spans="1:5" x14ac:dyDescent="0.25">
      <c r="A59" s="1">
        <v>6</v>
      </c>
      <c r="B59" s="114">
        <v>2016</v>
      </c>
      <c r="C59" s="115">
        <v>1095441</v>
      </c>
      <c r="D59" s="116">
        <f>C59/C60-1</f>
        <v>8.4187137512619081E-2</v>
      </c>
    </row>
    <row r="60" spans="1:5" x14ac:dyDescent="0.25">
      <c r="A60" s="1">
        <v>7</v>
      </c>
      <c r="B60" s="114">
        <v>2015</v>
      </c>
      <c r="C60" s="115">
        <v>1010380</v>
      </c>
      <c r="D60" s="116">
        <f t="shared" si="5"/>
        <v>-3.9294251435287086E-2</v>
      </c>
    </row>
    <row r="61" spans="1:5" x14ac:dyDescent="0.25">
      <c r="A61" s="1">
        <v>8</v>
      </c>
      <c r="B61" s="114">
        <v>2014</v>
      </c>
      <c r="C61" s="115">
        <v>1051706</v>
      </c>
      <c r="D61" s="116">
        <f t="shared" si="5"/>
        <v>3.8946695630956318E-2</v>
      </c>
    </row>
    <row r="62" spans="1:5" x14ac:dyDescent="0.25">
      <c r="A62" s="1">
        <v>9</v>
      </c>
      <c r="B62" s="114">
        <v>2013</v>
      </c>
      <c r="C62" s="115">
        <v>1012281</v>
      </c>
      <c r="D62" s="116">
        <f t="shared" si="5"/>
        <v>4.958869675544042E-3</v>
      </c>
    </row>
    <row r="63" spans="1:5" x14ac:dyDescent="0.25">
      <c r="A63" s="1">
        <v>10</v>
      </c>
      <c r="B63" s="114">
        <v>2012</v>
      </c>
      <c r="C63" s="115">
        <v>1007286</v>
      </c>
      <c r="D63" s="116">
        <f>C63/C64-1</f>
        <v>7.590494792959479E-4</v>
      </c>
    </row>
    <row r="64" spans="1:5" x14ac:dyDescent="0.25">
      <c r="A64" s="1">
        <v>11</v>
      </c>
      <c r="B64" s="114">
        <v>2011</v>
      </c>
      <c r="C64" s="115">
        <v>1006522</v>
      </c>
      <c r="D64" s="116">
        <f t="shared" si="5"/>
        <v>7.6199457688590044E-2</v>
      </c>
    </row>
    <row r="65" spans="1:5" x14ac:dyDescent="0.25">
      <c r="A65" s="1">
        <v>12</v>
      </c>
      <c r="B65" s="114">
        <v>2010</v>
      </c>
      <c r="C65" s="115">
        <v>935256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7" t="s">
        <v>141</v>
      </c>
      <c r="C70" s="267"/>
      <c r="D70" s="267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165616</v>
      </c>
      <c r="D74" s="116">
        <f t="shared" ref="D74:D75" si="6">C74/C75-1</f>
        <v>2.1238616767009777E-3</v>
      </c>
    </row>
    <row r="75" spans="1:5" x14ac:dyDescent="0.25">
      <c r="A75" s="1"/>
      <c r="B75" s="114">
        <v>2022</v>
      </c>
      <c r="C75" s="115">
        <v>165265</v>
      </c>
      <c r="D75" s="116">
        <f t="shared" si="6"/>
        <v>1.5446524805222799</v>
      </c>
    </row>
    <row r="76" spans="1:5" x14ac:dyDescent="0.25">
      <c r="A76" s="1"/>
      <c r="B76" s="114">
        <v>2021</v>
      </c>
      <c r="C76" s="115">
        <v>64946</v>
      </c>
      <c r="D76" s="116">
        <f>C76/C77-1</f>
        <v>0.51558853729114151</v>
      </c>
    </row>
    <row r="77" spans="1:5" x14ac:dyDescent="0.25">
      <c r="A77" s="1">
        <v>2</v>
      </c>
      <c r="B77" s="114">
        <v>2020</v>
      </c>
      <c r="C77" s="115">
        <v>42852</v>
      </c>
      <c r="D77" s="116">
        <f t="shared" ref="D77:D79" si="7">C77/C78-1</f>
        <v>-0.79997386011426863</v>
      </c>
    </row>
    <row r="78" spans="1:5" x14ac:dyDescent="0.25">
      <c r="A78" s="1">
        <v>3</v>
      </c>
      <c r="B78" s="114">
        <v>2019</v>
      </c>
      <c r="C78" s="115">
        <v>214232</v>
      </c>
      <c r="D78" s="116">
        <f t="shared" si="7"/>
        <v>-0.1227442292808969</v>
      </c>
    </row>
    <row r="79" spans="1:5" x14ac:dyDescent="0.25">
      <c r="A79" s="1">
        <v>4</v>
      </c>
      <c r="B79" s="114">
        <v>2018</v>
      </c>
      <c r="C79" s="115">
        <v>244207</v>
      </c>
      <c r="D79" s="116">
        <f t="shared" si="7"/>
        <v>-3.5993289252935989E-2</v>
      </c>
    </row>
    <row r="80" spans="1:5" x14ac:dyDescent="0.25">
      <c r="A80" s="1">
        <v>5</v>
      </c>
      <c r="B80" s="114">
        <v>2017</v>
      </c>
      <c r="C80" s="115">
        <v>253325</v>
      </c>
      <c r="D80" s="116">
        <f>C80/C81-1</f>
        <v>-0.17960717003740467</v>
      </c>
    </row>
    <row r="81" spans="1:5" x14ac:dyDescent="0.25">
      <c r="A81" s="1">
        <v>6</v>
      </c>
      <c r="B81" s="114">
        <v>2016</v>
      </c>
      <c r="C81" s="115">
        <v>308785</v>
      </c>
      <c r="D81" s="116">
        <f>C81/C82-1</f>
        <v>0.18093507983554824</v>
      </c>
    </row>
    <row r="82" spans="1:5" x14ac:dyDescent="0.25">
      <c r="A82" s="1">
        <v>7</v>
      </c>
      <c r="B82" s="114">
        <v>2015</v>
      </c>
      <c r="C82" s="115">
        <v>261475</v>
      </c>
      <c r="D82" s="116">
        <f t="shared" ref="D82:D84" si="8">C82/C83-1</f>
        <v>-0.15454680669443077</v>
      </c>
    </row>
    <row r="83" spans="1:5" x14ac:dyDescent="0.25">
      <c r="A83" s="1">
        <v>8</v>
      </c>
      <c r="B83" s="114">
        <v>2014</v>
      </c>
      <c r="C83" s="115">
        <v>309272</v>
      </c>
      <c r="D83" s="116">
        <f t="shared" si="8"/>
        <v>7.2818093520188754E-2</v>
      </c>
    </row>
    <row r="84" spans="1:5" x14ac:dyDescent="0.25">
      <c r="A84" s="1">
        <v>9</v>
      </c>
      <c r="B84" s="114">
        <v>2013</v>
      </c>
      <c r="C84" s="115">
        <v>288280</v>
      </c>
      <c r="D84" s="116">
        <f t="shared" si="8"/>
        <v>5.5441042407290198E-2</v>
      </c>
    </row>
    <row r="85" spans="1:5" x14ac:dyDescent="0.25">
      <c r="A85" s="1">
        <v>10</v>
      </c>
      <c r="B85" s="114">
        <v>2012</v>
      </c>
      <c r="C85" s="115">
        <v>273137</v>
      </c>
      <c r="D85" s="116">
        <f>C85/C86-1</f>
        <v>-4.8011236894936471E-2</v>
      </c>
    </row>
    <row r="86" spans="1:5" x14ac:dyDescent="0.25">
      <c r="A86" s="1">
        <v>11</v>
      </c>
      <c r="B86" s="114">
        <v>2011</v>
      </c>
      <c r="C86" s="115">
        <v>286912</v>
      </c>
      <c r="D86" s="116">
        <f t="shared" ref="D86" si="9">C86/C87-1</f>
        <v>5.8856527066326159E-2</v>
      </c>
    </row>
    <row r="87" spans="1:5" x14ac:dyDescent="0.25">
      <c r="A87" s="1">
        <v>12</v>
      </c>
      <c r="B87" s="114">
        <v>2010</v>
      </c>
      <c r="C87" s="115">
        <v>270964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7" t="s">
        <v>258</v>
      </c>
      <c r="C92" s="267"/>
      <c r="D92" s="267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345229</v>
      </c>
      <c r="D96" s="116">
        <f t="shared" ref="D96:D108" si="10">C96/C97-1</f>
        <v>0.29580737181893246</v>
      </c>
    </row>
    <row r="97" spans="2:4" x14ac:dyDescent="0.25">
      <c r="B97" s="114">
        <v>2022</v>
      </c>
      <c r="C97" s="115">
        <v>266420</v>
      </c>
      <c r="D97" s="116">
        <f t="shared" si="10"/>
        <v>1.0769116833103363</v>
      </c>
    </row>
    <row r="98" spans="2:4" x14ac:dyDescent="0.25">
      <c r="B98" s="114">
        <v>2021</v>
      </c>
      <c r="C98" s="115">
        <v>128277</v>
      </c>
      <c r="D98" s="116">
        <f t="shared" si="10"/>
        <v>0.17421392283399695</v>
      </c>
    </row>
    <row r="99" spans="2:4" x14ac:dyDescent="0.25">
      <c r="B99" s="114">
        <v>2020</v>
      </c>
      <c r="C99" s="115">
        <v>109245</v>
      </c>
      <c r="D99" s="116">
        <f t="shared" si="10"/>
        <v>-0.72086017329180319</v>
      </c>
    </row>
    <row r="100" spans="2:4" x14ac:dyDescent="0.25">
      <c r="B100" s="114">
        <v>2019</v>
      </c>
      <c r="C100" s="115">
        <v>391363</v>
      </c>
      <c r="D100" s="116">
        <f t="shared" si="10"/>
        <v>3.4722258942971207E-2</v>
      </c>
    </row>
    <row r="101" spans="2:4" x14ac:dyDescent="0.25">
      <c r="B101" s="114">
        <v>2018</v>
      </c>
      <c r="C101" s="115">
        <v>378230</v>
      </c>
      <c r="D101" s="116">
        <f t="shared" si="10"/>
        <v>-0.10021077472796736</v>
      </c>
    </row>
    <row r="102" spans="2:4" x14ac:dyDescent="0.25">
      <c r="B102" s="114">
        <v>2017</v>
      </c>
      <c r="C102" s="115">
        <v>420354</v>
      </c>
      <c r="D102" s="116">
        <f t="shared" si="10"/>
        <v>7.2115568546134767E-2</v>
      </c>
    </row>
    <row r="103" spans="2:4" x14ac:dyDescent="0.25">
      <c r="B103" s="114">
        <v>2016</v>
      </c>
      <c r="C103" s="115">
        <v>392079</v>
      </c>
      <c r="D103" s="116">
        <f t="shared" si="10"/>
        <v>0.24445424854234576</v>
      </c>
    </row>
    <row r="104" spans="2:4" x14ac:dyDescent="0.25">
      <c r="B104" s="114">
        <v>2015</v>
      </c>
      <c r="C104" s="115">
        <v>315061</v>
      </c>
      <c r="D104" s="116">
        <f t="shared" si="10"/>
        <v>-8.9900428386142539E-2</v>
      </c>
    </row>
    <row r="105" spans="2:4" x14ac:dyDescent="0.25">
      <c r="B105" s="114">
        <v>2014</v>
      </c>
      <c r="C105" s="115">
        <v>346183</v>
      </c>
      <c r="D105" s="116">
        <f t="shared" si="10"/>
        <v>1.8745604199956967E-2</v>
      </c>
    </row>
    <row r="106" spans="2:4" x14ac:dyDescent="0.25">
      <c r="B106" s="114">
        <v>2013</v>
      </c>
      <c r="C106" s="115">
        <v>339813</v>
      </c>
      <c r="D106" s="116">
        <f t="shared" si="10"/>
        <v>1.5412887899478589E-2</v>
      </c>
    </row>
    <row r="107" spans="2:4" x14ac:dyDescent="0.25">
      <c r="B107" s="114">
        <v>2012</v>
      </c>
      <c r="C107" s="115">
        <v>334655</v>
      </c>
      <c r="D107" s="116">
        <f t="shared" si="10"/>
        <v>-2.0018097109440691E-2</v>
      </c>
    </row>
    <row r="108" spans="2:4" x14ac:dyDescent="0.25">
      <c r="B108" s="114">
        <v>2011</v>
      </c>
      <c r="C108" s="115">
        <v>341491</v>
      </c>
      <c r="D108" s="116">
        <f t="shared" si="10"/>
        <v>8.2328890860973392E-2</v>
      </c>
    </row>
    <row r="109" spans="2:4" x14ac:dyDescent="0.25">
      <c r="B109" s="114">
        <v>2010</v>
      </c>
      <c r="C109" s="115">
        <v>315515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B7DFA-7131-4B22-800C-FB4C0D5D0DB5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diciembre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diciembre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4831573</v>
      </c>
      <c r="D6" s="131">
        <v>1565030</v>
      </c>
      <c r="E6" s="131">
        <v>2335438</v>
      </c>
      <c r="F6" s="131">
        <v>4757683</v>
      </c>
      <c r="G6" s="131">
        <v>5188807</v>
      </c>
      <c r="H6" s="131">
        <v>5480280</v>
      </c>
      <c r="I6" s="132">
        <f>IFERROR(H6/G6-1,"-")</f>
        <v>5.6173413272068151E-2</v>
      </c>
      <c r="J6" s="131">
        <f>IFERROR(H6-G6,"-")</f>
        <v>291473</v>
      </c>
      <c r="K6" s="132">
        <f>IFERROR(H6/C6-1,"-")</f>
        <v>0.13426414130553344</v>
      </c>
      <c r="L6" s="131">
        <f>IFERROR(H6-C6,"-")</f>
        <v>648707</v>
      </c>
      <c r="M6" s="132">
        <f>IFERROR(H6/$H$6,"-")</f>
        <v>1</v>
      </c>
      <c r="N6" s="133">
        <f>H6/H6</f>
        <v>1</v>
      </c>
      <c r="O6" s="131">
        <v>397253</v>
      </c>
      <c r="P6" s="131">
        <v>86477</v>
      </c>
      <c r="Q6" s="131">
        <v>313914</v>
      </c>
      <c r="R6" s="131">
        <v>423458</v>
      </c>
      <c r="S6" s="131">
        <v>434399</v>
      </c>
      <c r="T6" s="131">
        <v>444661</v>
      </c>
      <c r="U6" s="132">
        <f>IFERROR(T6/S6-1,"-")</f>
        <v>2.3623442963726982E-2</v>
      </c>
      <c r="V6" s="131">
        <f t="shared" ref="V6:V57" si="0">T6-S6</f>
        <v>10262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3568188</v>
      </c>
      <c r="D7" s="135">
        <v>1195819</v>
      </c>
      <c r="E7" s="135">
        <v>1858031</v>
      </c>
      <c r="F7" s="135">
        <v>3776873</v>
      </c>
      <c r="G7" s="135">
        <v>4088558</v>
      </c>
      <c r="H7" s="135">
        <v>4279640</v>
      </c>
      <c r="I7" s="136">
        <f t="shared" ref="I7:I57" si="1">IFERROR(H7/G7-1,"-")</f>
        <v>4.6735792912806939E-2</v>
      </c>
      <c r="J7" s="135">
        <f t="shared" ref="J7:J57" si="2">IFERROR(H7-G7,"-")</f>
        <v>191082</v>
      </c>
      <c r="K7" s="136">
        <f t="shared" ref="K7:K57" si="3">IFERROR(H7/C7-1,"-")</f>
        <v>0.1993874762204233</v>
      </c>
      <c r="L7" s="135">
        <f t="shared" ref="L7:L57" si="4">IFERROR(H7-C7,"-")</f>
        <v>711452</v>
      </c>
      <c r="M7" s="136">
        <f t="shared" ref="M7:M57" si="5">IFERROR(H7/$H$6,"-")</f>
        <v>0.78091630354653407</v>
      </c>
      <c r="N7" s="136">
        <f>H7/H6</f>
        <v>0.78091630354653407</v>
      </c>
      <c r="O7" s="135">
        <v>298050</v>
      </c>
      <c r="P7" s="135">
        <v>67414</v>
      </c>
      <c r="Q7" s="135">
        <v>247406</v>
      </c>
      <c r="R7" s="135">
        <v>336260</v>
      </c>
      <c r="S7" s="135">
        <v>337584</v>
      </c>
      <c r="T7" s="135">
        <v>345861</v>
      </c>
      <c r="U7" s="136">
        <f t="shared" ref="U7:U57" si="6">IFERROR(T7/S7-1,"-")</f>
        <v>2.4518342101521373E-2</v>
      </c>
      <c r="V7" s="135">
        <f t="shared" si="0"/>
        <v>8277</v>
      </c>
      <c r="W7" s="136">
        <f t="shared" ref="W7:W57" si="7">IFERROR(R7/$R$6,"-")</f>
        <v>0.79408111312101792</v>
      </c>
      <c r="X7" s="136">
        <f>IFERROR(T7/T6,"-")</f>
        <v>0.77780826292389038</v>
      </c>
    </row>
    <row r="8" spans="1:24" x14ac:dyDescent="0.25">
      <c r="B8" s="97" t="s">
        <v>140</v>
      </c>
      <c r="C8" s="52">
        <v>2826140</v>
      </c>
      <c r="D8" s="52">
        <v>952608</v>
      </c>
      <c r="E8" s="52">
        <v>1525176</v>
      </c>
      <c r="F8" s="52">
        <v>3104390</v>
      </c>
      <c r="G8" s="52">
        <v>3350154</v>
      </c>
      <c r="H8" s="52">
        <v>3520830</v>
      </c>
      <c r="I8" s="98">
        <f t="shared" si="1"/>
        <v>5.0945717719245165E-2</v>
      </c>
      <c r="J8" s="52">
        <f t="shared" si="2"/>
        <v>170676</v>
      </c>
      <c r="K8" s="98">
        <f t="shared" si="3"/>
        <v>0.24580877097383702</v>
      </c>
      <c r="L8" s="52">
        <f t="shared" si="4"/>
        <v>694690</v>
      </c>
      <c r="M8" s="98">
        <f t="shared" si="5"/>
        <v>0.64245440014013877</v>
      </c>
      <c r="N8" s="98">
        <f>H8/H6</f>
        <v>0.64245440014013877</v>
      </c>
      <c r="O8" s="52">
        <v>234990</v>
      </c>
      <c r="P8" s="52">
        <v>54924</v>
      </c>
      <c r="Q8" s="52">
        <v>202213</v>
      </c>
      <c r="R8" s="52">
        <v>274301</v>
      </c>
      <c r="S8" s="52">
        <v>274342</v>
      </c>
      <c r="T8" s="52">
        <v>280848</v>
      </c>
      <c r="U8" s="98">
        <f t="shared" si="6"/>
        <v>2.3714925166398171E-2</v>
      </c>
      <c r="V8" s="52">
        <f t="shared" si="0"/>
        <v>6506</v>
      </c>
      <c r="W8" s="98">
        <f t="shared" si="7"/>
        <v>0.64776435915722452</v>
      </c>
      <c r="X8" s="98">
        <f>IFERROR(T8/T6,"-")</f>
        <v>0.63160025277683451</v>
      </c>
    </row>
    <row r="9" spans="1:24" x14ac:dyDescent="0.25">
      <c r="B9" s="97" t="s">
        <v>142</v>
      </c>
      <c r="C9" s="52">
        <v>742048</v>
      </c>
      <c r="D9" s="52">
        <v>243211</v>
      </c>
      <c r="E9" s="52">
        <v>332855</v>
      </c>
      <c r="F9" s="52">
        <v>672483</v>
      </c>
      <c r="G9" s="52">
        <v>738404</v>
      </c>
      <c r="H9" s="52">
        <v>758810</v>
      </c>
      <c r="I9" s="98">
        <f t="shared" si="1"/>
        <v>2.763527824876344E-2</v>
      </c>
      <c r="J9" s="52">
        <f t="shared" si="2"/>
        <v>20406</v>
      </c>
      <c r="K9" s="98">
        <f t="shared" si="3"/>
        <v>2.2588835223597448E-2</v>
      </c>
      <c r="L9" s="52">
        <f t="shared" si="4"/>
        <v>16762</v>
      </c>
      <c r="M9" s="98">
        <f t="shared" si="5"/>
        <v>0.1384619034063953</v>
      </c>
      <c r="N9" s="98">
        <f>H9/H6</f>
        <v>0.1384619034063953</v>
      </c>
      <c r="O9" s="52">
        <v>63060</v>
      </c>
      <c r="P9" s="52">
        <v>12490</v>
      </c>
      <c r="Q9" s="52">
        <v>45193</v>
      </c>
      <c r="R9" s="52">
        <v>61959</v>
      </c>
      <c r="S9" s="52">
        <v>63242</v>
      </c>
      <c r="T9" s="52">
        <v>65013</v>
      </c>
      <c r="U9" s="98">
        <f t="shared" si="6"/>
        <v>2.8003541949970012E-2</v>
      </c>
      <c r="V9" s="52">
        <f t="shared" si="0"/>
        <v>1771</v>
      </c>
      <c r="W9" s="98">
        <f t="shared" si="7"/>
        <v>0.14631675396379334</v>
      </c>
      <c r="X9" s="98">
        <f>IFERROR(T9/T6,"-")</f>
        <v>0.14620801014705584</v>
      </c>
    </row>
    <row r="10" spans="1:24" ht="16.5" thickBot="1" x14ac:dyDescent="0.3">
      <c r="B10" s="137" t="s">
        <v>63</v>
      </c>
      <c r="C10" s="138">
        <v>1263385</v>
      </c>
      <c r="D10" s="138">
        <v>363484</v>
      </c>
      <c r="E10" s="138">
        <v>477407</v>
      </c>
      <c r="F10" s="138">
        <v>980810</v>
      </c>
      <c r="G10" s="138">
        <v>1100249</v>
      </c>
      <c r="H10" s="138">
        <v>1200640</v>
      </c>
      <c r="I10" s="139">
        <f t="shared" si="1"/>
        <v>9.1243891155547541E-2</v>
      </c>
      <c r="J10" s="138">
        <f t="shared" si="2"/>
        <v>100391</v>
      </c>
      <c r="K10" s="139">
        <f t="shared" si="3"/>
        <v>-4.9664195791464971E-2</v>
      </c>
      <c r="L10" s="138">
        <f t="shared" si="4"/>
        <v>-62745</v>
      </c>
      <c r="M10" s="139">
        <f t="shared" si="5"/>
        <v>0.21908369645346587</v>
      </c>
      <c r="N10" s="139">
        <f>H10/H6</f>
        <v>0.21908369645346587</v>
      </c>
      <c r="O10" s="138">
        <v>99203</v>
      </c>
      <c r="P10" s="138">
        <v>19063</v>
      </c>
      <c r="Q10" s="138">
        <v>66508</v>
      </c>
      <c r="R10" s="138">
        <v>87198</v>
      </c>
      <c r="S10" s="138">
        <v>96815</v>
      </c>
      <c r="T10" s="138">
        <v>98800</v>
      </c>
      <c r="U10" s="139">
        <f t="shared" si="6"/>
        <v>2.0503021226049745E-2</v>
      </c>
      <c r="V10" s="138">
        <f t="shared" si="0"/>
        <v>1985</v>
      </c>
      <c r="W10" s="139">
        <f t="shared" si="7"/>
        <v>0.2059188868789821</v>
      </c>
      <c r="X10" s="139">
        <f>IFERROR(T10/T6,"-")</f>
        <v>0.22219173707610967</v>
      </c>
    </row>
    <row r="11" spans="1:24" ht="15.75" x14ac:dyDescent="0.25">
      <c r="A11" s="140">
        <f>G11/$G$11</f>
        <v>1</v>
      </c>
      <c r="B11" s="130" t="s">
        <v>44</v>
      </c>
      <c r="C11" s="131">
        <v>1762715</v>
      </c>
      <c r="D11" s="131">
        <v>514095</v>
      </c>
      <c r="E11" s="131">
        <v>881045</v>
      </c>
      <c r="F11" s="131">
        <v>1757049</v>
      </c>
      <c r="G11" s="131">
        <v>1888332</v>
      </c>
      <c r="H11" s="131">
        <v>1938898</v>
      </c>
      <c r="I11" s="132">
        <f t="shared" si="1"/>
        <v>2.677813011694985E-2</v>
      </c>
      <c r="J11" s="131">
        <f t="shared" si="2"/>
        <v>50566</v>
      </c>
      <c r="K11" s="132">
        <f t="shared" si="3"/>
        <v>9.9949793358540706E-2</v>
      </c>
      <c r="L11" s="131">
        <f t="shared" si="4"/>
        <v>176183</v>
      </c>
      <c r="M11" s="132">
        <f t="shared" si="5"/>
        <v>0.35379542651105417</v>
      </c>
      <c r="N11" s="133">
        <f>H11/H11</f>
        <v>1</v>
      </c>
      <c r="O11" s="131">
        <v>141195</v>
      </c>
      <c r="P11" s="131">
        <v>27724</v>
      </c>
      <c r="Q11" s="131">
        <v>114122</v>
      </c>
      <c r="R11" s="131">
        <v>153975</v>
      </c>
      <c r="S11" s="131">
        <v>161770</v>
      </c>
      <c r="T11" s="131">
        <v>159454</v>
      </c>
      <c r="U11" s="132">
        <f t="shared" si="6"/>
        <v>-1.431662236508624E-2</v>
      </c>
      <c r="V11" s="131">
        <f t="shared" si="0"/>
        <v>-2316</v>
      </c>
      <c r="W11" s="132">
        <f t="shared" si="7"/>
        <v>0.36361339259147307</v>
      </c>
      <c r="X11" s="133">
        <f>IFERROR(T11/T11,"-")</f>
        <v>1</v>
      </c>
    </row>
    <row r="12" spans="1:24" ht="15.75" x14ac:dyDescent="0.25">
      <c r="A12" s="140">
        <f>G12/$G$11</f>
        <v>0.81717780559774444</v>
      </c>
      <c r="B12" s="134" t="s">
        <v>60</v>
      </c>
      <c r="C12" s="135">
        <v>1371352</v>
      </c>
      <c r="D12" s="135">
        <v>414401</v>
      </c>
      <c r="E12" s="135">
        <v>752768</v>
      </c>
      <c r="F12" s="135">
        <v>1490629</v>
      </c>
      <c r="G12" s="135">
        <v>1543103</v>
      </c>
      <c r="H12" s="135">
        <v>1573889</v>
      </c>
      <c r="I12" s="136">
        <f t="shared" si="1"/>
        <v>1.9950709706351377E-2</v>
      </c>
      <c r="J12" s="135">
        <f t="shared" si="2"/>
        <v>30786</v>
      </c>
      <c r="K12" s="136">
        <f t="shared" si="3"/>
        <v>0.14769147527403614</v>
      </c>
      <c r="L12" s="135">
        <f t="shared" si="4"/>
        <v>202537</v>
      </c>
      <c r="M12" s="136">
        <f t="shared" si="5"/>
        <v>0.28719134788733425</v>
      </c>
      <c r="N12" s="136">
        <f>H12/H11</f>
        <v>0.81174409380998902</v>
      </c>
      <c r="O12" s="135">
        <v>112755</v>
      </c>
      <c r="P12" s="135">
        <v>22293</v>
      </c>
      <c r="Q12" s="135">
        <v>98566</v>
      </c>
      <c r="R12" s="135">
        <v>126581</v>
      </c>
      <c r="S12" s="135">
        <v>129836</v>
      </c>
      <c r="T12" s="135">
        <v>127791</v>
      </c>
      <c r="U12" s="136">
        <f t="shared" si="6"/>
        <v>-1.5750639267999578E-2</v>
      </c>
      <c r="V12" s="135">
        <f t="shared" si="0"/>
        <v>-2045</v>
      </c>
      <c r="W12" s="136">
        <f t="shared" si="7"/>
        <v>0.29892220716104079</v>
      </c>
      <c r="X12" s="136">
        <f>IFERROR(T12/T11,"-")</f>
        <v>0.80142862518343849</v>
      </c>
    </row>
    <row r="13" spans="1:24" x14ac:dyDescent="0.25">
      <c r="A13" s="140">
        <f>G13/$G$11</f>
        <v>0.72947288930124576</v>
      </c>
      <c r="B13" s="97" t="s">
        <v>140</v>
      </c>
      <c r="C13" s="52">
        <v>1157120</v>
      </c>
      <c r="D13" s="52">
        <v>373186</v>
      </c>
      <c r="E13" s="52">
        <v>687822</v>
      </c>
      <c r="F13" s="52">
        <v>1325364</v>
      </c>
      <c r="G13" s="52">
        <v>1377487</v>
      </c>
      <c r="H13" s="52">
        <v>1420992</v>
      </c>
      <c r="I13" s="98">
        <f t="shared" si="1"/>
        <v>3.158287519228864E-2</v>
      </c>
      <c r="J13" s="52">
        <f t="shared" si="2"/>
        <v>43505</v>
      </c>
      <c r="K13" s="98">
        <f t="shared" si="3"/>
        <v>0.22804203539822998</v>
      </c>
      <c r="L13" s="52">
        <f t="shared" si="4"/>
        <v>263872</v>
      </c>
      <c r="M13" s="98">
        <f t="shared" si="5"/>
        <v>0.25929186099980295</v>
      </c>
      <c r="N13" s="98">
        <f>H13/H11</f>
        <v>0.73288641279737254</v>
      </c>
      <c r="O13" s="52">
        <v>97485</v>
      </c>
      <c r="P13" s="52">
        <v>21712</v>
      </c>
      <c r="Q13" s="52">
        <v>87439</v>
      </c>
      <c r="R13" s="52">
        <v>110632</v>
      </c>
      <c r="S13" s="52">
        <v>116159</v>
      </c>
      <c r="T13" s="52">
        <v>115661</v>
      </c>
      <c r="U13" s="98">
        <f t="shared" si="6"/>
        <v>-4.2872269905904759E-3</v>
      </c>
      <c r="V13" s="52">
        <f t="shared" si="0"/>
        <v>-498</v>
      </c>
      <c r="W13" s="98">
        <f t="shared" si="7"/>
        <v>0.2612584955296629</v>
      </c>
      <c r="X13" s="98">
        <f>IFERROR(T13/T11,"-")</f>
        <v>0.725356529155744</v>
      </c>
    </row>
    <row r="14" spans="1:24" x14ac:dyDescent="0.25">
      <c r="A14" s="140">
        <f>G14/$G$11</f>
        <v>8.7704916296498708E-2</v>
      </c>
      <c r="B14" s="97" t="s">
        <v>142</v>
      </c>
      <c r="C14" s="52">
        <v>214232</v>
      </c>
      <c r="D14" s="52">
        <v>41215</v>
      </c>
      <c r="E14" s="52">
        <v>64946</v>
      </c>
      <c r="F14" s="52">
        <v>165265</v>
      </c>
      <c r="G14" s="52">
        <v>165616</v>
      </c>
      <c r="H14" s="52">
        <v>152897</v>
      </c>
      <c r="I14" s="98">
        <f t="shared" si="1"/>
        <v>-7.6798135445850679E-2</v>
      </c>
      <c r="J14" s="52">
        <f t="shared" si="2"/>
        <v>-12719</v>
      </c>
      <c r="K14" s="98">
        <f t="shared" si="3"/>
        <v>-0.28630176630942161</v>
      </c>
      <c r="L14" s="52">
        <f t="shared" si="4"/>
        <v>-61335</v>
      </c>
      <c r="M14" s="98">
        <f t="shared" si="5"/>
        <v>2.7899486887531293E-2</v>
      </c>
      <c r="N14" s="98">
        <f>H14/H11</f>
        <v>7.8857681012616448E-2</v>
      </c>
      <c r="O14" s="52">
        <v>15270</v>
      </c>
      <c r="P14" s="52">
        <v>581</v>
      </c>
      <c r="Q14" s="52">
        <v>11127</v>
      </c>
      <c r="R14" s="52">
        <v>15949</v>
      </c>
      <c r="S14" s="52">
        <v>13677</v>
      </c>
      <c r="T14" s="52">
        <v>12130</v>
      </c>
      <c r="U14" s="98">
        <f t="shared" si="6"/>
        <v>-0.11310960005849235</v>
      </c>
      <c r="V14" s="52">
        <f t="shared" si="0"/>
        <v>-1547</v>
      </c>
      <c r="W14" s="98">
        <f t="shared" si="7"/>
        <v>3.7663711631377848E-2</v>
      </c>
      <c r="X14" s="98">
        <f>IFERROR(T14/T11,"-")</f>
        <v>7.6072096027694505E-2</v>
      </c>
    </row>
    <row r="15" spans="1:24" ht="16.5" thickBot="1" x14ac:dyDescent="0.3">
      <c r="A15" s="140">
        <f>G15/$G$11</f>
        <v>0.18282219440225553</v>
      </c>
      <c r="B15" s="137" t="s">
        <v>63</v>
      </c>
      <c r="C15" s="138">
        <v>391363</v>
      </c>
      <c r="D15" s="138">
        <v>99694</v>
      </c>
      <c r="E15" s="138">
        <v>128277</v>
      </c>
      <c r="F15" s="138">
        <v>266420</v>
      </c>
      <c r="G15" s="138">
        <v>345229</v>
      </c>
      <c r="H15" s="138">
        <v>365009</v>
      </c>
      <c r="I15" s="139">
        <f t="shared" si="1"/>
        <v>5.7295302538315163E-2</v>
      </c>
      <c r="J15" s="138">
        <f t="shared" si="2"/>
        <v>19780</v>
      </c>
      <c r="K15" s="139">
        <f t="shared" si="3"/>
        <v>-6.7339017740563056E-2</v>
      </c>
      <c r="L15" s="138">
        <f t="shared" si="4"/>
        <v>-26354</v>
      </c>
      <c r="M15" s="139">
        <f t="shared" si="5"/>
        <v>6.6604078623719962E-2</v>
      </c>
      <c r="N15" s="139">
        <f>H15/H11</f>
        <v>0.18825590619001104</v>
      </c>
      <c r="O15" s="138">
        <v>28440</v>
      </c>
      <c r="P15" s="138">
        <v>5431</v>
      </c>
      <c r="Q15" s="138">
        <v>15556</v>
      </c>
      <c r="R15" s="138">
        <v>27394</v>
      </c>
      <c r="S15" s="138">
        <v>31934</v>
      </c>
      <c r="T15" s="138">
        <v>31663</v>
      </c>
      <c r="U15" s="139">
        <f t="shared" si="6"/>
        <v>-8.4862528965992112E-3</v>
      </c>
      <c r="V15" s="138">
        <f t="shared" si="0"/>
        <v>-271</v>
      </c>
      <c r="W15" s="139">
        <f t="shared" si="7"/>
        <v>6.4691185430432299E-2</v>
      </c>
      <c r="X15" s="139">
        <f>IFERROR(T15/T11,"-")</f>
        <v>0.19857137481656151</v>
      </c>
    </row>
    <row r="16" spans="1:24" ht="15.75" x14ac:dyDescent="0.25">
      <c r="A16" s="79"/>
      <c r="B16" s="130" t="s">
        <v>45</v>
      </c>
      <c r="C16" s="131">
        <v>1299411</v>
      </c>
      <c r="D16" s="131">
        <v>353830</v>
      </c>
      <c r="E16" s="131">
        <v>492258</v>
      </c>
      <c r="F16" s="131">
        <v>1243535</v>
      </c>
      <c r="G16" s="131">
        <v>1319978</v>
      </c>
      <c r="H16" s="131">
        <v>1387823</v>
      </c>
      <c r="I16" s="132">
        <f t="shared" si="1"/>
        <v>5.139858391579244E-2</v>
      </c>
      <c r="J16" s="131">
        <f t="shared" si="2"/>
        <v>67845</v>
      </c>
      <c r="K16" s="132">
        <f t="shared" si="3"/>
        <v>6.8040058149423155E-2</v>
      </c>
      <c r="L16" s="131">
        <f t="shared" si="4"/>
        <v>88412</v>
      </c>
      <c r="M16" s="132">
        <f t="shared" si="5"/>
        <v>0.2532394330216704</v>
      </c>
      <c r="N16" s="133">
        <f>H16/H16</f>
        <v>1</v>
      </c>
      <c r="O16" s="131">
        <v>109344</v>
      </c>
      <c r="P16" s="131">
        <v>17398</v>
      </c>
      <c r="Q16" s="131">
        <v>78855</v>
      </c>
      <c r="R16" s="131">
        <v>108917</v>
      </c>
      <c r="S16" s="131">
        <v>111619</v>
      </c>
      <c r="T16" s="131">
        <v>115450</v>
      </c>
      <c r="U16" s="132">
        <f t="shared" si="6"/>
        <v>3.4322113618649119E-2</v>
      </c>
      <c r="V16" s="131">
        <f t="shared" si="0"/>
        <v>3831</v>
      </c>
      <c r="W16" s="132">
        <f t="shared" si="7"/>
        <v>0.25720850710105841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729995</v>
      </c>
      <c r="D17" s="135">
        <v>195507</v>
      </c>
      <c r="E17" s="135">
        <v>256749</v>
      </c>
      <c r="F17" s="135">
        <v>752557</v>
      </c>
      <c r="G17" s="135">
        <v>810513</v>
      </c>
      <c r="H17" s="135">
        <v>861467</v>
      </c>
      <c r="I17" s="136">
        <f t="shared" si="1"/>
        <v>6.2866357479768986E-2</v>
      </c>
      <c r="J17" s="135">
        <f t="shared" si="2"/>
        <v>50954</v>
      </c>
      <c r="K17" s="136">
        <f t="shared" si="3"/>
        <v>0.18009986369769648</v>
      </c>
      <c r="L17" s="135">
        <f t="shared" si="4"/>
        <v>131472</v>
      </c>
      <c r="M17" s="136">
        <f t="shared" si="5"/>
        <v>0.15719397549030342</v>
      </c>
      <c r="N17" s="136">
        <f>H17/H16</f>
        <v>0.62073261503808486</v>
      </c>
      <c r="O17" s="135">
        <v>63674</v>
      </c>
      <c r="P17" s="135">
        <v>8227</v>
      </c>
      <c r="Q17" s="135">
        <v>45371</v>
      </c>
      <c r="R17" s="135">
        <v>68554</v>
      </c>
      <c r="S17" s="135">
        <v>67674</v>
      </c>
      <c r="T17" s="135">
        <v>71887</v>
      </c>
      <c r="U17" s="136">
        <f t="shared" si="6"/>
        <v>6.2254336968407431E-2</v>
      </c>
      <c r="V17" s="135">
        <f t="shared" si="0"/>
        <v>4213</v>
      </c>
      <c r="W17" s="136">
        <f t="shared" si="7"/>
        <v>0.16189090771694006</v>
      </c>
      <c r="X17" s="136">
        <f>IFERROR(T17/T16,"-")</f>
        <v>0.62266782156777822</v>
      </c>
    </row>
    <row r="18" spans="2:24" x14ac:dyDescent="0.25">
      <c r="B18" s="97" t="s">
        <v>140</v>
      </c>
      <c r="C18" s="52">
        <v>552295</v>
      </c>
      <c r="D18" s="52">
        <v>144560</v>
      </c>
      <c r="E18" s="52">
        <v>206077</v>
      </c>
      <c r="F18" s="52">
        <v>573367</v>
      </c>
      <c r="G18" s="52">
        <v>609226</v>
      </c>
      <c r="H18" s="52">
        <v>651257</v>
      </c>
      <c r="I18" s="98">
        <f t="shared" si="1"/>
        <v>6.8990817857412567E-2</v>
      </c>
      <c r="J18" s="52">
        <f t="shared" si="2"/>
        <v>42031</v>
      </c>
      <c r="K18" s="98">
        <f t="shared" si="3"/>
        <v>0.17918322635548023</v>
      </c>
      <c r="L18" s="52">
        <f t="shared" si="4"/>
        <v>98962</v>
      </c>
      <c r="M18" s="98">
        <f t="shared" si="5"/>
        <v>0.11883644631296211</v>
      </c>
      <c r="N18" s="98">
        <f>H18/H16</f>
        <v>0.46926517286426295</v>
      </c>
      <c r="O18" s="52">
        <v>46919</v>
      </c>
      <c r="P18" s="52">
        <v>6600</v>
      </c>
      <c r="Q18" s="52">
        <v>35773</v>
      </c>
      <c r="R18" s="52">
        <v>52615</v>
      </c>
      <c r="S18" s="52">
        <v>51027</v>
      </c>
      <c r="T18" s="52">
        <v>53638</v>
      </c>
      <c r="U18" s="98">
        <f t="shared" si="6"/>
        <v>5.1168988966625584E-2</v>
      </c>
      <c r="V18" s="52">
        <f t="shared" si="0"/>
        <v>2611</v>
      </c>
      <c r="W18" s="98">
        <f t="shared" si="7"/>
        <v>0.12425081117844036</v>
      </c>
      <c r="X18" s="98">
        <f>IFERROR(T18/T16,"-")</f>
        <v>0.46459939367691644</v>
      </c>
    </row>
    <row r="19" spans="2:24" x14ac:dyDescent="0.25">
      <c r="B19" s="97" t="s">
        <v>142</v>
      </c>
      <c r="C19" s="52">
        <v>177700</v>
      </c>
      <c r="D19" s="52">
        <v>50947</v>
      </c>
      <c r="E19" s="52">
        <v>50672</v>
      </c>
      <c r="F19" s="52">
        <v>179190</v>
      </c>
      <c r="G19" s="52">
        <v>201287</v>
      </c>
      <c r="H19" s="52">
        <v>210210</v>
      </c>
      <c r="I19" s="98">
        <f t="shared" si="1"/>
        <v>4.432973813510066E-2</v>
      </c>
      <c r="J19" s="52">
        <f t="shared" si="2"/>
        <v>8923</v>
      </c>
      <c r="K19" s="98">
        <f t="shared" si="3"/>
        <v>0.18294879009566678</v>
      </c>
      <c r="L19" s="52">
        <f t="shared" si="4"/>
        <v>32510</v>
      </c>
      <c r="M19" s="98">
        <f t="shared" si="5"/>
        <v>3.8357529177341303E-2</v>
      </c>
      <c r="N19" s="98">
        <f>H19/H16</f>
        <v>0.15146744217382188</v>
      </c>
      <c r="O19" s="52">
        <v>16755</v>
      </c>
      <c r="P19" s="52">
        <v>1627</v>
      </c>
      <c r="Q19" s="52">
        <v>9598</v>
      </c>
      <c r="R19" s="52">
        <v>15939</v>
      </c>
      <c r="S19" s="52">
        <v>16647</v>
      </c>
      <c r="T19" s="52">
        <v>18249</v>
      </c>
      <c r="U19" s="98">
        <f t="shared" si="6"/>
        <v>9.6233555595602871E-2</v>
      </c>
      <c r="V19" s="52">
        <f t="shared" si="0"/>
        <v>1602</v>
      </c>
      <c r="W19" s="98">
        <f t="shared" si="7"/>
        <v>3.7640096538499687E-2</v>
      </c>
      <c r="X19" s="98">
        <f>IFERROR(T19/T16,"-")</f>
        <v>0.15806842789086184</v>
      </c>
    </row>
    <row r="20" spans="2:24" ht="16.5" thickBot="1" x14ac:dyDescent="0.3">
      <c r="B20" s="137" t="s">
        <v>63</v>
      </c>
      <c r="C20" s="138">
        <v>569416</v>
      </c>
      <c r="D20" s="138">
        <v>158323</v>
      </c>
      <c r="E20" s="138">
        <v>235509</v>
      </c>
      <c r="F20" s="138">
        <v>490978</v>
      </c>
      <c r="G20" s="138">
        <v>509465</v>
      </c>
      <c r="H20" s="138">
        <v>526356</v>
      </c>
      <c r="I20" s="139">
        <f t="shared" si="1"/>
        <v>3.3154387445653688E-2</v>
      </c>
      <c r="J20" s="138">
        <f t="shared" si="2"/>
        <v>16891</v>
      </c>
      <c r="K20" s="139">
        <f t="shared" si="3"/>
        <v>-7.5621338353681677E-2</v>
      </c>
      <c r="L20" s="138">
        <f t="shared" si="4"/>
        <v>-43060</v>
      </c>
      <c r="M20" s="139">
        <f t="shared" si="5"/>
        <v>9.6045457531367007E-2</v>
      </c>
      <c r="N20" s="139">
        <f>H20/H16</f>
        <v>0.3792673849619152</v>
      </c>
      <c r="O20" s="138">
        <v>45670</v>
      </c>
      <c r="P20" s="138">
        <v>9171</v>
      </c>
      <c r="Q20" s="138">
        <v>33484</v>
      </c>
      <c r="R20" s="138">
        <v>40363</v>
      </c>
      <c r="S20" s="138">
        <v>43945</v>
      </c>
      <c r="T20" s="138">
        <v>43563</v>
      </c>
      <c r="U20" s="139">
        <f t="shared" si="6"/>
        <v>-8.6926840368642955E-3</v>
      </c>
      <c r="V20" s="138">
        <f t="shared" si="0"/>
        <v>-382</v>
      </c>
      <c r="W20" s="139">
        <f t="shared" si="7"/>
        <v>9.5317599384118379E-2</v>
      </c>
      <c r="X20" s="139">
        <f>IFERROR(T20/T16,"-")</f>
        <v>0.37733217843222172</v>
      </c>
    </row>
    <row r="21" spans="2:24" ht="15.75" x14ac:dyDescent="0.25">
      <c r="B21" s="130" t="s">
        <v>46</v>
      </c>
      <c r="C21" s="131">
        <v>45076</v>
      </c>
      <c r="D21" s="131">
        <v>12549</v>
      </c>
      <c r="E21" s="131">
        <v>20161</v>
      </c>
      <c r="F21" s="131">
        <v>37751</v>
      </c>
      <c r="G21" s="131">
        <v>51166</v>
      </c>
      <c r="H21" s="131">
        <v>43737</v>
      </c>
      <c r="I21" s="132">
        <f t="shared" si="1"/>
        <v>-0.14519407418989172</v>
      </c>
      <c r="J21" s="131">
        <f t="shared" si="2"/>
        <v>-7429</v>
      </c>
      <c r="K21" s="132">
        <f t="shared" si="3"/>
        <v>-2.9705386458425798E-2</v>
      </c>
      <c r="L21" s="131">
        <f t="shared" si="4"/>
        <v>-1339</v>
      </c>
      <c r="M21" s="132">
        <f t="shared" si="5"/>
        <v>7.9807966016334931E-3</v>
      </c>
      <c r="N21" s="133">
        <f>H21/H21</f>
        <v>1</v>
      </c>
      <c r="O21" s="131">
        <v>3627</v>
      </c>
      <c r="P21" s="131">
        <v>469</v>
      </c>
      <c r="Q21" s="131">
        <v>2479</v>
      </c>
      <c r="R21" s="131">
        <v>4675</v>
      </c>
      <c r="S21" s="131">
        <v>5492</v>
      </c>
      <c r="T21" s="131">
        <v>4480</v>
      </c>
      <c r="U21" s="132">
        <f t="shared" si="6"/>
        <v>-0.1842680262199563</v>
      </c>
      <c r="V21" s="131">
        <f t="shared" si="0"/>
        <v>-1012</v>
      </c>
      <c r="W21" s="132">
        <f t="shared" si="7"/>
        <v>1.1040055920539936E-2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38821</v>
      </c>
      <c r="D22" s="135">
        <v>10671</v>
      </c>
      <c r="E22" s="135">
        <v>20161</v>
      </c>
      <c r="F22" s="135">
        <v>37638</v>
      </c>
      <c r="G22" s="135">
        <v>50521</v>
      </c>
      <c r="H22" s="135">
        <v>43075</v>
      </c>
      <c r="I22" s="136">
        <f t="shared" si="1"/>
        <v>-0.14738425605193883</v>
      </c>
      <c r="J22" s="135">
        <f t="shared" si="2"/>
        <v>-7446</v>
      </c>
      <c r="K22" s="136">
        <f t="shared" si="3"/>
        <v>0.1095798665670642</v>
      </c>
      <c r="L22" s="135">
        <f t="shared" si="4"/>
        <v>4254</v>
      </c>
      <c r="M22" s="136">
        <f t="shared" si="5"/>
        <v>7.8599998540220574E-3</v>
      </c>
      <c r="N22" s="136">
        <f>H22/H21</f>
        <v>0.98486407389624342</v>
      </c>
      <c r="O22" s="135">
        <v>3115</v>
      </c>
      <c r="P22" s="135">
        <v>469</v>
      </c>
      <c r="Q22" s="135">
        <v>2479</v>
      </c>
      <c r="R22" s="135">
        <v>4607</v>
      </c>
      <c r="S22" s="135">
        <v>5428</v>
      </c>
      <c r="T22" s="135">
        <v>4419</v>
      </c>
      <c r="U22" s="136">
        <f t="shared" si="6"/>
        <v>-0.1858879882092852</v>
      </c>
      <c r="V22" s="135">
        <f t="shared" si="0"/>
        <v>-1009</v>
      </c>
      <c r="W22" s="136">
        <f t="shared" si="7"/>
        <v>1.0879473288968445E-2</v>
      </c>
      <c r="X22" s="136">
        <f>IFERROR(T22/T21,"-")</f>
        <v>0.98638392857142854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2479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469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6255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-6255</v>
      </c>
      <c r="M25" s="139">
        <f t="shared" si="5"/>
        <v>0</v>
      </c>
      <c r="N25" s="139">
        <f>H25/H21</f>
        <v>0</v>
      </c>
      <c r="O25" s="138">
        <v>512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137126</v>
      </c>
      <c r="D26" s="131">
        <v>52633</v>
      </c>
      <c r="E26" s="131">
        <v>70304</v>
      </c>
      <c r="F26" s="131">
        <v>161080</v>
      </c>
      <c r="G26" s="131">
        <v>179837</v>
      </c>
      <c r="H26" s="131">
        <v>231856</v>
      </c>
      <c r="I26" s="132">
        <f t="shared" si="1"/>
        <v>0.28925638216829674</v>
      </c>
      <c r="J26" s="131">
        <f t="shared" si="2"/>
        <v>52019</v>
      </c>
      <c r="K26" s="132">
        <f t="shared" si="3"/>
        <v>0.69082449717777816</v>
      </c>
      <c r="L26" s="131">
        <f t="shared" si="4"/>
        <v>94730</v>
      </c>
      <c r="M26" s="132">
        <f t="shared" si="5"/>
        <v>4.2307327362835476E-2</v>
      </c>
      <c r="N26" s="133">
        <f>H26/H26</f>
        <v>1</v>
      </c>
      <c r="O26" s="131">
        <v>10746</v>
      </c>
      <c r="P26" s="131">
        <v>8154</v>
      </c>
      <c r="Q26" s="131">
        <v>9493</v>
      </c>
      <c r="R26" s="131">
        <v>14121</v>
      </c>
      <c r="S26" s="131">
        <v>12492</v>
      </c>
      <c r="T26" s="131">
        <v>15575</v>
      </c>
      <c r="U26" s="132">
        <f t="shared" si="6"/>
        <v>0.24679795068844057</v>
      </c>
      <c r="V26" s="131">
        <f t="shared" si="0"/>
        <v>3083</v>
      </c>
      <c r="W26" s="132">
        <f t="shared" si="7"/>
        <v>3.3346872653250148E-2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135352</v>
      </c>
      <c r="D27" s="135">
        <v>51640</v>
      </c>
      <c r="E27" s="135">
        <v>62020</v>
      </c>
      <c r="F27" s="135">
        <v>151473</v>
      </c>
      <c r="G27" s="135">
        <v>170958</v>
      </c>
      <c r="H27" s="135">
        <v>191595</v>
      </c>
      <c r="I27" s="136">
        <f t="shared" si="1"/>
        <v>0.12071385954444946</v>
      </c>
      <c r="J27" s="135">
        <f t="shared" si="2"/>
        <v>20637</v>
      </c>
      <c r="K27" s="136">
        <f t="shared" si="3"/>
        <v>0.4155313552810449</v>
      </c>
      <c r="L27" s="135">
        <f t="shared" si="4"/>
        <v>56243</v>
      </c>
      <c r="M27" s="136">
        <f t="shared" si="5"/>
        <v>3.4960804922376229E-2</v>
      </c>
      <c r="N27" s="136">
        <f>H27/H26</f>
        <v>0.82635342626457797</v>
      </c>
      <c r="O27" s="135">
        <v>10668</v>
      </c>
      <c r="P27" s="135">
        <v>8080</v>
      </c>
      <c r="Q27" s="135">
        <v>7535</v>
      </c>
      <c r="R27" s="135">
        <v>13354</v>
      </c>
      <c r="S27" s="135">
        <v>11656</v>
      </c>
      <c r="T27" s="135">
        <v>12150</v>
      </c>
      <c r="U27" s="136">
        <f t="shared" si="6"/>
        <v>4.2381606039807895E-2</v>
      </c>
      <c r="V27" s="135">
        <f t="shared" si="0"/>
        <v>494</v>
      </c>
      <c r="W27" s="136">
        <f t="shared" si="7"/>
        <v>3.1535595029495253E-2</v>
      </c>
      <c r="X27" s="136">
        <f>IFERROR(T27/T26,"-")</f>
        <v>0.7800963081861958</v>
      </c>
    </row>
    <row r="28" spans="2:24" x14ac:dyDescent="0.25">
      <c r="B28" s="97" t="s">
        <v>140</v>
      </c>
      <c r="C28" s="52">
        <v>122557</v>
      </c>
      <c r="D28" s="52">
        <v>38963</v>
      </c>
      <c r="E28" s="52">
        <v>44291</v>
      </c>
      <c r="F28" s="52">
        <v>0</v>
      </c>
      <c r="G28" s="52">
        <v>108492</v>
      </c>
      <c r="H28" s="52">
        <v>0</v>
      </c>
      <c r="I28" s="98">
        <f t="shared" si="1"/>
        <v>-1</v>
      </c>
      <c r="J28" s="52">
        <f t="shared" si="2"/>
        <v>-108492</v>
      </c>
      <c r="K28" s="98">
        <f t="shared" si="3"/>
        <v>-1</v>
      </c>
      <c r="L28" s="52">
        <f t="shared" si="4"/>
        <v>-122557</v>
      </c>
      <c r="M28" s="98">
        <f t="shared" si="5"/>
        <v>0</v>
      </c>
      <c r="N28" s="98">
        <f>H28/H26</f>
        <v>0</v>
      </c>
      <c r="O28" s="52">
        <v>9869</v>
      </c>
      <c r="P28" s="52">
        <v>8080</v>
      </c>
      <c r="Q28" s="52">
        <v>0</v>
      </c>
      <c r="R28" s="52">
        <v>0</v>
      </c>
      <c r="S28" s="52">
        <v>10343</v>
      </c>
      <c r="T28" s="52">
        <v>0</v>
      </c>
      <c r="U28" s="98">
        <f t="shared" si="6"/>
        <v>-1</v>
      </c>
      <c r="V28" s="52">
        <f t="shared" si="0"/>
        <v>-10343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12795</v>
      </c>
      <c r="D29" s="52">
        <v>1940</v>
      </c>
      <c r="E29" s="52">
        <v>0</v>
      </c>
      <c r="F29" s="52">
        <v>0</v>
      </c>
      <c r="G29" s="52">
        <v>1313</v>
      </c>
      <c r="H29" s="52">
        <v>0</v>
      </c>
      <c r="I29" s="98">
        <f t="shared" si="1"/>
        <v>-1</v>
      </c>
      <c r="J29" s="52">
        <f t="shared" si="2"/>
        <v>-1313</v>
      </c>
      <c r="K29" s="98">
        <f t="shared" si="3"/>
        <v>-1</v>
      </c>
      <c r="L29" s="52">
        <f t="shared" si="4"/>
        <v>-12795</v>
      </c>
      <c r="M29" s="98">
        <f t="shared" si="5"/>
        <v>0</v>
      </c>
      <c r="N29" s="98">
        <f>H29/H26</f>
        <v>0</v>
      </c>
      <c r="O29" s="52">
        <v>799</v>
      </c>
      <c r="P29" s="52">
        <v>0</v>
      </c>
      <c r="Q29" s="52">
        <v>0</v>
      </c>
      <c r="R29" s="52">
        <v>0</v>
      </c>
      <c r="S29" s="52">
        <v>1313</v>
      </c>
      <c r="T29" s="52">
        <v>0</v>
      </c>
      <c r="U29" s="98">
        <f t="shared" si="6"/>
        <v>-1</v>
      </c>
      <c r="V29" s="52">
        <f t="shared" si="0"/>
        <v>-1313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791721</v>
      </c>
      <c r="D30" s="131">
        <v>211451</v>
      </c>
      <c r="E30" s="131">
        <v>354204</v>
      </c>
      <c r="F30" s="131">
        <v>710225</v>
      </c>
      <c r="G30" s="131">
        <v>797848</v>
      </c>
      <c r="H30" s="131">
        <v>914356</v>
      </c>
      <c r="I30" s="132">
        <f t="shared" si="1"/>
        <v>0.14602781482187077</v>
      </c>
      <c r="J30" s="131">
        <f t="shared" si="2"/>
        <v>116508</v>
      </c>
      <c r="K30" s="132">
        <f t="shared" si="3"/>
        <v>0.15489673761337652</v>
      </c>
      <c r="L30" s="131">
        <f t="shared" si="4"/>
        <v>122635</v>
      </c>
      <c r="M30" s="132">
        <f t="shared" si="5"/>
        <v>0.16684475975680074</v>
      </c>
      <c r="N30" s="133">
        <f>H30/H30</f>
        <v>1</v>
      </c>
      <c r="O30" s="131">
        <v>62015</v>
      </c>
      <c r="P30" s="131">
        <v>8912</v>
      </c>
      <c r="Q30" s="131">
        <v>44151</v>
      </c>
      <c r="R30" s="131">
        <v>61100</v>
      </c>
      <c r="S30" s="131">
        <v>62539</v>
      </c>
      <c r="T30" s="131">
        <v>67921</v>
      </c>
      <c r="U30" s="132">
        <f t="shared" si="6"/>
        <v>8.6058299621036394E-2</v>
      </c>
      <c r="V30" s="131">
        <f t="shared" si="0"/>
        <v>5382</v>
      </c>
      <c r="W30" s="132">
        <f t="shared" si="7"/>
        <v>0.14428821748555937</v>
      </c>
      <c r="X30" s="133">
        <f>IFERROR(T30/T30,"-")</f>
        <v>1</v>
      </c>
    </row>
    <row r="31" spans="2:24" ht="15.75" x14ac:dyDescent="0.25">
      <c r="B31" s="134" t="s">
        <v>60</v>
      </c>
      <c r="C31" s="135">
        <v>632559</v>
      </c>
      <c r="D31" s="135">
        <v>167932</v>
      </c>
      <c r="E31" s="135">
        <v>285256</v>
      </c>
      <c r="F31" s="135">
        <v>574800</v>
      </c>
      <c r="G31" s="135">
        <v>652648</v>
      </c>
      <c r="H31" s="135">
        <v>741051</v>
      </c>
      <c r="I31" s="136">
        <f t="shared" si="1"/>
        <v>0.13545280151015548</v>
      </c>
      <c r="J31" s="135">
        <f t="shared" si="2"/>
        <v>88403</v>
      </c>
      <c r="K31" s="136">
        <f t="shared" si="3"/>
        <v>0.17151285492736656</v>
      </c>
      <c r="L31" s="135">
        <f t="shared" si="4"/>
        <v>108492</v>
      </c>
      <c r="M31" s="136">
        <f t="shared" si="5"/>
        <v>0.13522137555015437</v>
      </c>
      <c r="N31" s="136">
        <f>H31/H30</f>
        <v>0.81046222696630199</v>
      </c>
      <c r="O31" s="135">
        <v>49590</v>
      </c>
      <c r="P31" s="135">
        <v>5448</v>
      </c>
      <c r="Q31" s="135">
        <v>35179</v>
      </c>
      <c r="R31" s="135">
        <v>50108</v>
      </c>
      <c r="S31" s="135">
        <v>50998</v>
      </c>
      <c r="T31" s="135">
        <v>56389</v>
      </c>
      <c r="U31" s="136">
        <f t="shared" si="6"/>
        <v>0.10571002784422912</v>
      </c>
      <c r="V31" s="135">
        <f t="shared" si="0"/>
        <v>5391</v>
      </c>
      <c r="W31" s="136">
        <f t="shared" si="7"/>
        <v>0.11833050739388558</v>
      </c>
      <c r="X31" s="136">
        <f>IFERROR(T31/T30,"-")</f>
        <v>0.83021451392058421</v>
      </c>
    </row>
    <row r="32" spans="2:24" x14ac:dyDescent="0.25">
      <c r="B32" s="97" t="s">
        <v>140</v>
      </c>
      <c r="C32" s="52">
        <v>501207</v>
      </c>
      <c r="D32" s="52">
        <v>135144</v>
      </c>
      <c r="E32" s="52">
        <v>214429</v>
      </c>
      <c r="F32" s="52">
        <v>476344</v>
      </c>
      <c r="G32" s="52">
        <v>549349</v>
      </c>
      <c r="H32" s="52">
        <v>622363</v>
      </c>
      <c r="I32" s="98">
        <f t="shared" si="1"/>
        <v>0.13291004443441246</v>
      </c>
      <c r="J32" s="52">
        <f t="shared" si="2"/>
        <v>73014</v>
      </c>
      <c r="K32" s="98">
        <f t="shared" si="3"/>
        <v>0.24172846747950438</v>
      </c>
      <c r="L32" s="52">
        <f t="shared" si="4"/>
        <v>121156</v>
      </c>
      <c r="M32" s="98">
        <f t="shared" si="5"/>
        <v>0.11356408796630829</v>
      </c>
      <c r="N32" s="98">
        <f>H32/H30</f>
        <v>0.6806572057273097</v>
      </c>
      <c r="O32" s="52">
        <v>39769</v>
      </c>
      <c r="P32" s="52">
        <v>3713</v>
      </c>
      <c r="Q32" s="52">
        <v>27340</v>
      </c>
      <c r="R32" s="52">
        <v>42758</v>
      </c>
      <c r="S32" s="52">
        <v>42526</v>
      </c>
      <c r="T32" s="52">
        <v>47307</v>
      </c>
      <c r="U32" s="98">
        <f t="shared" si="6"/>
        <v>0.1124253397921271</v>
      </c>
      <c r="V32" s="52">
        <f t="shared" si="0"/>
        <v>4781</v>
      </c>
      <c r="W32" s="98">
        <f t="shared" si="7"/>
        <v>0.10097341412843777</v>
      </c>
      <c r="X32" s="98">
        <f>IFERROR(T32/T30,"-")</f>
        <v>0.6965003459901945</v>
      </c>
    </row>
    <row r="33" spans="2:24" x14ac:dyDescent="0.25">
      <c r="B33" s="97" t="s">
        <v>142</v>
      </c>
      <c r="C33" s="52">
        <v>131352</v>
      </c>
      <c r="D33" s="52">
        <v>32788</v>
      </c>
      <c r="E33" s="52">
        <v>70827</v>
      </c>
      <c r="F33" s="52">
        <v>98456</v>
      </c>
      <c r="G33" s="52">
        <v>103299</v>
      </c>
      <c r="H33" s="52">
        <v>118688</v>
      </c>
      <c r="I33" s="98">
        <f t="shared" si="1"/>
        <v>0.14897530469801246</v>
      </c>
      <c r="J33" s="52">
        <f t="shared" si="2"/>
        <v>15389</v>
      </c>
      <c r="K33" s="98">
        <f t="shared" si="3"/>
        <v>-9.6412692612217521E-2</v>
      </c>
      <c r="L33" s="52">
        <f t="shared" si="4"/>
        <v>-12664</v>
      </c>
      <c r="M33" s="98">
        <f t="shared" si="5"/>
        <v>2.165728758384608E-2</v>
      </c>
      <c r="N33" s="98">
        <f>H33/H30</f>
        <v>0.12980502123899226</v>
      </c>
      <c r="O33" s="52">
        <v>9821</v>
      </c>
      <c r="P33" s="52">
        <v>1735</v>
      </c>
      <c r="Q33" s="52">
        <v>7839</v>
      </c>
      <c r="R33" s="52">
        <v>7350</v>
      </c>
      <c r="S33" s="52">
        <v>8472</v>
      </c>
      <c r="T33" s="52">
        <v>9082</v>
      </c>
      <c r="U33" s="98">
        <f t="shared" si="6"/>
        <v>7.2001888574126482E-2</v>
      </c>
      <c r="V33" s="52">
        <f t="shared" si="0"/>
        <v>610</v>
      </c>
      <c r="W33" s="98">
        <f t="shared" si="7"/>
        <v>1.7357093265447814E-2</v>
      </c>
      <c r="X33" s="98">
        <f>IFERROR(T33/T30,"-")</f>
        <v>0.1337141679303897</v>
      </c>
    </row>
    <row r="34" spans="2:24" ht="16.5" thickBot="1" x14ac:dyDescent="0.3">
      <c r="B34" s="137" t="s">
        <v>63</v>
      </c>
      <c r="C34" s="138">
        <v>159162</v>
      </c>
      <c r="D34" s="138">
        <v>43519</v>
      </c>
      <c r="E34" s="138">
        <v>68948</v>
      </c>
      <c r="F34" s="138">
        <v>135425</v>
      </c>
      <c r="G34" s="138">
        <v>145200</v>
      </c>
      <c r="H34" s="138">
        <v>173305</v>
      </c>
      <c r="I34" s="139">
        <f t="shared" si="1"/>
        <v>0.1935606060606061</v>
      </c>
      <c r="J34" s="138">
        <f t="shared" si="2"/>
        <v>28105</v>
      </c>
      <c r="K34" s="139">
        <f t="shared" si="3"/>
        <v>8.8859149797062109E-2</v>
      </c>
      <c r="L34" s="138">
        <f t="shared" si="4"/>
        <v>14143</v>
      </c>
      <c r="M34" s="139">
        <f t="shared" si="5"/>
        <v>3.1623384206646378E-2</v>
      </c>
      <c r="N34" s="139">
        <f>H34/H30</f>
        <v>0.18953777303369804</v>
      </c>
      <c r="O34" s="138">
        <v>12425</v>
      </c>
      <c r="P34" s="138">
        <v>3464</v>
      </c>
      <c r="Q34" s="138">
        <v>8972</v>
      </c>
      <c r="R34" s="138">
        <v>10992</v>
      </c>
      <c r="S34" s="138">
        <v>11541</v>
      </c>
      <c r="T34" s="138">
        <v>11532</v>
      </c>
      <c r="U34" s="139">
        <f t="shared" si="6"/>
        <v>-7.7982843774371258E-4</v>
      </c>
      <c r="V34" s="138">
        <f t="shared" si="0"/>
        <v>-9</v>
      </c>
      <c r="W34" s="139">
        <f t="shared" si="7"/>
        <v>2.5957710091673792E-2</v>
      </c>
      <c r="X34" s="139">
        <f>IFERROR(T34/T30,"-")</f>
        <v>0.16978548607941579</v>
      </c>
    </row>
    <row r="35" spans="2:24" ht="15.75" x14ac:dyDescent="0.25">
      <c r="B35" s="130" t="s">
        <v>49</v>
      </c>
      <c r="C35" s="131">
        <v>55887</v>
      </c>
      <c r="D35" s="131">
        <v>22616</v>
      </c>
      <c r="E35" s="131">
        <v>33444</v>
      </c>
      <c r="F35" s="131">
        <v>51485</v>
      </c>
      <c r="G35" s="131">
        <v>58157</v>
      </c>
      <c r="H35" s="131">
        <v>57388</v>
      </c>
      <c r="I35" s="132">
        <f t="shared" si="1"/>
        <v>-1.3222827862510056E-2</v>
      </c>
      <c r="J35" s="131">
        <f t="shared" si="2"/>
        <v>-769</v>
      </c>
      <c r="K35" s="132">
        <f t="shared" si="3"/>
        <v>2.6857766564675201E-2</v>
      </c>
      <c r="L35" s="131">
        <f t="shared" si="4"/>
        <v>1501</v>
      </c>
      <c r="M35" s="132">
        <f t="shared" si="5"/>
        <v>1.0471727721941215E-2</v>
      </c>
      <c r="N35" s="133">
        <f>H35/H35</f>
        <v>1</v>
      </c>
      <c r="O35" s="131">
        <v>5767</v>
      </c>
      <c r="P35" s="131">
        <v>1794</v>
      </c>
      <c r="Q35" s="131">
        <v>4543</v>
      </c>
      <c r="R35" s="131">
        <v>5166</v>
      </c>
      <c r="S35" s="131">
        <v>4585</v>
      </c>
      <c r="T35" s="131">
        <v>5228</v>
      </c>
      <c r="U35" s="132">
        <f t="shared" si="6"/>
        <v>0.14023991275899683</v>
      </c>
      <c r="V35" s="131">
        <f t="shared" si="0"/>
        <v>643</v>
      </c>
      <c r="W35" s="132">
        <f t="shared" si="7"/>
        <v>1.2199556980857605E-2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55887</v>
      </c>
      <c r="D36" s="135">
        <v>22616</v>
      </c>
      <c r="E36" s="135">
        <v>33444</v>
      </c>
      <c r="F36" s="135">
        <v>51485</v>
      </c>
      <c r="G36" s="135">
        <v>58157</v>
      </c>
      <c r="H36" s="135">
        <v>57388</v>
      </c>
      <c r="I36" s="136">
        <f t="shared" si="1"/>
        <v>-1.3222827862510056E-2</v>
      </c>
      <c r="J36" s="135">
        <f t="shared" si="2"/>
        <v>-769</v>
      </c>
      <c r="K36" s="136">
        <f t="shared" si="3"/>
        <v>2.6857766564675201E-2</v>
      </c>
      <c r="L36" s="135">
        <f t="shared" si="4"/>
        <v>1501</v>
      </c>
      <c r="M36" s="136">
        <f t="shared" si="5"/>
        <v>1.0471727721941215E-2</v>
      </c>
      <c r="N36" s="136">
        <f>H36/H35</f>
        <v>1</v>
      </c>
      <c r="O36" s="135">
        <v>5767</v>
      </c>
      <c r="P36" s="135">
        <v>1794</v>
      </c>
      <c r="Q36" s="135">
        <v>4543</v>
      </c>
      <c r="R36" s="135">
        <v>5166</v>
      </c>
      <c r="S36" s="135">
        <v>4585</v>
      </c>
      <c r="T36" s="135">
        <v>5228</v>
      </c>
      <c r="U36" s="136">
        <f t="shared" si="6"/>
        <v>0.14023991275899683</v>
      </c>
      <c r="V36" s="135">
        <f t="shared" si="0"/>
        <v>643</v>
      </c>
      <c r="W36" s="136">
        <f t="shared" si="7"/>
        <v>1.2199556980857605E-2</v>
      </c>
      <c r="X36" s="136">
        <f>IFERROR(T36/T35,"-")</f>
        <v>1</v>
      </c>
    </row>
    <row r="37" spans="2:24" x14ac:dyDescent="0.25">
      <c r="B37" s="97" t="s">
        <v>140</v>
      </c>
      <c r="C37" s="52">
        <v>42488</v>
      </c>
      <c r="D37" s="52">
        <v>8693</v>
      </c>
      <c r="E37" s="52">
        <v>0</v>
      </c>
      <c r="F37" s="52">
        <v>34275</v>
      </c>
      <c r="G37" s="52">
        <v>42318</v>
      </c>
      <c r="H37" s="52">
        <v>49465</v>
      </c>
      <c r="I37" s="98">
        <f t="shared" si="1"/>
        <v>0.16888794366463444</v>
      </c>
      <c r="J37" s="52">
        <f t="shared" si="2"/>
        <v>7147</v>
      </c>
      <c r="K37" s="98">
        <f t="shared" si="3"/>
        <v>0.16421107136132562</v>
      </c>
      <c r="L37" s="52">
        <f t="shared" si="4"/>
        <v>6977</v>
      </c>
      <c r="M37" s="98">
        <f t="shared" si="5"/>
        <v>9.0259986716007216E-3</v>
      </c>
      <c r="N37" s="98">
        <f>H37/H35</f>
        <v>0.86193977835087476</v>
      </c>
      <c r="O37" s="52">
        <v>4201</v>
      </c>
      <c r="P37" s="52">
        <v>0</v>
      </c>
      <c r="Q37" s="52">
        <v>0</v>
      </c>
      <c r="R37" s="52">
        <v>4483</v>
      </c>
      <c r="S37" s="52">
        <v>3751</v>
      </c>
      <c r="T37" s="52">
        <v>4415</v>
      </c>
      <c r="U37" s="98">
        <f t="shared" si="6"/>
        <v>0.17701946147693959</v>
      </c>
      <c r="V37" s="52">
        <f t="shared" si="0"/>
        <v>664</v>
      </c>
      <c r="W37" s="98">
        <f t="shared" si="7"/>
        <v>1.0586646137279257E-2</v>
      </c>
      <c r="X37" s="98">
        <f>IFERROR(T37/T35,"-")</f>
        <v>0.84449120122417753</v>
      </c>
    </row>
    <row r="38" spans="2:24" ht="15.75" thickBot="1" x14ac:dyDescent="0.3">
      <c r="B38" s="97" t="s">
        <v>142</v>
      </c>
      <c r="C38" s="52">
        <v>13399</v>
      </c>
      <c r="D38" s="52">
        <v>4061</v>
      </c>
      <c r="E38" s="52">
        <v>0</v>
      </c>
      <c r="F38" s="52">
        <v>4766</v>
      </c>
      <c r="G38" s="52">
        <v>6854</v>
      </c>
      <c r="H38" s="52">
        <v>7923</v>
      </c>
      <c r="I38" s="98">
        <f t="shared" si="1"/>
        <v>0.1559673183542456</v>
      </c>
      <c r="J38" s="52">
        <f t="shared" si="2"/>
        <v>1069</v>
      </c>
      <c r="K38" s="98">
        <f t="shared" si="3"/>
        <v>-0.40868721546384057</v>
      </c>
      <c r="L38" s="52">
        <f t="shared" si="4"/>
        <v>-5476</v>
      </c>
      <c r="M38" s="98">
        <f t="shared" si="5"/>
        <v>1.4457290503404935E-3</v>
      </c>
      <c r="N38" s="98">
        <f>H38/H35</f>
        <v>0.13806022164912526</v>
      </c>
      <c r="O38" s="52">
        <v>1566</v>
      </c>
      <c r="P38" s="52">
        <v>0</v>
      </c>
      <c r="Q38" s="52">
        <v>0</v>
      </c>
      <c r="R38" s="52">
        <v>683</v>
      </c>
      <c r="S38" s="52">
        <v>834</v>
      </c>
      <c r="T38" s="52">
        <v>813</v>
      </c>
      <c r="U38" s="98">
        <f t="shared" si="6"/>
        <v>-2.5179856115107868E-2</v>
      </c>
      <c r="V38" s="52">
        <f t="shared" si="0"/>
        <v>-21</v>
      </c>
      <c r="W38" s="98">
        <f t="shared" si="7"/>
        <v>1.6129108435783478E-3</v>
      </c>
      <c r="X38" s="98">
        <f>IFERROR(T38/T35,"-")</f>
        <v>0.15550879877582249</v>
      </c>
    </row>
    <row r="39" spans="2:24" ht="15.75" x14ac:dyDescent="0.25">
      <c r="B39" s="130" t="s">
        <v>50</v>
      </c>
      <c r="C39" s="131">
        <v>142901</v>
      </c>
      <c r="D39" s="131">
        <v>76081</v>
      </c>
      <c r="E39" s="131">
        <v>107459</v>
      </c>
      <c r="F39" s="131">
        <v>198873</v>
      </c>
      <c r="G39" s="131">
        <v>252588</v>
      </c>
      <c r="H39" s="131">
        <v>239146</v>
      </c>
      <c r="I39" s="132">
        <f t="shared" si="1"/>
        <v>-5.3217096615832848E-2</v>
      </c>
      <c r="J39" s="131">
        <f t="shared" si="2"/>
        <v>-13442</v>
      </c>
      <c r="K39" s="132">
        <f t="shared" si="3"/>
        <v>0.67350823297247753</v>
      </c>
      <c r="L39" s="131">
        <f t="shared" si="4"/>
        <v>96245</v>
      </c>
      <c r="M39" s="132">
        <f t="shared" si="5"/>
        <v>4.3637551365988597E-2</v>
      </c>
      <c r="N39" s="133">
        <f>H39/H39</f>
        <v>1</v>
      </c>
      <c r="O39" s="131">
        <v>11708</v>
      </c>
      <c r="P39" s="131">
        <v>6293</v>
      </c>
      <c r="Q39" s="131">
        <v>13338</v>
      </c>
      <c r="R39" s="131">
        <v>17905</v>
      </c>
      <c r="S39" s="131">
        <v>20333</v>
      </c>
      <c r="T39" s="131">
        <v>18315</v>
      </c>
      <c r="U39" s="132">
        <f t="shared" si="6"/>
        <v>-9.9247528648010674E-2</v>
      </c>
      <c r="V39" s="131">
        <f t="shared" si="0"/>
        <v>-2018</v>
      </c>
      <c r="W39" s="132">
        <f t="shared" si="7"/>
        <v>4.2282823798345998E-2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82594</v>
      </c>
      <c r="D40" s="135">
        <v>62298</v>
      </c>
      <c r="E40" s="135">
        <v>94072</v>
      </c>
      <c r="F40" s="135">
        <v>169794</v>
      </c>
      <c r="G40" s="135">
        <v>220761</v>
      </c>
      <c r="H40" s="135">
        <v>207278</v>
      </c>
      <c r="I40" s="136">
        <f t="shared" si="1"/>
        <v>-6.1075099315549441E-2</v>
      </c>
      <c r="J40" s="135">
        <f t="shared" si="2"/>
        <v>-13483</v>
      </c>
      <c r="K40" s="136">
        <f t="shared" si="3"/>
        <v>1.5096011816838995</v>
      </c>
      <c r="L40" s="135">
        <f t="shared" si="4"/>
        <v>124684</v>
      </c>
      <c r="M40" s="136">
        <f t="shared" si="5"/>
        <v>3.78225200172254E-2</v>
      </c>
      <c r="N40" s="136">
        <f>H40/H39</f>
        <v>0.86674249203415488</v>
      </c>
      <c r="O40" s="135">
        <v>6070</v>
      </c>
      <c r="P40" s="135">
        <v>6274</v>
      </c>
      <c r="Q40" s="135">
        <v>11136</v>
      </c>
      <c r="R40" s="135">
        <v>15138</v>
      </c>
      <c r="S40" s="135">
        <v>17513</v>
      </c>
      <c r="T40" s="135">
        <v>15560</v>
      </c>
      <c r="U40" s="136">
        <f t="shared" si="6"/>
        <v>-0.11151715868212186</v>
      </c>
      <c r="V40" s="135">
        <f t="shared" si="0"/>
        <v>-1953</v>
      </c>
      <c r="W40" s="136">
        <f t="shared" si="7"/>
        <v>3.5748527598959044E-2</v>
      </c>
      <c r="X40" s="136">
        <f>IFERROR(T40/T39,"-")</f>
        <v>0.84957684957684954</v>
      </c>
    </row>
    <row r="41" spans="2:24" x14ac:dyDescent="0.25">
      <c r="B41" s="97" t="s">
        <v>140</v>
      </c>
      <c r="C41" s="52">
        <v>82594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-82594</v>
      </c>
      <c r="M41" s="98">
        <f t="shared" si="5"/>
        <v>0</v>
      </c>
      <c r="N41" s="98">
        <f>H41/H39</f>
        <v>0</v>
      </c>
      <c r="O41" s="52">
        <v>6070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60307</v>
      </c>
      <c r="D43" s="138">
        <v>13783</v>
      </c>
      <c r="E43" s="138">
        <v>11462</v>
      </c>
      <c r="F43" s="138">
        <v>29079</v>
      </c>
      <c r="G43" s="138">
        <v>31827</v>
      </c>
      <c r="H43" s="138">
        <v>31868</v>
      </c>
      <c r="I43" s="139">
        <f t="shared" si="1"/>
        <v>1.2882144091495018E-3</v>
      </c>
      <c r="J43" s="138">
        <f t="shared" si="2"/>
        <v>41</v>
      </c>
      <c r="K43" s="139">
        <f t="shared" si="3"/>
        <v>-0.47157046445686235</v>
      </c>
      <c r="L43" s="138">
        <f t="shared" si="4"/>
        <v>-28439</v>
      </c>
      <c r="M43" s="139">
        <f t="shared" si="5"/>
        <v>5.8150313487632015E-3</v>
      </c>
      <c r="N43" s="139">
        <f>H43/H39</f>
        <v>0.13325750796584512</v>
      </c>
      <c r="O43" s="138">
        <v>5638</v>
      </c>
      <c r="P43" s="138">
        <v>19</v>
      </c>
      <c r="Q43" s="138">
        <v>2202</v>
      </c>
      <c r="R43" s="138">
        <v>2767</v>
      </c>
      <c r="S43" s="138">
        <v>2820</v>
      </c>
      <c r="T43" s="138">
        <v>2755</v>
      </c>
      <c r="U43" s="139">
        <f t="shared" si="6"/>
        <v>-2.3049645390070927E-2</v>
      </c>
      <c r="V43" s="138">
        <f t="shared" si="0"/>
        <v>-65</v>
      </c>
      <c r="W43" s="139">
        <f t="shared" si="7"/>
        <v>6.5342961993869525E-3</v>
      </c>
      <c r="X43" s="139">
        <f>IFERROR(T43/T39,"-")</f>
        <v>0.15042315042315044</v>
      </c>
    </row>
    <row r="44" spans="2:24" ht="15.75" x14ac:dyDescent="0.25">
      <c r="B44" s="130" t="s">
        <v>51</v>
      </c>
      <c r="C44" s="131">
        <v>220415</v>
      </c>
      <c r="D44" s="131">
        <v>91416</v>
      </c>
      <c r="E44" s="131">
        <v>164258</v>
      </c>
      <c r="F44" s="131">
        <v>229131</v>
      </c>
      <c r="G44" s="131">
        <v>239109</v>
      </c>
      <c r="H44" s="131">
        <v>250871</v>
      </c>
      <c r="I44" s="132">
        <f t="shared" si="1"/>
        <v>4.9190954752853289E-2</v>
      </c>
      <c r="J44" s="131">
        <f t="shared" si="2"/>
        <v>11762</v>
      </c>
      <c r="K44" s="132">
        <f t="shared" si="3"/>
        <v>0.1381757139940567</v>
      </c>
      <c r="L44" s="131">
        <f t="shared" si="4"/>
        <v>30456</v>
      </c>
      <c r="M44" s="132">
        <f t="shared" si="5"/>
        <v>4.5777040589166977E-2</v>
      </c>
      <c r="N44" s="133">
        <f>H44/H44</f>
        <v>1</v>
      </c>
      <c r="O44" s="131">
        <v>20923</v>
      </c>
      <c r="P44" s="131">
        <v>6962</v>
      </c>
      <c r="Q44" s="131">
        <v>18198</v>
      </c>
      <c r="R44" s="131">
        <v>23965</v>
      </c>
      <c r="S44" s="131">
        <v>20577</v>
      </c>
      <c r="T44" s="131">
        <v>24629</v>
      </c>
      <c r="U44" s="132">
        <f t="shared" si="6"/>
        <v>0.19691889002284113</v>
      </c>
      <c r="V44" s="131">
        <f t="shared" si="0"/>
        <v>4052</v>
      </c>
      <c r="W44" s="132">
        <f t="shared" si="7"/>
        <v>5.6593570082511133E-2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220415</v>
      </c>
      <c r="D45" s="135">
        <v>91416</v>
      </c>
      <c r="E45" s="135">
        <v>164258</v>
      </c>
      <c r="F45" s="135">
        <v>229131</v>
      </c>
      <c r="G45" s="135">
        <v>239109</v>
      </c>
      <c r="H45" s="135">
        <v>250871</v>
      </c>
      <c r="I45" s="136">
        <f t="shared" si="1"/>
        <v>4.9190954752853289E-2</v>
      </c>
      <c r="J45" s="135">
        <f t="shared" si="2"/>
        <v>11762</v>
      </c>
      <c r="K45" s="136">
        <f t="shared" si="3"/>
        <v>0.1381757139940567</v>
      </c>
      <c r="L45" s="135">
        <f t="shared" si="4"/>
        <v>30456</v>
      </c>
      <c r="M45" s="136">
        <f t="shared" si="5"/>
        <v>4.5777040589166977E-2</v>
      </c>
      <c r="N45" s="136">
        <f>H45/H44</f>
        <v>1</v>
      </c>
      <c r="O45" s="135">
        <v>20923</v>
      </c>
      <c r="P45" s="135">
        <v>6962</v>
      </c>
      <c r="Q45" s="135">
        <v>18198</v>
      </c>
      <c r="R45" s="135">
        <v>23965</v>
      </c>
      <c r="S45" s="135">
        <v>20577</v>
      </c>
      <c r="T45" s="135">
        <v>24629</v>
      </c>
      <c r="U45" s="136">
        <f t="shared" si="6"/>
        <v>0.19691889002284113</v>
      </c>
      <c r="V45" s="135">
        <f t="shared" si="0"/>
        <v>4052</v>
      </c>
      <c r="W45" s="136">
        <f t="shared" si="7"/>
        <v>5.6593570082511133E-2</v>
      </c>
      <c r="X45" s="136">
        <f>IFERROR(T45/T44,"-")</f>
        <v>1</v>
      </c>
    </row>
    <row r="46" spans="2:24" x14ac:dyDescent="0.25">
      <c r="B46" s="97" t="s">
        <v>140</v>
      </c>
      <c r="C46" s="52">
        <v>110828</v>
      </c>
      <c r="D46" s="52">
        <v>46941</v>
      </c>
      <c r="E46" s="52">
        <v>102944</v>
      </c>
      <c r="F46" s="52">
        <v>135697</v>
      </c>
      <c r="G46" s="52">
        <v>145637</v>
      </c>
      <c r="H46" s="52">
        <v>151227</v>
      </c>
      <c r="I46" s="98">
        <f t="shared" si="1"/>
        <v>3.8383103194929769E-2</v>
      </c>
      <c r="J46" s="52">
        <f t="shared" si="2"/>
        <v>5590</v>
      </c>
      <c r="K46" s="98">
        <f t="shared" si="3"/>
        <v>0.36451979644133248</v>
      </c>
      <c r="L46" s="52">
        <f t="shared" si="4"/>
        <v>40399</v>
      </c>
      <c r="M46" s="98">
        <f t="shared" si="5"/>
        <v>2.7594757932076462E-2</v>
      </c>
      <c r="N46" s="98">
        <f>H46/H44</f>
        <v>0.60280781756360835</v>
      </c>
      <c r="O46" s="52">
        <v>9873</v>
      </c>
      <c r="P46" s="52">
        <v>3684</v>
      </c>
      <c r="Q46" s="52">
        <v>11107</v>
      </c>
      <c r="R46" s="52">
        <v>13567</v>
      </c>
      <c r="S46" s="52">
        <v>12991</v>
      </c>
      <c r="T46" s="52">
        <v>15417</v>
      </c>
      <c r="U46" s="98">
        <f t="shared" si="6"/>
        <v>0.18674466938649825</v>
      </c>
      <c r="V46" s="52">
        <f t="shared" si="0"/>
        <v>2426</v>
      </c>
      <c r="W46" s="98">
        <f t="shared" si="7"/>
        <v>3.2038596507800068E-2</v>
      </c>
      <c r="X46" s="98">
        <f>IFERROR(T46/T44,"-")</f>
        <v>0.62596938568354377</v>
      </c>
    </row>
    <row r="47" spans="2:24" ht="15.75" thickBot="1" x14ac:dyDescent="0.3">
      <c r="B47" s="97" t="s">
        <v>142</v>
      </c>
      <c r="C47" s="52">
        <v>109587</v>
      </c>
      <c r="D47" s="52">
        <v>44475</v>
      </c>
      <c r="E47" s="52">
        <v>61314</v>
      </c>
      <c r="F47" s="52">
        <v>93434</v>
      </c>
      <c r="G47" s="52">
        <v>93472</v>
      </c>
      <c r="H47" s="52">
        <v>99644</v>
      </c>
      <c r="I47" s="98">
        <f t="shared" si="1"/>
        <v>6.6030469017459792E-2</v>
      </c>
      <c r="J47" s="52">
        <f t="shared" si="2"/>
        <v>6172</v>
      </c>
      <c r="K47" s="98">
        <f t="shared" si="3"/>
        <v>-9.0731564875395798E-2</v>
      </c>
      <c r="L47" s="52">
        <f t="shared" si="4"/>
        <v>-9943</v>
      </c>
      <c r="M47" s="98">
        <f t="shared" si="5"/>
        <v>1.8182282657090515E-2</v>
      </c>
      <c r="N47" s="98">
        <f>H47/H44</f>
        <v>0.39719218243639159</v>
      </c>
      <c r="O47" s="52">
        <v>11050</v>
      </c>
      <c r="P47" s="52">
        <v>3278</v>
      </c>
      <c r="Q47" s="52">
        <v>7091</v>
      </c>
      <c r="R47" s="52">
        <v>10398</v>
      </c>
      <c r="S47" s="52">
        <v>7586</v>
      </c>
      <c r="T47" s="52">
        <v>9212</v>
      </c>
      <c r="U47" s="98">
        <f t="shared" si="6"/>
        <v>0.21434220933298187</v>
      </c>
      <c r="V47" s="52">
        <f t="shared" si="0"/>
        <v>1626</v>
      </c>
      <c r="W47" s="98">
        <f t="shared" si="7"/>
        <v>2.4554973574711068E-2</v>
      </c>
      <c r="X47" s="98">
        <f>IFERROR(T47/T44,"-")</f>
        <v>0.37403061431645623</v>
      </c>
    </row>
    <row r="48" spans="2:24" ht="15.75" x14ac:dyDescent="0.25">
      <c r="B48" s="130" t="s">
        <v>52</v>
      </c>
      <c r="C48" s="131">
        <v>250224</v>
      </c>
      <c r="D48" s="131">
        <v>89173</v>
      </c>
      <c r="E48" s="131">
        <v>140346</v>
      </c>
      <c r="F48" s="131">
        <v>257117</v>
      </c>
      <c r="G48" s="131">
        <v>278594</v>
      </c>
      <c r="H48" s="131">
        <v>287810</v>
      </c>
      <c r="I48" s="132">
        <f t="shared" si="1"/>
        <v>3.3080396562739978E-2</v>
      </c>
      <c r="J48" s="131">
        <f t="shared" si="2"/>
        <v>9216</v>
      </c>
      <c r="K48" s="132">
        <f t="shared" si="3"/>
        <v>0.15020941236651963</v>
      </c>
      <c r="L48" s="131">
        <f t="shared" si="4"/>
        <v>37586</v>
      </c>
      <c r="M48" s="132">
        <f t="shared" si="5"/>
        <v>5.2517389622428051E-2</v>
      </c>
      <c r="N48" s="133">
        <f>H48/H48</f>
        <v>1</v>
      </c>
      <c r="O48" s="131">
        <v>20974</v>
      </c>
      <c r="P48" s="131">
        <v>6261</v>
      </c>
      <c r="Q48" s="131">
        <v>19784</v>
      </c>
      <c r="R48" s="131">
        <v>23285</v>
      </c>
      <c r="S48" s="131">
        <v>24142</v>
      </c>
      <c r="T48" s="131">
        <v>23290</v>
      </c>
      <c r="U48" s="132">
        <f t="shared" si="6"/>
        <v>-3.5291193770193074E-2</v>
      </c>
      <c r="V48" s="131">
        <f t="shared" si="0"/>
        <v>-852</v>
      </c>
      <c r="W48" s="132">
        <f t="shared" si="7"/>
        <v>5.4987743766796236E-2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179597</v>
      </c>
      <c r="D49" s="135">
        <v>71022</v>
      </c>
      <c r="E49" s="135">
        <v>116590</v>
      </c>
      <c r="F49" s="135">
        <v>211298</v>
      </c>
      <c r="G49" s="135">
        <v>229046</v>
      </c>
      <c r="H49" s="135">
        <v>235930</v>
      </c>
      <c r="I49" s="136">
        <f t="shared" si="1"/>
        <v>3.0055098102564459E-2</v>
      </c>
      <c r="J49" s="135">
        <f t="shared" si="2"/>
        <v>6884</v>
      </c>
      <c r="K49" s="136">
        <f t="shared" si="3"/>
        <v>0.31366336854179089</v>
      </c>
      <c r="L49" s="135">
        <f t="shared" si="4"/>
        <v>56333</v>
      </c>
      <c r="M49" s="136">
        <f t="shared" si="5"/>
        <v>4.3050720036202528E-2</v>
      </c>
      <c r="N49" s="136">
        <f>H49/H48</f>
        <v>0.81974219102880375</v>
      </c>
      <c r="O49" s="135">
        <v>14900</v>
      </c>
      <c r="P49" s="135">
        <v>5416</v>
      </c>
      <c r="Q49" s="135">
        <v>15695</v>
      </c>
      <c r="R49" s="135">
        <v>18747</v>
      </c>
      <c r="S49" s="135">
        <v>19529</v>
      </c>
      <c r="T49" s="135">
        <v>18483</v>
      </c>
      <c r="U49" s="136">
        <f t="shared" si="6"/>
        <v>-5.356137026985508E-2</v>
      </c>
      <c r="V49" s="135">
        <f t="shared" si="0"/>
        <v>-1046</v>
      </c>
      <c r="W49" s="136">
        <f t="shared" si="7"/>
        <v>4.4271214618687098E-2</v>
      </c>
      <c r="X49" s="136">
        <f>IFERROR(T49/T48,"-")</f>
        <v>0.79360240446543584</v>
      </c>
    </row>
    <row r="50" spans="2:24" x14ac:dyDescent="0.25">
      <c r="B50" s="97" t="s">
        <v>140</v>
      </c>
      <c r="C50" s="52">
        <v>149743</v>
      </c>
      <c r="D50" s="52">
        <v>40956</v>
      </c>
      <c r="E50" s="52">
        <v>64147</v>
      </c>
      <c r="F50" s="52">
        <v>163913</v>
      </c>
      <c r="G50" s="52">
        <v>180038</v>
      </c>
      <c r="H50" s="52">
        <v>183335</v>
      </c>
      <c r="I50" s="98">
        <f t="shared" si="1"/>
        <v>1.8312800630977843E-2</v>
      </c>
      <c r="J50" s="52">
        <f t="shared" si="2"/>
        <v>3297</v>
      </c>
      <c r="K50" s="98">
        <f t="shared" si="3"/>
        <v>0.22433102048175879</v>
      </c>
      <c r="L50" s="52">
        <f t="shared" si="4"/>
        <v>33592</v>
      </c>
      <c r="M50" s="98">
        <f t="shared" si="5"/>
        <v>3.3453582663659519E-2</v>
      </c>
      <c r="N50" s="98">
        <f>H50/H48</f>
        <v>0.63700010423543307</v>
      </c>
      <c r="O50" s="52">
        <v>11940</v>
      </c>
      <c r="P50" s="52">
        <v>0</v>
      </c>
      <c r="Q50" s="52">
        <v>12078</v>
      </c>
      <c r="R50" s="52">
        <v>15326</v>
      </c>
      <c r="S50" s="52">
        <v>15445</v>
      </c>
      <c r="T50" s="52">
        <v>14687</v>
      </c>
      <c r="U50" s="98">
        <f t="shared" si="6"/>
        <v>-4.90773713175785E-2</v>
      </c>
      <c r="V50" s="52">
        <f t="shared" si="0"/>
        <v>-758</v>
      </c>
      <c r="W50" s="98">
        <f t="shared" si="7"/>
        <v>3.619249134506846E-2</v>
      </c>
      <c r="X50" s="98">
        <f>IFERROR(T50/T48,"-")</f>
        <v>0.63061399742378699</v>
      </c>
    </row>
    <row r="51" spans="2:24" x14ac:dyDescent="0.25">
      <c r="B51" s="97" t="s">
        <v>142</v>
      </c>
      <c r="C51" s="52">
        <v>29854</v>
      </c>
      <c r="D51" s="52">
        <v>9862</v>
      </c>
      <c r="E51" s="52">
        <v>24847</v>
      </c>
      <c r="F51" s="52">
        <v>47385</v>
      </c>
      <c r="G51" s="52">
        <v>49008</v>
      </c>
      <c r="H51" s="52">
        <v>52595</v>
      </c>
      <c r="I51" s="98">
        <f t="shared" si="1"/>
        <v>7.3192131896833157E-2</v>
      </c>
      <c r="J51" s="52">
        <f t="shared" si="2"/>
        <v>3587</v>
      </c>
      <c r="K51" s="98">
        <f t="shared" si="3"/>
        <v>0.76174047028873848</v>
      </c>
      <c r="L51" s="52">
        <f t="shared" si="4"/>
        <v>22741</v>
      </c>
      <c r="M51" s="98">
        <f t="shared" si="5"/>
        <v>9.597137372543009E-3</v>
      </c>
      <c r="N51" s="98">
        <f>H51/H48</f>
        <v>0.18274208679337062</v>
      </c>
      <c r="O51" s="52">
        <v>2960</v>
      </c>
      <c r="P51" s="52">
        <v>0</v>
      </c>
      <c r="Q51" s="52">
        <v>3617</v>
      </c>
      <c r="R51" s="52">
        <v>3421</v>
      </c>
      <c r="S51" s="52">
        <v>4084</v>
      </c>
      <c r="T51" s="52">
        <v>3796</v>
      </c>
      <c r="U51" s="98">
        <f t="shared" si="6"/>
        <v>-7.0519098922624868E-2</v>
      </c>
      <c r="V51" s="52">
        <f t="shared" si="0"/>
        <v>-288</v>
      </c>
      <c r="W51" s="98">
        <f t="shared" si="7"/>
        <v>8.0787232736186359E-3</v>
      </c>
      <c r="X51" s="98">
        <f>IFERROR(T51/T48,"-")</f>
        <v>0.16298840704164877</v>
      </c>
    </row>
    <row r="52" spans="2:24" ht="16.5" thickBot="1" x14ac:dyDescent="0.3">
      <c r="B52" s="137" t="s">
        <v>63</v>
      </c>
      <c r="C52" s="138">
        <v>70627</v>
      </c>
      <c r="D52" s="138">
        <v>18151</v>
      </c>
      <c r="E52" s="138">
        <v>23756</v>
      </c>
      <c r="F52" s="138">
        <v>45819</v>
      </c>
      <c r="G52" s="138">
        <v>49548</v>
      </c>
      <c r="H52" s="138">
        <v>51880</v>
      </c>
      <c r="I52" s="139">
        <f t="shared" si="1"/>
        <v>4.7065471865665565E-2</v>
      </c>
      <c r="J52" s="138">
        <f t="shared" si="2"/>
        <v>2332</v>
      </c>
      <c r="K52" s="139">
        <f t="shared" si="3"/>
        <v>-0.26543673099522846</v>
      </c>
      <c r="L52" s="138">
        <f t="shared" si="4"/>
        <v>-18747</v>
      </c>
      <c r="M52" s="139">
        <f t="shared" si="5"/>
        <v>9.4666695862255217E-3</v>
      </c>
      <c r="N52" s="139">
        <f>H52/H48</f>
        <v>0.18025780897119628</v>
      </c>
      <c r="O52" s="138">
        <v>6074</v>
      </c>
      <c r="P52" s="138">
        <v>845</v>
      </c>
      <c r="Q52" s="138">
        <v>4089</v>
      </c>
      <c r="R52" s="138">
        <v>4538</v>
      </c>
      <c r="S52" s="138">
        <v>4613</v>
      </c>
      <c r="T52" s="138">
        <v>4807</v>
      </c>
      <c r="U52" s="139">
        <f t="shared" si="6"/>
        <v>4.2055061781920644E-2</v>
      </c>
      <c r="V52" s="138">
        <f t="shared" si="0"/>
        <v>194</v>
      </c>
      <c r="W52" s="139">
        <f t="shared" si="7"/>
        <v>1.071652914810914E-2</v>
      </c>
      <c r="X52" s="139">
        <f>IFERROR(T52/T48,"-")</f>
        <v>0.20639759553456419</v>
      </c>
    </row>
    <row r="53" spans="2:24" ht="15.75" x14ac:dyDescent="0.25">
      <c r="B53" s="130" t="s">
        <v>53</v>
      </c>
      <c r="C53" s="131">
        <f t="shared" ref="C53:H56" si="8">C6-C11-C16-C21-C26-C30-C35-C39-C44-C48</f>
        <v>126097</v>
      </c>
      <c r="D53" s="131">
        <f t="shared" si="8"/>
        <v>141186</v>
      </c>
      <c r="E53" s="131">
        <f t="shared" si="8"/>
        <v>71959</v>
      </c>
      <c r="F53" s="131">
        <f t="shared" si="8"/>
        <v>111437</v>
      </c>
      <c r="G53" s="131">
        <f t="shared" si="8"/>
        <v>123198</v>
      </c>
      <c r="H53" s="131">
        <f t="shared" si="8"/>
        <v>128395</v>
      </c>
      <c r="I53" s="132">
        <f t="shared" si="1"/>
        <v>4.2184126365687691E-2</v>
      </c>
      <c r="J53" s="131">
        <f t="shared" si="2"/>
        <v>5197</v>
      </c>
      <c r="K53" s="132">
        <f t="shared" si="3"/>
        <v>1.8224065600291883E-2</v>
      </c>
      <c r="L53" s="131">
        <f t="shared" si="4"/>
        <v>2298</v>
      </c>
      <c r="M53" s="132">
        <f t="shared" si="5"/>
        <v>2.3428547446480836E-2</v>
      </c>
      <c r="N53" s="133">
        <f>H53/H53</f>
        <v>1</v>
      </c>
      <c r="O53" s="131">
        <v>10954</v>
      </c>
      <c r="P53" s="131">
        <v>2510</v>
      </c>
      <c r="Q53" s="131">
        <v>8951</v>
      </c>
      <c r="R53" s="131">
        <v>10349</v>
      </c>
      <c r="S53" s="131">
        <v>10850</v>
      </c>
      <c r="T53" s="131">
        <v>10319</v>
      </c>
      <c r="U53" s="132">
        <f t="shared" si="6"/>
        <v>-4.8940092165898563E-2</v>
      </c>
      <c r="V53" s="131">
        <f t="shared" si="0"/>
        <v>-531</v>
      </c>
      <c r="W53" s="132">
        <f t="shared" si="7"/>
        <v>2.4439259619608085E-2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121616</v>
      </c>
      <c r="D54" s="135">
        <f t="shared" si="8"/>
        <v>108316</v>
      </c>
      <c r="E54" s="135">
        <f t="shared" si="8"/>
        <v>72713</v>
      </c>
      <c r="F54" s="135">
        <f t="shared" si="8"/>
        <v>108068</v>
      </c>
      <c r="G54" s="135">
        <f t="shared" si="8"/>
        <v>113742</v>
      </c>
      <c r="H54" s="135">
        <f t="shared" si="8"/>
        <v>117096</v>
      </c>
      <c r="I54" s="136">
        <f t="shared" si="1"/>
        <v>2.948778815213382E-2</v>
      </c>
      <c r="J54" s="135">
        <f t="shared" si="2"/>
        <v>3354</v>
      </c>
      <c r="K54" s="136">
        <f t="shared" si="3"/>
        <v>-3.7166162347059606E-2</v>
      </c>
      <c r="L54" s="135">
        <f t="shared" si="4"/>
        <v>-4520</v>
      </c>
      <c r="M54" s="136">
        <f t="shared" si="5"/>
        <v>2.1366791477807703E-2</v>
      </c>
      <c r="N54" s="136">
        <f>H54/H53</f>
        <v>0.91199813076833214</v>
      </c>
      <c r="O54" s="135">
        <v>10588</v>
      </c>
      <c r="P54" s="135">
        <v>2451</v>
      </c>
      <c r="Q54" s="135">
        <v>8704</v>
      </c>
      <c r="R54" s="135">
        <v>10040</v>
      </c>
      <c r="S54" s="135">
        <v>9788</v>
      </c>
      <c r="T54" s="135">
        <v>9325</v>
      </c>
      <c r="U54" s="136">
        <f t="shared" si="6"/>
        <v>-4.7302819779321603E-2</v>
      </c>
      <c r="V54" s="135">
        <f t="shared" si="0"/>
        <v>-463</v>
      </c>
      <c r="W54" s="136">
        <f t="shared" si="7"/>
        <v>2.3709553249672929E-2</v>
      </c>
      <c r="X54" s="136">
        <f>IFERROR(T54/T53,"-")</f>
        <v>0.90367283651516617</v>
      </c>
    </row>
    <row r="55" spans="2:24" x14ac:dyDescent="0.25">
      <c r="B55" s="97" t="s">
        <v>140</v>
      </c>
      <c r="C55" s="52">
        <f t="shared" si="8"/>
        <v>107308</v>
      </c>
      <c r="D55" s="52">
        <f t="shared" si="8"/>
        <v>141538</v>
      </c>
      <c r="E55" s="52">
        <f t="shared" si="8"/>
        <v>205466</v>
      </c>
      <c r="F55" s="52">
        <f t="shared" si="8"/>
        <v>395430</v>
      </c>
      <c r="G55" s="52">
        <f t="shared" si="8"/>
        <v>337607</v>
      </c>
      <c r="H55" s="52">
        <f t="shared" si="8"/>
        <v>442191</v>
      </c>
      <c r="I55" s="98">
        <f t="shared" si="1"/>
        <v>0.30978030668795364</v>
      </c>
      <c r="J55" s="52">
        <f t="shared" si="2"/>
        <v>104584</v>
      </c>
      <c r="K55" s="98">
        <f t="shared" si="3"/>
        <v>3.1207645282737539</v>
      </c>
      <c r="L55" s="52">
        <f t="shared" si="4"/>
        <v>334883</v>
      </c>
      <c r="M55" s="98">
        <f t="shared" si="5"/>
        <v>8.0687665593728794E-2</v>
      </c>
      <c r="N55" s="98">
        <f>H55/H53</f>
        <v>3.4439892519179094</v>
      </c>
      <c r="O55" s="52">
        <v>7862</v>
      </c>
      <c r="P55" s="52">
        <v>1592</v>
      </c>
      <c r="Q55" s="52">
        <v>6327</v>
      </c>
      <c r="R55" s="52">
        <v>6948</v>
      </c>
      <c r="S55" s="52">
        <v>6786</v>
      </c>
      <c r="T55" s="52">
        <v>6385</v>
      </c>
      <c r="U55" s="98">
        <f t="shared" si="6"/>
        <v>-5.9092248747421139E-2</v>
      </c>
      <c r="V55" s="52">
        <f t="shared" si="0"/>
        <v>-401</v>
      </c>
      <c r="W55" s="98">
        <f t="shared" si="7"/>
        <v>1.640776653174577E-2</v>
      </c>
      <c r="X55" s="98">
        <f>IFERROR(T55/T53,"-")</f>
        <v>0.61876150789805218</v>
      </c>
    </row>
    <row r="56" spans="2:24" x14ac:dyDescent="0.25">
      <c r="B56" s="97" t="s">
        <v>142</v>
      </c>
      <c r="C56" s="52">
        <f t="shared" si="8"/>
        <v>53129</v>
      </c>
      <c r="D56" s="52">
        <f t="shared" si="8"/>
        <v>55444</v>
      </c>
      <c r="E56" s="52">
        <f t="shared" si="8"/>
        <v>56786</v>
      </c>
      <c r="F56" s="52">
        <f t="shared" si="8"/>
        <v>83987</v>
      </c>
      <c r="G56" s="52">
        <f t="shared" si="8"/>
        <v>117555</v>
      </c>
      <c r="H56" s="52">
        <f t="shared" si="8"/>
        <v>116853</v>
      </c>
      <c r="I56" s="98">
        <f t="shared" si="1"/>
        <v>-5.9716728339925806E-3</v>
      </c>
      <c r="J56" s="52">
        <f t="shared" si="2"/>
        <v>-702</v>
      </c>
      <c r="K56" s="98">
        <f t="shared" si="3"/>
        <v>1.1994202789437032</v>
      </c>
      <c r="L56" s="52">
        <f t="shared" si="4"/>
        <v>63724</v>
      </c>
      <c r="M56" s="98">
        <f t="shared" si="5"/>
        <v>2.1322450677702599E-2</v>
      </c>
      <c r="N56" s="98">
        <f>H56/H53</f>
        <v>0.91010553370458347</v>
      </c>
      <c r="O56" s="52">
        <v>2726</v>
      </c>
      <c r="P56" s="52">
        <v>859</v>
      </c>
      <c r="Q56" s="52">
        <v>2377</v>
      </c>
      <c r="R56" s="52">
        <v>3092</v>
      </c>
      <c r="S56" s="52">
        <v>3002</v>
      </c>
      <c r="T56" s="52">
        <v>2940</v>
      </c>
      <c r="U56" s="98">
        <f t="shared" si="6"/>
        <v>-2.0652898067954673E-2</v>
      </c>
      <c r="V56" s="52">
        <f t="shared" si="0"/>
        <v>-62</v>
      </c>
      <c r="W56" s="98">
        <f t="shared" si="7"/>
        <v>7.3017867179271615E-3</v>
      </c>
      <c r="X56" s="98">
        <f>IFERROR(T56/T53,"-")</f>
        <v>0.28491132861711405</v>
      </c>
    </row>
    <row r="57" spans="2:24" ht="15.75" x14ac:dyDescent="0.25">
      <c r="B57" s="137" t="s">
        <v>63</v>
      </c>
      <c r="C57" s="138">
        <f>C53-C54</f>
        <v>4481</v>
      </c>
      <c r="D57" s="138">
        <f t="shared" ref="D57:H57" si="9">D53-D54</f>
        <v>32870</v>
      </c>
      <c r="E57" s="138">
        <f t="shared" si="9"/>
        <v>-754</v>
      </c>
      <c r="F57" s="138">
        <f t="shared" si="9"/>
        <v>3369</v>
      </c>
      <c r="G57" s="138">
        <f t="shared" si="9"/>
        <v>9456</v>
      </c>
      <c r="H57" s="138">
        <f t="shared" si="9"/>
        <v>11299</v>
      </c>
      <c r="I57" s="139">
        <f t="shared" si="1"/>
        <v>0.19490270727580383</v>
      </c>
      <c r="J57" s="138">
        <f t="shared" si="2"/>
        <v>1843</v>
      </c>
      <c r="K57" s="139">
        <f t="shared" si="3"/>
        <v>1.5215353715688464</v>
      </c>
      <c r="L57" s="138">
        <f t="shared" si="4"/>
        <v>6818</v>
      </c>
      <c r="M57" s="139">
        <f t="shared" si="5"/>
        <v>2.0617559686731336E-3</v>
      </c>
      <c r="N57" s="139">
        <f>H57/H53</f>
        <v>8.8001869231667904E-2</v>
      </c>
      <c r="O57" s="138">
        <v>444</v>
      </c>
      <c r="P57" s="138">
        <v>133</v>
      </c>
      <c r="Q57" s="138">
        <v>2205</v>
      </c>
      <c r="R57" s="138">
        <v>1076</v>
      </c>
      <c r="S57" s="138">
        <v>1898</v>
      </c>
      <c r="T57" s="138">
        <v>4419</v>
      </c>
      <c r="U57" s="139">
        <f t="shared" si="6"/>
        <v>1.3282402528977872</v>
      </c>
      <c r="V57" s="138">
        <f t="shared" si="0"/>
        <v>2521</v>
      </c>
      <c r="W57" s="139">
        <f t="shared" si="7"/>
        <v>2.540983993690047E-3</v>
      </c>
      <c r="X57" s="139">
        <f>IFERROR(T57/T53,"-")</f>
        <v>0.42823917046225407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67ECE-530F-4E7C-BFC3-D9B4A1B68B0C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44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1715135</v>
      </c>
      <c r="R8" s="155">
        <v>1762715</v>
      </c>
      <c r="S8" s="155">
        <v>550867</v>
      </c>
      <c r="T8" s="155">
        <v>881045</v>
      </c>
      <c r="U8" s="155">
        <v>1757049</v>
      </c>
      <c r="V8" s="155">
        <v>1888332</v>
      </c>
      <c r="W8" s="156">
        <f>IFERROR(V8/U8-1,"-")</f>
        <v>7.4717893467968199E-2</v>
      </c>
      <c r="X8" s="156">
        <f>IFERROR(V8/S8-1,"-")</f>
        <v>2.4279272492271273</v>
      </c>
      <c r="Y8" s="155">
        <f>V8-U8</f>
        <v>131283</v>
      </c>
      <c r="Z8" s="155">
        <f>V8-S8</f>
        <v>1337465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189817</v>
      </c>
      <c r="R9" s="158">
        <v>222987</v>
      </c>
      <c r="S9" s="158">
        <v>117997</v>
      </c>
      <c r="T9" s="158">
        <v>247584</v>
      </c>
      <c r="U9" s="158">
        <v>207208</v>
      </c>
      <c r="V9" s="158">
        <v>181512</v>
      </c>
      <c r="W9" s="159">
        <f>IFERROR(V9/U9-1,"-")</f>
        <v>-0.12401065595922933</v>
      </c>
      <c r="X9" s="160">
        <f t="shared" ref="X9:X20" si="3">IFERROR(V9/S9-1,"-")</f>
        <v>0.53827639685754725</v>
      </c>
      <c r="Y9" s="158">
        <f t="shared" ref="Y9:Y19" si="4">V9-U9</f>
        <v>-25696</v>
      </c>
      <c r="Z9" s="158">
        <f t="shared" ref="Z9:Z20" si="5">V9-S9</f>
        <v>63515</v>
      </c>
      <c r="AA9" s="159">
        <f>V9/V$8</f>
        <v>9.6122927536047689E-2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89686</v>
      </c>
      <c r="R10" s="163">
        <v>113067</v>
      </c>
      <c r="S10" s="163">
        <v>68476</v>
      </c>
      <c r="T10" s="163">
        <v>126666</v>
      </c>
      <c r="U10" s="163">
        <v>86811</v>
      </c>
      <c r="V10" s="163">
        <v>75374</v>
      </c>
      <c r="W10" s="164">
        <f>IFERROR(V10/U10-1,"-")</f>
        <v>-0.13174597689232936</v>
      </c>
      <c r="X10" s="165">
        <f t="shared" si="3"/>
        <v>0.10073602430048489</v>
      </c>
      <c r="Y10" s="163">
        <f t="shared" si="4"/>
        <v>-11437</v>
      </c>
      <c r="Z10" s="163">
        <f t="shared" si="5"/>
        <v>6898</v>
      </c>
      <c r="AA10" s="164">
        <f>V10/V$8</f>
        <v>3.9915650425878503E-2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100131</v>
      </c>
      <c r="R11" s="163">
        <v>109920</v>
      </c>
      <c r="S11" s="163">
        <v>49521</v>
      </c>
      <c r="T11" s="163">
        <v>120918</v>
      </c>
      <c r="U11" s="163">
        <v>120397</v>
      </c>
      <c r="V11" s="163">
        <v>106138</v>
      </c>
      <c r="W11" s="164">
        <f>IFERROR(V11/U11-1,"-")</f>
        <v>-0.11843318355108512</v>
      </c>
      <c r="X11" s="165">
        <f t="shared" si="3"/>
        <v>1.1432927444922356</v>
      </c>
      <c r="Y11" s="163">
        <f t="shared" si="4"/>
        <v>-14259</v>
      </c>
      <c r="Z11" s="163">
        <f t="shared" si="5"/>
        <v>56617</v>
      </c>
      <c r="AA11" s="164">
        <f>V11/V$8</f>
        <v>5.6207277110169186E-2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1525318</v>
      </c>
      <c r="R12" s="158">
        <v>1539728</v>
      </c>
      <c r="S12" s="158">
        <v>432870</v>
      </c>
      <c r="T12" s="158">
        <v>633461</v>
      </c>
      <c r="U12" s="158">
        <v>1549841</v>
      </c>
      <c r="V12" s="158">
        <v>1706820</v>
      </c>
      <c r="W12" s="159">
        <f>IFERROR(V12/U12-1,"-")</f>
        <v>0.10128716429620854</v>
      </c>
      <c r="X12" s="160">
        <f t="shared" si="3"/>
        <v>2.9430313951070759</v>
      </c>
      <c r="Y12" s="158">
        <f t="shared" si="4"/>
        <v>156979</v>
      </c>
      <c r="Z12" s="158">
        <f t="shared" si="5"/>
        <v>1273950</v>
      </c>
      <c r="AA12" s="159">
        <f>V12/V$8</f>
        <v>0.90387707246395232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740817</v>
      </c>
      <c r="R13" s="163">
        <v>757594</v>
      </c>
      <c r="S13" s="163">
        <v>187852</v>
      </c>
      <c r="T13" s="163">
        <v>208305</v>
      </c>
      <c r="U13" s="163">
        <v>783677</v>
      </c>
      <c r="V13" s="163">
        <v>883653</v>
      </c>
      <c r="W13" s="164">
        <f t="shared" ref="W13:W20" si="8">IFERROR(V13/U13-1,"-")</f>
        <v>0.12757296692387299</v>
      </c>
      <c r="X13" s="165">
        <f t="shared" si="3"/>
        <v>3.7039850520622615</v>
      </c>
      <c r="Y13" s="163">
        <f t="shared" si="4"/>
        <v>99976</v>
      </c>
      <c r="Z13" s="163">
        <f t="shared" si="5"/>
        <v>695801</v>
      </c>
      <c r="AA13" s="164">
        <f t="shared" ref="AA13:AA20" si="9">V13/V$8</f>
        <v>0.46795425804360674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222082</v>
      </c>
      <c r="R14" s="163">
        <v>201016</v>
      </c>
      <c r="S14" s="163">
        <v>57141</v>
      </c>
      <c r="T14" s="163">
        <v>103865</v>
      </c>
      <c r="U14" s="163">
        <v>169299</v>
      </c>
      <c r="V14" s="163">
        <v>182538</v>
      </c>
      <c r="W14" s="164">
        <f t="shared" si="8"/>
        <v>7.819892616022539E-2</v>
      </c>
      <c r="X14" s="165">
        <f t="shared" si="3"/>
        <v>2.1945188218617107</v>
      </c>
      <c r="Y14" s="163">
        <f t="shared" si="4"/>
        <v>13239</v>
      </c>
      <c r="Z14" s="163">
        <f t="shared" si="5"/>
        <v>125397</v>
      </c>
      <c r="AA14" s="164">
        <f t="shared" si="9"/>
        <v>9.6666264195067395E-2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47145</v>
      </c>
      <c r="R15" s="163">
        <v>52571</v>
      </c>
      <c r="S15" s="163">
        <v>20504</v>
      </c>
      <c r="T15" s="163">
        <v>42447</v>
      </c>
      <c r="U15" s="163">
        <v>63176</v>
      </c>
      <c r="V15" s="163">
        <v>65334</v>
      </c>
      <c r="W15" s="164">
        <f t="shared" si="8"/>
        <v>3.415854121818418E-2</v>
      </c>
      <c r="X15" s="165">
        <f t="shared" si="3"/>
        <v>2.1864026531408505</v>
      </c>
      <c r="Y15" s="163">
        <f t="shared" si="4"/>
        <v>2158</v>
      </c>
      <c r="Z15" s="163">
        <f t="shared" si="5"/>
        <v>44830</v>
      </c>
      <c r="AA15" s="164">
        <f t="shared" si="9"/>
        <v>3.4598788772313344E-2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65413</v>
      </c>
      <c r="R16" s="163">
        <v>61428</v>
      </c>
      <c r="S16" s="163">
        <v>17078</v>
      </c>
      <c r="T16" s="163">
        <v>41550</v>
      </c>
      <c r="U16" s="163">
        <v>75901</v>
      </c>
      <c r="V16" s="163">
        <v>70878</v>
      </c>
      <c r="W16" s="164">
        <f t="shared" si="8"/>
        <v>-6.6178311221195996E-2</v>
      </c>
      <c r="X16" s="165">
        <f t="shared" si="3"/>
        <v>3.1502517859234098</v>
      </c>
      <c r="Y16" s="163">
        <f t="shared" si="4"/>
        <v>-5023</v>
      </c>
      <c r="Z16" s="163">
        <f t="shared" si="5"/>
        <v>53800</v>
      </c>
      <c r="AA16" s="164">
        <f t="shared" si="9"/>
        <v>3.753471317543737E-2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71278</v>
      </c>
      <c r="R17" s="163">
        <v>70272</v>
      </c>
      <c r="S17" s="163">
        <v>28980</v>
      </c>
      <c r="T17" s="163">
        <v>51893</v>
      </c>
      <c r="U17" s="163">
        <v>82793</v>
      </c>
      <c r="V17" s="163">
        <v>80226</v>
      </c>
      <c r="W17" s="164">
        <f t="shared" si="8"/>
        <v>-3.1005036657688501E-2</v>
      </c>
      <c r="X17" s="165">
        <f t="shared" si="3"/>
        <v>1.7683229813664596</v>
      </c>
      <c r="Y17" s="163">
        <f t="shared" si="4"/>
        <v>-2567</v>
      </c>
      <c r="Z17" s="163">
        <f t="shared" si="5"/>
        <v>51246</v>
      </c>
      <c r="AA17" s="164">
        <f t="shared" si="9"/>
        <v>4.2485113846505808E-2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26168</v>
      </c>
      <c r="R18" s="163">
        <v>30964</v>
      </c>
      <c r="S18" s="163">
        <v>11625</v>
      </c>
      <c r="T18" s="163">
        <v>7603</v>
      </c>
      <c r="U18" s="163">
        <v>22864</v>
      </c>
      <c r="V18" s="163">
        <v>24590</v>
      </c>
      <c r="W18" s="164">
        <f t="shared" si="8"/>
        <v>7.5489853044086841E-2</v>
      </c>
      <c r="X18" s="165">
        <f t="shared" si="3"/>
        <v>1.115268817204301</v>
      </c>
      <c r="Y18" s="163">
        <f t="shared" si="4"/>
        <v>1726</v>
      </c>
      <c r="Z18" s="163">
        <f t="shared" si="5"/>
        <v>12965</v>
      </c>
      <c r="AA18" s="164">
        <f t="shared" si="9"/>
        <v>1.3022074508084383E-2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36149</v>
      </c>
      <c r="R19" s="163">
        <v>35546</v>
      </c>
      <c r="S19" s="163">
        <v>13377</v>
      </c>
      <c r="T19" s="163">
        <v>5465</v>
      </c>
      <c r="U19" s="163">
        <v>19705</v>
      </c>
      <c r="V19" s="163">
        <v>25667</v>
      </c>
      <c r="W19" s="164">
        <f t="shared" si="8"/>
        <v>0.30256280131946212</v>
      </c>
      <c r="X19" s="165">
        <f t="shared" si="3"/>
        <v>0.91874112282275555</v>
      </c>
      <c r="Y19" s="163">
        <f t="shared" si="4"/>
        <v>5962</v>
      </c>
      <c r="Z19" s="163">
        <f t="shared" si="5"/>
        <v>12290</v>
      </c>
      <c r="AA19" s="164">
        <f t="shared" si="9"/>
        <v>1.3592419129686941E-2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316266</v>
      </c>
      <c r="R20" s="169">
        <f t="shared" si="11"/>
        <v>330337</v>
      </c>
      <c r="S20" s="169">
        <f t="shared" si="11"/>
        <v>96313</v>
      </c>
      <c r="T20" s="169">
        <f t="shared" si="11"/>
        <v>172333</v>
      </c>
      <c r="U20" s="169">
        <f t="shared" si="11"/>
        <v>332426</v>
      </c>
      <c r="V20" s="169">
        <f t="shared" si="11"/>
        <v>373934</v>
      </c>
      <c r="W20" s="170">
        <f t="shared" si="8"/>
        <v>0.12486387947994437</v>
      </c>
      <c r="X20" s="171">
        <f t="shared" si="3"/>
        <v>2.8824873070094381</v>
      </c>
      <c r="Y20" s="169">
        <f>V20-U20</f>
        <v>41508</v>
      </c>
      <c r="Z20" s="169">
        <f t="shared" si="5"/>
        <v>277621</v>
      </c>
      <c r="AA20" s="170">
        <f t="shared" si="9"/>
        <v>0.19802344079325035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6A472-5B08-4A82-8BA7-71294AC0B394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260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44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468289</v>
      </c>
      <c r="D11" s="176">
        <v>94228</v>
      </c>
      <c r="E11" s="176">
        <v>370663</v>
      </c>
      <c r="F11" s="176">
        <v>494720</v>
      </c>
      <c r="G11" s="176">
        <v>510044</v>
      </c>
      <c r="H11" s="176">
        <v>517738</v>
      </c>
      <c r="I11" s="177">
        <f t="shared" ref="I11:I23" si="0">IFERROR(H11/G11-1,"-")</f>
        <v>1.5084973061147755E-2</v>
      </c>
      <c r="J11" s="177">
        <f t="shared" ref="J11:J23" si="1">IFERROR(H11/C11-1,"-")</f>
        <v>0.10559504921106422</v>
      </c>
      <c r="K11" s="177">
        <f>H11/H11</f>
        <v>1</v>
      </c>
      <c r="L11" s="79"/>
      <c r="M11" s="79"/>
      <c r="N11" s="154" t="s">
        <v>68</v>
      </c>
      <c r="O11" s="176">
        <v>168680</v>
      </c>
      <c r="P11" s="176">
        <v>138324</v>
      </c>
      <c r="Q11" s="176">
        <v>183582</v>
      </c>
      <c r="R11" s="176">
        <v>191226</v>
      </c>
      <c r="S11" s="176">
        <v>188893</v>
      </c>
      <c r="T11" s="177">
        <f t="shared" ref="T11:T23" si="2">IFERROR(S11/R11-1,"-")</f>
        <v>-1.2200223818936706E-2</v>
      </c>
      <c r="U11" s="177">
        <f t="shared" ref="U11:U23" si="3">IFERROR(S11/O11-1,"-")</f>
        <v>0.11983044818591426</v>
      </c>
      <c r="V11" s="177">
        <f>S11/S11</f>
        <v>1</v>
      </c>
    </row>
    <row r="12" spans="1:22" x14ac:dyDescent="0.25">
      <c r="B12" s="157" t="s">
        <v>97</v>
      </c>
      <c r="C12" s="158">
        <v>76737</v>
      </c>
      <c r="D12" s="158">
        <v>26611</v>
      </c>
      <c r="E12" s="158">
        <v>63685</v>
      </c>
      <c r="F12" s="158">
        <v>74177</v>
      </c>
      <c r="G12" s="158">
        <v>71872</v>
      </c>
      <c r="H12" s="158">
        <v>73314</v>
      </c>
      <c r="I12" s="159">
        <f t="shared" si="0"/>
        <v>2.006344612644706E-2</v>
      </c>
      <c r="J12" s="160">
        <f t="shared" si="1"/>
        <v>-4.4606904101020417E-2</v>
      </c>
      <c r="K12" s="159">
        <f>H12/H11</f>
        <v>0.14160444085618595</v>
      </c>
      <c r="L12" s="79"/>
      <c r="M12" s="79"/>
      <c r="N12" s="157" t="s">
        <v>97</v>
      </c>
      <c r="O12" s="158">
        <v>13494</v>
      </c>
      <c r="P12" s="158">
        <v>14724</v>
      </c>
      <c r="Q12" s="158">
        <v>13898</v>
      </c>
      <c r="R12" s="158">
        <v>12676</v>
      </c>
      <c r="S12" s="158">
        <v>11833</v>
      </c>
      <c r="T12" s="159">
        <f t="shared" si="2"/>
        <v>-6.6503628905017376E-2</v>
      </c>
      <c r="U12" s="160">
        <f t="shared" si="3"/>
        <v>-0.12309174447902771</v>
      </c>
      <c r="V12" s="159">
        <f>S12/S11</f>
        <v>6.2643930690920252E-2</v>
      </c>
    </row>
    <row r="13" spans="1:22" x14ac:dyDescent="0.25">
      <c r="B13" s="162" t="s">
        <v>103</v>
      </c>
      <c r="C13" s="163">
        <v>28670</v>
      </c>
      <c r="D13" s="163">
        <v>15869</v>
      </c>
      <c r="E13" s="163">
        <v>28042</v>
      </c>
      <c r="F13" s="163">
        <v>26909</v>
      </c>
      <c r="G13" s="163">
        <v>27496</v>
      </c>
      <c r="H13" s="163">
        <v>27000</v>
      </c>
      <c r="I13" s="164">
        <f t="shared" si="0"/>
        <v>-1.8038987489089275E-2</v>
      </c>
      <c r="J13" s="165">
        <f t="shared" si="1"/>
        <v>-5.824904080920823E-2</v>
      </c>
      <c r="K13" s="164">
        <f>H13/H11</f>
        <v>5.2149929114725983E-2</v>
      </c>
      <c r="L13" s="79"/>
      <c r="M13" s="79"/>
      <c r="N13" s="162" t="s">
        <v>103</v>
      </c>
      <c r="O13" s="163">
        <v>6129</v>
      </c>
      <c r="P13" s="163">
        <v>5642</v>
      </c>
      <c r="Q13" s="163">
        <v>4802</v>
      </c>
      <c r="R13" s="163">
        <v>4381</v>
      </c>
      <c r="S13" s="163">
        <v>3470</v>
      </c>
      <c r="T13" s="164">
        <f t="shared" si="2"/>
        <v>-0.20794339191965305</v>
      </c>
      <c r="U13" s="165">
        <f t="shared" si="3"/>
        <v>-0.43383912546908143</v>
      </c>
      <c r="V13" s="164">
        <f>S13/S11</f>
        <v>1.8370188413546294E-2</v>
      </c>
    </row>
    <row r="14" spans="1:22" x14ac:dyDescent="0.25">
      <c r="B14" s="162" t="s">
        <v>100</v>
      </c>
      <c r="C14" s="163">
        <v>48067</v>
      </c>
      <c r="D14" s="163">
        <v>10742</v>
      </c>
      <c r="E14" s="163">
        <v>35643</v>
      </c>
      <c r="F14" s="163">
        <v>47268</v>
      </c>
      <c r="G14" s="163">
        <v>44376</v>
      </c>
      <c r="H14" s="163">
        <v>46314</v>
      </c>
      <c r="I14" s="164">
        <f t="shared" si="0"/>
        <v>4.3672255273120575E-2</v>
      </c>
      <c r="J14" s="165">
        <f t="shared" si="1"/>
        <v>-3.6469927393013912E-2</v>
      </c>
      <c r="K14" s="164">
        <f>H14/H11</f>
        <v>8.9454511741459963E-2</v>
      </c>
      <c r="L14" s="79"/>
      <c r="M14" s="79"/>
      <c r="N14" s="162" t="s">
        <v>100</v>
      </c>
      <c r="O14" s="163">
        <v>7365</v>
      </c>
      <c r="P14" s="163">
        <v>9082</v>
      </c>
      <c r="Q14" s="163">
        <v>9096</v>
      </c>
      <c r="R14" s="163">
        <v>8295</v>
      </c>
      <c r="S14" s="163">
        <v>8363</v>
      </c>
      <c r="T14" s="164">
        <f t="shared" si="2"/>
        <v>8.1977094635321546E-3</v>
      </c>
      <c r="U14" s="165">
        <f t="shared" si="3"/>
        <v>0.13550577053632051</v>
      </c>
      <c r="V14" s="164">
        <f>S14/S11</f>
        <v>4.4273742277373962E-2</v>
      </c>
    </row>
    <row r="15" spans="1:22" x14ac:dyDescent="0.25">
      <c r="B15" s="157" t="s">
        <v>107</v>
      </c>
      <c r="C15" s="158">
        <v>391552</v>
      </c>
      <c r="D15" s="158">
        <v>67617</v>
      </c>
      <c r="E15" s="158">
        <v>306978</v>
      </c>
      <c r="F15" s="158">
        <v>420543</v>
      </c>
      <c r="G15" s="158">
        <v>438172</v>
      </c>
      <c r="H15" s="158">
        <v>444424</v>
      </c>
      <c r="I15" s="159">
        <f t="shared" si="0"/>
        <v>1.4268369498735556E-2</v>
      </c>
      <c r="J15" s="160">
        <f t="shared" si="1"/>
        <v>0.13503187316116372</v>
      </c>
      <c r="K15" s="159">
        <f>H15/H11</f>
        <v>0.85839555914381405</v>
      </c>
      <c r="L15" s="79"/>
      <c r="M15" s="79"/>
      <c r="N15" s="157" t="s">
        <v>107</v>
      </c>
      <c r="O15" s="158">
        <v>155186</v>
      </c>
      <c r="P15" s="158">
        <v>123600</v>
      </c>
      <c r="Q15" s="158">
        <v>169684</v>
      </c>
      <c r="R15" s="158">
        <v>178550</v>
      </c>
      <c r="S15" s="158">
        <v>177060</v>
      </c>
      <c r="T15" s="159">
        <f t="shared" si="2"/>
        <v>-8.3450014001680284E-3</v>
      </c>
      <c r="U15" s="160">
        <f t="shared" si="3"/>
        <v>0.14095343652133563</v>
      </c>
      <c r="V15" s="159">
        <f>S15/S11</f>
        <v>0.93735606930907978</v>
      </c>
    </row>
    <row r="16" spans="1:22" x14ac:dyDescent="0.25">
      <c r="B16" s="162" t="s">
        <v>110</v>
      </c>
      <c r="C16" s="163">
        <v>159417</v>
      </c>
      <c r="D16" s="163">
        <v>30669</v>
      </c>
      <c r="E16" s="163">
        <v>98582</v>
      </c>
      <c r="F16" s="163">
        <v>176212</v>
      </c>
      <c r="G16" s="163">
        <v>183489</v>
      </c>
      <c r="H16" s="163">
        <v>188380</v>
      </c>
      <c r="I16" s="164">
        <f t="shared" si="0"/>
        <v>2.6655548833990128E-2</v>
      </c>
      <c r="J16" s="165">
        <f t="shared" si="1"/>
        <v>0.18168074923000677</v>
      </c>
      <c r="K16" s="164">
        <f>H16/H11</f>
        <v>0.36385198691229925</v>
      </c>
      <c r="L16" s="79"/>
      <c r="M16" s="79"/>
      <c r="N16" s="162" t="s">
        <v>110</v>
      </c>
      <c r="O16" s="163">
        <v>68914</v>
      </c>
      <c r="P16" s="163">
        <v>46456</v>
      </c>
      <c r="Q16" s="163">
        <v>81345</v>
      </c>
      <c r="R16" s="163">
        <v>84217</v>
      </c>
      <c r="S16" s="163">
        <v>87505</v>
      </c>
      <c r="T16" s="164">
        <f t="shared" si="2"/>
        <v>3.9041998646354159E-2</v>
      </c>
      <c r="U16" s="165">
        <f t="shared" si="3"/>
        <v>0.2697710189511564</v>
      </c>
      <c r="V16" s="164">
        <f>S16/S11</f>
        <v>0.46325168216927043</v>
      </c>
    </row>
    <row r="17" spans="1:22" x14ac:dyDescent="0.25">
      <c r="B17" s="162" t="s">
        <v>113</v>
      </c>
      <c r="C17" s="163">
        <v>51611</v>
      </c>
      <c r="D17" s="163">
        <v>8512</v>
      </c>
      <c r="E17" s="163">
        <v>44325</v>
      </c>
      <c r="F17" s="163">
        <v>49706</v>
      </c>
      <c r="G17" s="163">
        <v>53926</v>
      </c>
      <c r="H17" s="163">
        <v>53434</v>
      </c>
      <c r="I17" s="164">
        <f t="shared" si="0"/>
        <v>-9.1236138411897594E-3</v>
      </c>
      <c r="J17" s="165">
        <f t="shared" si="1"/>
        <v>3.5321927496076322E-2</v>
      </c>
      <c r="K17" s="164">
        <f>H17/H11</f>
        <v>0.10320664119689882</v>
      </c>
      <c r="L17" s="79"/>
      <c r="M17" s="79"/>
      <c r="N17" s="162" t="s">
        <v>113</v>
      </c>
      <c r="O17" s="163">
        <v>19696</v>
      </c>
      <c r="P17" s="163">
        <v>17963</v>
      </c>
      <c r="Q17" s="163">
        <v>19026</v>
      </c>
      <c r="R17" s="163">
        <v>20673</v>
      </c>
      <c r="S17" s="163">
        <v>19549</v>
      </c>
      <c r="T17" s="164">
        <f t="shared" si="2"/>
        <v>-5.4370434866734429E-2</v>
      </c>
      <c r="U17" s="165">
        <f t="shared" si="3"/>
        <v>-7.4634443541835571E-3</v>
      </c>
      <c r="V17" s="164">
        <f>S17/S11</f>
        <v>0.10349245339954366</v>
      </c>
    </row>
    <row r="18" spans="1:22" x14ac:dyDescent="0.25">
      <c r="B18" s="162" t="s">
        <v>116</v>
      </c>
      <c r="C18" s="163">
        <v>13307</v>
      </c>
      <c r="D18" s="163">
        <v>4980</v>
      </c>
      <c r="E18" s="163">
        <v>17014</v>
      </c>
      <c r="F18" s="163">
        <v>21044</v>
      </c>
      <c r="G18" s="163">
        <v>18453</v>
      </c>
      <c r="H18" s="163">
        <v>18497</v>
      </c>
      <c r="I18" s="164">
        <f t="shared" si="0"/>
        <v>2.3844361350457977E-3</v>
      </c>
      <c r="J18" s="165">
        <f t="shared" si="1"/>
        <v>0.39002029007289396</v>
      </c>
      <c r="K18" s="164">
        <f>H18/H11</f>
        <v>3.5726564401299496E-2</v>
      </c>
      <c r="L18" s="79"/>
      <c r="M18" s="79"/>
      <c r="N18" s="162" t="s">
        <v>116</v>
      </c>
      <c r="O18" s="163">
        <v>4667</v>
      </c>
      <c r="P18" s="163">
        <v>6058</v>
      </c>
      <c r="Q18" s="163">
        <v>6680</v>
      </c>
      <c r="R18" s="163">
        <v>5621</v>
      </c>
      <c r="S18" s="163">
        <v>4990</v>
      </c>
      <c r="T18" s="164">
        <f t="shared" si="2"/>
        <v>-0.11225760540829033</v>
      </c>
      <c r="U18" s="165">
        <f t="shared" si="3"/>
        <v>6.9209342189843648E-2</v>
      </c>
      <c r="V18" s="164">
        <f>S18/S11</f>
        <v>2.6417072099019022E-2</v>
      </c>
    </row>
    <row r="19" spans="1:22" x14ac:dyDescent="0.25">
      <c r="B19" s="162" t="s">
        <v>123</v>
      </c>
      <c r="C19" s="163">
        <v>12625</v>
      </c>
      <c r="D19" s="163">
        <v>1843</v>
      </c>
      <c r="E19" s="163">
        <v>16793</v>
      </c>
      <c r="F19" s="163">
        <v>14051</v>
      </c>
      <c r="G19" s="163">
        <v>16422</v>
      </c>
      <c r="H19" s="163">
        <v>15950</v>
      </c>
      <c r="I19" s="164">
        <f t="shared" si="0"/>
        <v>-2.8741931555230749E-2</v>
      </c>
      <c r="J19" s="165">
        <f t="shared" si="1"/>
        <v>0.26336633663366338</v>
      </c>
      <c r="K19" s="164">
        <f>H19/H11</f>
        <v>3.0807087754810347E-2</v>
      </c>
      <c r="L19" s="79"/>
      <c r="M19" s="79"/>
      <c r="N19" s="162" t="s">
        <v>123</v>
      </c>
      <c r="O19" s="163">
        <v>5693</v>
      </c>
      <c r="P19" s="163">
        <v>6762</v>
      </c>
      <c r="Q19" s="163">
        <v>5674</v>
      </c>
      <c r="R19" s="163">
        <v>6281</v>
      </c>
      <c r="S19" s="163">
        <v>6190</v>
      </c>
      <c r="T19" s="164">
        <f t="shared" si="2"/>
        <v>-1.4488138831396324E-2</v>
      </c>
      <c r="U19" s="165">
        <f t="shared" si="3"/>
        <v>8.7300193219743472E-2</v>
      </c>
      <c r="V19" s="164">
        <f>S19/S11</f>
        <v>3.2769875008602754E-2</v>
      </c>
    </row>
    <row r="20" spans="1:22" x14ac:dyDescent="0.25">
      <c r="B20" s="162" t="s">
        <v>119</v>
      </c>
      <c r="C20" s="163">
        <v>15482</v>
      </c>
      <c r="D20" s="163">
        <v>3093</v>
      </c>
      <c r="E20" s="163">
        <v>18106</v>
      </c>
      <c r="F20" s="163">
        <v>16505</v>
      </c>
      <c r="G20" s="163">
        <v>17446</v>
      </c>
      <c r="H20" s="163">
        <v>17683</v>
      </c>
      <c r="I20" s="164">
        <f t="shared" si="0"/>
        <v>1.3584775879857958E-2</v>
      </c>
      <c r="J20" s="165">
        <f t="shared" si="1"/>
        <v>0.142165094948973</v>
      </c>
      <c r="K20" s="164">
        <f>H20/H11</f>
        <v>3.4154340612433318E-2</v>
      </c>
      <c r="L20" s="79"/>
      <c r="M20" s="79"/>
      <c r="N20" s="162" t="s">
        <v>119</v>
      </c>
      <c r="O20" s="163">
        <v>7912</v>
      </c>
      <c r="P20" s="163">
        <v>10255</v>
      </c>
      <c r="Q20" s="163">
        <v>8814</v>
      </c>
      <c r="R20" s="163">
        <v>9304</v>
      </c>
      <c r="S20" s="163">
        <v>9184</v>
      </c>
      <c r="T20" s="164">
        <f t="shared" si="2"/>
        <v>-1.2897678417884806E-2</v>
      </c>
      <c r="U20" s="165">
        <f t="shared" si="3"/>
        <v>0.16076845298281084</v>
      </c>
      <c r="V20" s="164">
        <f>S20/S11</f>
        <v>4.8620118268014163E-2</v>
      </c>
    </row>
    <row r="21" spans="1:22" x14ac:dyDescent="0.25">
      <c r="B21" s="162" t="s">
        <v>128</v>
      </c>
      <c r="C21" s="163">
        <v>10370</v>
      </c>
      <c r="D21" s="163">
        <v>125</v>
      </c>
      <c r="E21" s="163">
        <v>8711</v>
      </c>
      <c r="F21" s="163">
        <v>10052</v>
      </c>
      <c r="G21" s="163">
        <v>9909</v>
      </c>
      <c r="H21" s="163">
        <v>9178</v>
      </c>
      <c r="I21" s="164">
        <f t="shared" si="0"/>
        <v>-7.3771319002926661E-2</v>
      </c>
      <c r="J21" s="165">
        <f t="shared" si="1"/>
        <v>-0.11494696239151403</v>
      </c>
      <c r="K21" s="164">
        <f>H21/H11</f>
        <v>1.7727112941294632E-2</v>
      </c>
      <c r="L21" s="79"/>
      <c r="M21" s="79"/>
      <c r="N21" s="162" t="s">
        <v>128</v>
      </c>
      <c r="O21" s="163">
        <v>3841</v>
      </c>
      <c r="P21" s="163">
        <v>2682</v>
      </c>
      <c r="Q21" s="163">
        <v>3144</v>
      </c>
      <c r="R21" s="163">
        <v>3168</v>
      </c>
      <c r="S21" s="163">
        <v>2938</v>
      </c>
      <c r="T21" s="164">
        <f t="shared" si="2"/>
        <v>-7.2601010101010055E-2</v>
      </c>
      <c r="U21" s="165">
        <f t="shared" si="3"/>
        <v>-0.23509502733663112</v>
      </c>
      <c r="V21" s="164">
        <f>S21/S11</f>
        <v>1.5553779123630838E-2</v>
      </c>
    </row>
    <row r="22" spans="1:22" x14ac:dyDescent="0.25">
      <c r="A22" s="167"/>
      <c r="B22" s="162" t="s">
        <v>131</v>
      </c>
      <c r="C22" s="163">
        <v>20674</v>
      </c>
      <c r="D22" s="163">
        <v>767</v>
      </c>
      <c r="E22" s="163">
        <v>9345</v>
      </c>
      <c r="F22" s="163">
        <v>13825</v>
      </c>
      <c r="G22" s="163">
        <v>15442</v>
      </c>
      <c r="H22" s="163">
        <v>13034</v>
      </c>
      <c r="I22" s="164">
        <f t="shared" si="0"/>
        <v>-0.15593834995466904</v>
      </c>
      <c r="J22" s="165">
        <f t="shared" si="1"/>
        <v>-0.36954629002611972</v>
      </c>
      <c r="K22" s="164">
        <f>H22/H11</f>
        <v>2.5174895410419944E-2</v>
      </c>
      <c r="L22" s="79"/>
      <c r="M22" s="79"/>
      <c r="N22" s="162" t="s">
        <v>131</v>
      </c>
      <c r="O22" s="163">
        <v>7100</v>
      </c>
      <c r="P22" s="163">
        <v>2364</v>
      </c>
      <c r="Q22" s="163">
        <v>4911</v>
      </c>
      <c r="R22" s="163">
        <v>5778</v>
      </c>
      <c r="S22" s="163">
        <v>4099</v>
      </c>
      <c r="T22" s="164">
        <f t="shared" si="2"/>
        <v>-0.29058497750086532</v>
      </c>
      <c r="U22" s="165">
        <f t="shared" si="3"/>
        <v>-0.42267605633802818</v>
      </c>
      <c r="V22" s="164">
        <f>S22/S11</f>
        <v>2.1700115938653099E-2</v>
      </c>
    </row>
    <row r="23" spans="1:22" x14ac:dyDescent="0.25">
      <c r="B23" s="168" t="s">
        <v>145</v>
      </c>
      <c r="C23" s="169">
        <f t="shared" ref="C23:H23" si="4">C15-SUM(C16:C22)</f>
        <v>108066</v>
      </c>
      <c r="D23" s="169">
        <f t="shared" si="4"/>
        <v>17628</v>
      </c>
      <c r="E23" s="169">
        <f t="shared" si="4"/>
        <v>94102</v>
      </c>
      <c r="F23" s="169">
        <f t="shared" si="4"/>
        <v>119148</v>
      </c>
      <c r="G23" s="169">
        <f t="shared" si="4"/>
        <v>123085</v>
      </c>
      <c r="H23" s="169">
        <f t="shared" si="4"/>
        <v>128268</v>
      </c>
      <c r="I23" s="170">
        <f t="shared" si="0"/>
        <v>4.2109111589551995E-2</v>
      </c>
      <c r="J23" s="171">
        <f t="shared" si="1"/>
        <v>0.18694131364166333</v>
      </c>
      <c r="K23" s="170">
        <f>H23/H11</f>
        <v>0.24774692991435823</v>
      </c>
      <c r="L23" s="125"/>
      <c r="M23" s="125"/>
      <c r="N23" s="168" t="s">
        <v>145</v>
      </c>
      <c r="O23" s="169">
        <f>O15-SUM(O16:O22)</f>
        <v>37363</v>
      </c>
      <c r="P23" s="169">
        <f>P15-SUM(P16:P22)</f>
        <v>31060</v>
      </c>
      <c r="Q23" s="169">
        <f>Q15-SUM(Q16:Q22)</f>
        <v>40090</v>
      </c>
      <c r="R23" s="169">
        <f>R15-SUM(R16:R22)</f>
        <v>43508</v>
      </c>
      <c r="S23" s="169">
        <f>S15-SUM(S16:S22)</f>
        <v>42605</v>
      </c>
      <c r="T23" s="170">
        <f t="shared" si="2"/>
        <v>-2.0754803714259418E-2</v>
      </c>
      <c r="U23" s="171">
        <f t="shared" si="3"/>
        <v>0.14029922650750737</v>
      </c>
      <c r="V23" s="170">
        <f>S23/S11</f>
        <v>0.22555097330234578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168680</v>
      </c>
      <c r="D25" s="176">
        <v>30931</v>
      </c>
      <c r="E25" s="176">
        <v>138324</v>
      </c>
      <c r="F25" s="176">
        <v>183582</v>
      </c>
      <c r="G25" s="176">
        <v>191226</v>
      </c>
      <c r="H25" s="176">
        <v>188893</v>
      </c>
      <c r="I25" s="177">
        <f t="shared" ref="I25:I37" si="5">IFERROR(H25/G25-1,"-")</f>
        <v>-1.2200223818936706E-2</v>
      </c>
      <c r="J25" s="177">
        <f t="shared" ref="J25:J37" si="6">IFERROR(H25/C25-1,"-")</f>
        <v>0.11983044818591426</v>
      </c>
      <c r="K25" s="177">
        <f>H25/H25</f>
        <v>1</v>
      </c>
    </row>
    <row r="26" spans="1:22" x14ac:dyDescent="0.25">
      <c r="B26" s="157" t="s">
        <v>97</v>
      </c>
      <c r="C26" s="158">
        <v>13494</v>
      </c>
      <c r="D26" s="158">
        <v>6470</v>
      </c>
      <c r="E26" s="158">
        <v>14724</v>
      </c>
      <c r="F26" s="158">
        <v>13898</v>
      </c>
      <c r="G26" s="158">
        <v>12676</v>
      </c>
      <c r="H26" s="158">
        <v>11833</v>
      </c>
      <c r="I26" s="159">
        <f t="shared" si="5"/>
        <v>-6.6503628905017376E-2</v>
      </c>
      <c r="J26" s="160">
        <f t="shared" si="6"/>
        <v>-0.12309174447902771</v>
      </c>
      <c r="K26" s="159">
        <f>H26/H25</f>
        <v>6.2643930690920252E-2</v>
      </c>
    </row>
    <row r="27" spans="1:22" x14ac:dyDescent="0.25">
      <c r="B27" s="162" t="s">
        <v>103</v>
      </c>
      <c r="C27" s="163">
        <v>6129</v>
      </c>
      <c r="D27" s="163">
        <v>3579</v>
      </c>
      <c r="E27" s="163">
        <v>5642</v>
      </c>
      <c r="F27" s="163">
        <v>4802</v>
      </c>
      <c r="G27" s="163">
        <v>4381</v>
      </c>
      <c r="H27" s="163">
        <v>3470</v>
      </c>
      <c r="I27" s="164">
        <f t="shared" si="5"/>
        <v>-0.20794339191965305</v>
      </c>
      <c r="J27" s="165">
        <f t="shared" si="6"/>
        <v>-0.43383912546908143</v>
      </c>
      <c r="K27" s="164">
        <f>H27/H25</f>
        <v>1.8370188413546294E-2</v>
      </c>
    </row>
    <row r="28" spans="1:22" x14ac:dyDescent="0.25">
      <c r="B28" s="162" t="s">
        <v>100</v>
      </c>
      <c r="C28" s="163">
        <v>7365</v>
      </c>
      <c r="D28" s="163">
        <v>2891</v>
      </c>
      <c r="E28" s="163">
        <v>9082</v>
      </c>
      <c r="F28" s="163">
        <v>9096</v>
      </c>
      <c r="G28" s="163">
        <v>8295</v>
      </c>
      <c r="H28" s="163">
        <v>8363</v>
      </c>
      <c r="I28" s="164">
        <f t="shared" si="5"/>
        <v>8.1977094635321546E-3</v>
      </c>
      <c r="J28" s="165">
        <f t="shared" si="6"/>
        <v>0.13550577053632051</v>
      </c>
      <c r="K28" s="164">
        <f>H28/H25</f>
        <v>4.4273742277373962E-2</v>
      </c>
    </row>
    <row r="29" spans="1:22" x14ac:dyDescent="0.25">
      <c r="B29" s="157" t="s">
        <v>107</v>
      </c>
      <c r="C29" s="158">
        <v>155186</v>
      </c>
      <c r="D29" s="158">
        <v>24461</v>
      </c>
      <c r="E29" s="158">
        <v>123600</v>
      </c>
      <c r="F29" s="158">
        <v>169684</v>
      </c>
      <c r="G29" s="158">
        <v>178550</v>
      </c>
      <c r="H29" s="158">
        <v>177060</v>
      </c>
      <c r="I29" s="159">
        <f t="shared" si="5"/>
        <v>-8.3450014001680284E-3</v>
      </c>
      <c r="J29" s="160">
        <f t="shared" si="6"/>
        <v>0.14095343652133563</v>
      </c>
      <c r="K29" s="159">
        <f>H29/H25</f>
        <v>0.93735606930907978</v>
      </c>
    </row>
    <row r="30" spans="1:22" x14ac:dyDescent="0.25">
      <c r="B30" s="162" t="s">
        <v>110</v>
      </c>
      <c r="C30" s="163">
        <v>68914</v>
      </c>
      <c r="D30" s="163">
        <v>10937</v>
      </c>
      <c r="E30" s="163">
        <v>46456</v>
      </c>
      <c r="F30" s="163">
        <v>81345</v>
      </c>
      <c r="G30" s="163">
        <v>84217</v>
      </c>
      <c r="H30" s="163">
        <v>87505</v>
      </c>
      <c r="I30" s="164">
        <f t="shared" si="5"/>
        <v>3.9041998646354159E-2</v>
      </c>
      <c r="J30" s="165">
        <f t="shared" si="6"/>
        <v>0.2697710189511564</v>
      </c>
      <c r="K30" s="164">
        <f>H30/H25</f>
        <v>0.46325168216927043</v>
      </c>
    </row>
    <row r="31" spans="1:22" x14ac:dyDescent="0.25">
      <c r="B31" s="162" t="s">
        <v>113</v>
      </c>
      <c r="C31" s="163">
        <v>19696</v>
      </c>
      <c r="D31" s="163">
        <v>3824</v>
      </c>
      <c r="E31" s="163">
        <v>17963</v>
      </c>
      <c r="F31" s="163">
        <v>19026</v>
      </c>
      <c r="G31" s="163">
        <v>20673</v>
      </c>
      <c r="H31" s="163">
        <v>19549</v>
      </c>
      <c r="I31" s="164">
        <f t="shared" si="5"/>
        <v>-5.4370434866734429E-2</v>
      </c>
      <c r="J31" s="165">
        <f t="shared" si="6"/>
        <v>-7.4634443541835571E-3</v>
      </c>
      <c r="K31" s="164">
        <f>H31/H25</f>
        <v>0.10349245339954366</v>
      </c>
    </row>
    <row r="32" spans="1:22" x14ac:dyDescent="0.25">
      <c r="B32" s="162" t="s">
        <v>116</v>
      </c>
      <c r="C32" s="163">
        <v>4667</v>
      </c>
      <c r="D32" s="163">
        <v>1636</v>
      </c>
      <c r="E32" s="163">
        <v>6058</v>
      </c>
      <c r="F32" s="163">
        <v>6680</v>
      </c>
      <c r="G32" s="163">
        <v>5621</v>
      </c>
      <c r="H32" s="163">
        <v>4990</v>
      </c>
      <c r="I32" s="164">
        <f t="shared" si="5"/>
        <v>-0.11225760540829033</v>
      </c>
      <c r="J32" s="165">
        <f t="shared" si="6"/>
        <v>6.9209342189843648E-2</v>
      </c>
      <c r="K32" s="164">
        <f>H32/H25</f>
        <v>2.6417072099019022E-2</v>
      </c>
    </row>
    <row r="33" spans="2:11" x14ac:dyDescent="0.25">
      <c r="B33" s="162" t="s">
        <v>123</v>
      </c>
      <c r="C33" s="163">
        <v>5693</v>
      </c>
      <c r="D33" s="163">
        <v>507</v>
      </c>
      <c r="E33" s="163">
        <v>6762</v>
      </c>
      <c r="F33" s="163">
        <v>5674</v>
      </c>
      <c r="G33" s="163">
        <v>6281</v>
      </c>
      <c r="H33" s="163">
        <v>6190</v>
      </c>
      <c r="I33" s="164">
        <f t="shared" si="5"/>
        <v>-1.4488138831396324E-2</v>
      </c>
      <c r="J33" s="165">
        <f t="shared" si="6"/>
        <v>8.7300193219743472E-2</v>
      </c>
      <c r="K33" s="164">
        <f>H33/H25</f>
        <v>3.2769875008602754E-2</v>
      </c>
    </row>
    <row r="34" spans="2:11" x14ac:dyDescent="0.25">
      <c r="B34" s="162" t="s">
        <v>119</v>
      </c>
      <c r="C34" s="163">
        <v>7912</v>
      </c>
      <c r="D34" s="163">
        <v>1693</v>
      </c>
      <c r="E34" s="163">
        <v>10255</v>
      </c>
      <c r="F34" s="163">
        <v>8814</v>
      </c>
      <c r="G34" s="163">
        <v>9304</v>
      </c>
      <c r="H34" s="163">
        <v>9184</v>
      </c>
      <c r="I34" s="164">
        <f t="shared" si="5"/>
        <v>-1.2897678417884806E-2</v>
      </c>
      <c r="J34" s="165">
        <f t="shared" si="6"/>
        <v>0.16076845298281084</v>
      </c>
      <c r="K34" s="164">
        <f>H34/H25</f>
        <v>4.8620118268014163E-2</v>
      </c>
    </row>
    <row r="35" spans="2:11" x14ac:dyDescent="0.25">
      <c r="B35" s="162" t="s">
        <v>128</v>
      </c>
      <c r="C35" s="163">
        <v>3841</v>
      </c>
      <c r="D35" s="163">
        <v>27</v>
      </c>
      <c r="E35" s="163">
        <v>2682</v>
      </c>
      <c r="F35" s="163">
        <v>3144</v>
      </c>
      <c r="G35" s="163">
        <v>3168</v>
      </c>
      <c r="H35" s="163">
        <v>2938</v>
      </c>
      <c r="I35" s="164">
        <f t="shared" si="5"/>
        <v>-7.2601010101010055E-2</v>
      </c>
      <c r="J35" s="165">
        <f t="shared" si="6"/>
        <v>-0.23509502733663112</v>
      </c>
      <c r="K35" s="164">
        <f>H35/H25</f>
        <v>1.5553779123630838E-2</v>
      </c>
    </row>
    <row r="36" spans="2:11" x14ac:dyDescent="0.25">
      <c r="B36" s="162" t="s">
        <v>131</v>
      </c>
      <c r="C36" s="163">
        <v>7100</v>
      </c>
      <c r="D36" s="163">
        <v>78</v>
      </c>
      <c r="E36" s="163">
        <v>2364</v>
      </c>
      <c r="F36" s="163">
        <v>4911</v>
      </c>
      <c r="G36" s="163">
        <v>5778</v>
      </c>
      <c r="H36" s="163">
        <v>4099</v>
      </c>
      <c r="I36" s="164">
        <f t="shared" si="5"/>
        <v>-0.29058497750086532</v>
      </c>
      <c r="J36" s="165">
        <f t="shared" si="6"/>
        <v>-0.42267605633802818</v>
      </c>
      <c r="K36" s="164">
        <f>H36/H25</f>
        <v>2.1700115938653099E-2</v>
      </c>
    </row>
    <row r="37" spans="2:11" x14ac:dyDescent="0.25">
      <c r="B37" s="168" t="s">
        <v>145</v>
      </c>
      <c r="C37" s="169">
        <f t="shared" ref="C37:H37" si="7">C29-SUM(C30:C36)</f>
        <v>37363</v>
      </c>
      <c r="D37" s="169">
        <f t="shared" si="7"/>
        <v>5759</v>
      </c>
      <c r="E37" s="169">
        <f t="shared" si="7"/>
        <v>31060</v>
      </c>
      <c r="F37" s="169">
        <f t="shared" si="7"/>
        <v>40090</v>
      </c>
      <c r="G37" s="169">
        <f t="shared" si="7"/>
        <v>43508</v>
      </c>
      <c r="H37" s="169">
        <f t="shared" si="7"/>
        <v>42605</v>
      </c>
      <c r="I37" s="170">
        <f t="shared" si="5"/>
        <v>-2.0754803714259418E-2</v>
      </c>
      <c r="J37" s="171">
        <f t="shared" si="6"/>
        <v>0.14029922650750737</v>
      </c>
      <c r="K37" s="170">
        <f>H37/H25</f>
        <v>0.22555097330234578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130095</v>
      </c>
      <c r="D39" s="176">
        <v>19121</v>
      </c>
      <c r="E39" s="176">
        <v>95019</v>
      </c>
      <c r="F39" s="176">
        <v>129320</v>
      </c>
      <c r="G39" s="176">
        <v>133580</v>
      </c>
      <c r="H39" s="176">
        <v>136620</v>
      </c>
      <c r="I39" s="177">
        <f t="shared" ref="I39:I51" si="8">IFERROR(H39/G39-1,"-")</f>
        <v>2.2757897888905587E-2</v>
      </c>
      <c r="J39" s="177">
        <f t="shared" ref="J39:J51" si="9">IFERROR(H39/C39-1,"-")</f>
        <v>5.015565548253198E-2</v>
      </c>
      <c r="K39" s="177">
        <f>H39/H39</f>
        <v>1</v>
      </c>
    </row>
    <row r="40" spans="2:11" x14ac:dyDescent="0.25">
      <c r="B40" s="157" t="s">
        <v>97</v>
      </c>
      <c r="C40" s="158">
        <v>9228</v>
      </c>
      <c r="D40" s="158">
        <v>2476</v>
      </c>
      <c r="E40" s="158">
        <v>8040</v>
      </c>
      <c r="F40" s="158">
        <v>8569</v>
      </c>
      <c r="G40" s="158">
        <v>8464</v>
      </c>
      <c r="H40" s="158">
        <v>8382</v>
      </c>
      <c r="I40" s="159">
        <f t="shared" si="8"/>
        <v>-9.6880907372400848E-3</v>
      </c>
      <c r="J40" s="160">
        <f t="shared" si="9"/>
        <v>-9.1677503250975345E-2</v>
      </c>
      <c r="K40" s="159">
        <f>H40/H39</f>
        <v>6.1352657004830918E-2</v>
      </c>
    </row>
    <row r="41" spans="2:11" x14ac:dyDescent="0.25">
      <c r="B41" s="162" t="s">
        <v>103</v>
      </c>
      <c r="C41" s="163">
        <v>3242</v>
      </c>
      <c r="D41" s="163">
        <v>1357</v>
      </c>
      <c r="E41" s="163">
        <v>2767</v>
      </c>
      <c r="F41" s="163">
        <v>2051</v>
      </c>
      <c r="G41" s="163">
        <v>3093</v>
      </c>
      <c r="H41" s="163">
        <v>3103</v>
      </c>
      <c r="I41" s="164">
        <f t="shared" si="8"/>
        <v>3.2331070158422293E-3</v>
      </c>
      <c r="J41" s="165">
        <f t="shared" si="9"/>
        <v>-4.2874768661320117E-2</v>
      </c>
      <c r="K41" s="164">
        <f>H41/H39</f>
        <v>2.2712633582198799E-2</v>
      </c>
    </row>
    <row r="42" spans="2:11" x14ac:dyDescent="0.25">
      <c r="B42" s="162" t="s">
        <v>100</v>
      </c>
      <c r="C42" s="163">
        <v>5986</v>
      </c>
      <c r="D42" s="163">
        <v>1119</v>
      </c>
      <c r="E42" s="163">
        <v>5273</v>
      </c>
      <c r="F42" s="163">
        <v>6518</v>
      </c>
      <c r="G42" s="163">
        <v>5371</v>
      </c>
      <c r="H42" s="163">
        <v>5279</v>
      </c>
      <c r="I42" s="164">
        <f t="shared" si="8"/>
        <v>-1.7129026252094559E-2</v>
      </c>
      <c r="J42" s="165">
        <f t="shared" si="9"/>
        <v>-0.1181089208152355</v>
      </c>
      <c r="K42" s="164">
        <f>H42/H39</f>
        <v>3.8640023422632119E-2</v>
      </c>
    </row>
    <row r="43" spans="2:11" x14ac:dyDescent="0.25">
      <c r="B43" s="157" t="s">
        <v>107</v>
      </c>
      <c r="C43" s="158">
        <v>120867</v>
      </c>
      <c r="D43" s="158">
        <v>16645</v>
      </c>
      <c r="E43" s="158">
        <v>86979</v>
      </c>
      <c r="F43" s="158">
        <v>120751</v>
      </c>
      <c r="G43" s="158">
        <v>125116</v>
      </c>
      <c r="H43" s="158">
        <v>128238</v>
      </c>
      <c r="I43" s="159">
        <f t="shared" si="8"/>
        <v>2.4952843760989829E-2</v>
      </c>
      <c r="J43" s="160">
        <f t="shared" si="9"/>
        <v>6.0984387798158401E-2</v>
      </c>
      <c r="K43" s="159">
        <f>H43/H39</f>
        <v>0.93864734299516905</v>
      </c>
    </row>
    <row r="44" spans="2:11" x14ac:dyDescent="0.25">
      <c r="B44" s="162" t="s">
        <v>110</v>
      </c>
      <c r="C44" s="163">
        <v>56612</v>
      </c>
      <c r="D44" s="163">
        <v>8612</v>
      </c>
      <c r="E44" s="163">
        <v>30640</v>
      </c>
      <c r="F44" s="163">
        <v>56865</v>
      </c>
      <c r="G44" s="163">
        <v>58084</v>
      </c>
      <c r="H44" s="163">
        <v>59353</v>
      </c>
      <c r="I44" s="164">
        <f t="shared" si="8"/>
        <v>2.1847668893326899E-2</v>
      </c>
      <c r="J44" s="165">
        <f t="shared" si="9"/>
        <v>4.8417296686214861E-2</v>
      </c>
      <c r="K44" s="164">
        <f>H44/H39</f>
        <v>0.43443858878641489</v>
      </c>
    </row>
    <row r="45" spans="2:11" x14ac:dyDescent="0.25">
      <c r="B45" s="162" t="s">
        <v>113</v>
      </c>
      <c r="C45" s="163">
        <v>5327</v>
      </c>
      <c r="D45" s="163">
        <v>1008</v>
      </c>
      <c r="E45" s="163">
        <v>4886</v>
      </c>
      <c r="F45" s="163">
        <v>5775</v>
      </c>
      <c r="G45" s="163">
        <v>6051</v>
      </c>
      <c r="H45" s="163">
        <v>6345</v>
      </c>
      <c r="I45" s="164">
        <f t="shared" si="8"/>
        <v>4.8587010411502263E-2</v>
      </c>
      <c r="J45" s="165">
        <f t="shared" si="9"/>
        <v>0.19110193354608596</v>
      </c>
      <c r="K45" s="164">
        <f>H45/H39</f>
        <v>4.6442687747035576E-2</v>
      </c>
    </row>
    <row r="46" spans="2:11" x14ac:dyDescent="0.25">
      <c r="B46" s="162" t="s">
        <v>116</v>
      </c>
      <c r="C46" s="163">
        <v>2072</v>
      </c>
      <c r="D46" s="163">
        <v>755</v>
      </c>
      <c r="E46" s="163">
        <v>2691</v>
      </c>
      <c r="F46" s="163">
        <v>3147</v>
      </c>
      <c r="G46" s="163">
        <v>2579</v>
      </c>
      <c r="H46" s="163">
        <v>2748</v>
      </c>
      <c r="I46" s="164">
        <f t="shared" si="8"/>
        <v>6.5529274912756952E-2</v>
      </c>
      <c r="J46" s="165">
        <f t="shared" si="9"/>
        <v>0.32625482625482616</v>
      </c>
      <c r="K46" s="164">
        <f>H46/H39</f>
        <v>2.0114185331576637E-2</v>
      </c>
    </row>
    <row r="47" spans="2:11" x14ac:dyDescent="0.25">
      <c r="B47" s="162" t="s">
        <v>123</v>
      </c>
      <c r="C47" s="163">
        <v>4677</v>
      </c>
      <c r="D47" s="163">
        <v>691</v>
      </c>
      <c r="E47" s="163">
        <v>5438</v>
      </c>
      <c r="F47" s="163">
        <v>4711</v>
      </c>
      <c r="G47" s="163">
        <v>5766</v>
      </c>
      <c r="H47" s="163">
        <v>5340</v>
      </c>
      <c r="I47" s="164">
        <f t="shared" si="8"/>
        <v>-7.3881373569198772E-2</v>
      </c>
      <c r="J47" s="165">
        <f t="shared" si="9"/>
        <v>0.14175753688261716</v>
      </c>
      <c r="K47" s="164">
        <f>H47/H39</f>
        <v>3.9086517347386912E-2</v>
      </c>
    </row>
    <row r="48" spans="2:11" x14ac:dyDescent="0.25">
      <c r="B48" s="162" t="s">
        <v>119</v>
      </c>
      <c r="C48" s="163">
        <v>5244</v>
      </c>
      <c r="D48" s="163">
        <v>636</v>
      </c>
      <c r="E48" s="163">
        <v>4793</v>
      </c>
      <c r="F48" s="163">
        <v>5091</v>
      </c>
      <c r="G48" s="163">
        <v>5487</v>
      </c>
      <c r="H48" s="163">
        <v>5338</v>
      </c>
      <c r="I48" s="164">
        <f t="shared" si="8"/>
        <v>-2.7155093858210355E-2</v>
      </c>
      <c r="J48" s="165">
        <f t="shared" si="9"/>
        <v>1.7925247902364605E-2</v>
      </c>
      <c r="K48" s="164">
        <f>H48/H39</f>
        <v>3.9071878202312983E-2</v>
      </c>
    </row>
    <row r="49" spans="2:11" x14ac:dyDescent="0.25">
      <c r="B49" s="162" t="s">
        <v>128</v>
      </c>
      <c r="C49" s="163">
        <v>4142</v>
      </c>
      <c r="D49" s="163">
        <v>47</v>
      </c>
      <c r="E49" s="163">
        <v>3427</v>
      </c>
      <c r="F49" s="163">
        <v>3447</v>
      </c>
      <c r="G49" s="163">
        <v>3646</v>
      </c>
      <c r="H49" s="163">
        <v>3640</v>
      </c>
      <c r="I49" s="164">
        <f t="shared" si="8"/>
        <v>-1.645639056500281E-3</v>
      </c>
      <c r="J49" s="165">
        <f t="shared" si="9"/>
        <v>-0.12119748913568329</v>
      </c>
      <c r="K49" s="164">
        <f>H49/H39</f>
        <v>2.6643244034548381E-2</v>
      </c>
    </row>
    <row r="50" spans="2:11" x14ac:dyDescent="0.25">
      <c r="B50" s="162" t="s">
        <v>131</v>
      </c>
      <c r="C50" s="163">
        <v>8370</v>
      </c>
      <c r="D50" s="163">
        <v>542</v>
      </c>
      <c r="E50" s="163">
        <v>4433</v>
      </c>
      <c r="F50" s="163">
        <v>5080</v>
      </c>
      <c r="G50" s="163">
        <v>5831</v>
      </c>
      <c r="H50" s="163">
        <v>4809</v>
      </c>
      <c r="I50" s="164">
        <f t="shared" si="8"/>
        <v>-0.1752701080432173</v>
      </c>
      <c r="J50" s="165">
        <f t="shared" si="9"/>
        <v>-0.42544802867383513</v>
      </c>
      <c r="K50" s="164">
        <f>H50/H39</f>
        <v>3.5199824330259116E-2</v>
      </c>
    </row>
    <row r="51" spans="2:11" x14ac:dyDescent="0.25">
      <c r="B51" s="168" t="s">
        <v>145</v>
      </c>
      <c r="C51" s="169">
        <f t="shared" ref="C51:H51" si="10">C43-SUM(C44:C50)</f>
        <v>34423</v>
      </c>
      <c r="D51" s="169">
        <f t="shared" si="10"/>
        <v>4354</v>
      </c>
      <c r="E51" s="169">
        <f t="shared" si="10"/>
        <v>30671</v>
      </c>
      <c r="F51" s="169">
        <f t="shared" si="10"/>
        <v>36635</v>
      </c>
      <c r="G51" s="169">
        <f t="shared" si="10"/>
        <v>37672</v>
      </c>
      <c r="H51" s="169">
        <f t="shared" si="10"/>
        <v>40665</v>
      </c>
      <c r="I51" s="170">
        <f t="shared" si="8"/>
        <v>7.9448927585474616E-2</v>
      </c>
      <c r="J51" s="171">
        <f t="shared" si="9"/>
        <v>0.18133224878714804</v>
      </c>
      <c r="K51" s="170">
        <f>H51/H39</f>
        <v>0.29765041721563462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4174</v>
      </c>
      <c r="D53" s="176">
        <v>563</v>
      </c>
      <c r="E53" s="176">
        <v>2907</v>
      </c>
      <c r="F53" s="176">
        <v>5119</v>
      </c>
      <c r="G53" s="176">
        <v>5933</v>
      </c>
      <c r="H53" s="176">
        <v>4890</v>
      </c>
      <c r="I53" s="177">
        <f t="shared" ref="I53:I65" si="11">IFERROR(H53/G53-1,"-")</f>
        <v>-0.17579639305578965</v>
      </c>
      <c r="J53" s="177">
        <f t="shared" ref="J53:J65" si="12">IFERROR(H53/C53-1,"-")</f>
        <v>0.17153809295639677</v>
      </c>
      <c r="K53" s="177">
        <f>H53/H53</f>
        <v>1</v>
      </c>
    </row>
    <row r="54" spans="2:11" x14ac:dyDescent="0.25">
      <c r="B54" s="157" t="s">
        <v>97</v>
      </c>
      <c r="C54" s="158">
        <v>512</v>
      </c>
      <c r="D54" s="158">
        <v>3</v>
      </c>
      <c r="E54" s="158">
        <v>224</v>
      </c>
      <c r="F54" s="158">
        <v>1277</v>
      </c>
      <c r="G54" s="158">
        <v>2069</v>
      </c>
      <c r="H54" s="158">
        <v>1022</v>
      </c>
      <c r="I54" s="159">
        <f t="shared" si="11"/>
        <v>-0.50604156597390038</v>
      </c>
      <c r="J54" s="160">
        <f t="shared" si="12"/>
        <v>0.99609375</v>
      </c>
      <c r="K54" s="159">
        <f>H54/H53</f>
        <v>0.20899795501022495</v>
      </c>
    </row>
    <row r="55" spans="2:11" x14ac:dyDescent="0.25">
      <c r="B55" s="162" t="s">
        <v>103</v>
      </c>
      <c r="C55" s="163">
        <v>298</v>
      </c>
      <c r="D55" s="163">
        <v>0</v>
      </c>
      <c r="E55" s="163">
        <v>67</v>
      </c>
      <c r="F55" s="163">
        <v>779</v>
      </c>
      <c r="G55" s="163">
        <v>1543</v>
      </c>
      <c r="H55" s="163">
        <v>559</v>
      </c>
      <c r="I55" s="164">
        <f t="shared" si="11"/>
        <v>-0.63771872974724564</v>
      </c>
      <c r="J55" s="165">
        <f t="shared" si="12"/>
        <v>0.87583892617449655</v>
      </c>
      <c r="K55" s="164">
        <f>H55/H53</f>
        <v>0.11431492842535787</v>
      </c>
    </row>
    <row r="56" spans="2:11" x14ac:dyDescent="0.25">
      <c r="B56" s="162" t="s">
        <v>100</v>
      </c>
      <c r="C56" s="163">
        <v>214</v>
      </c>
      <c r="D56" s="163">
        <v>3</v>
      </c>
      <c r="E56" s="163">
        <v>157</v>
      </c>
      <c r="F56" s="163">
        <v>498</v>
      </c>
      <c r="G56" s="163">
        <v>526</v>
      </c>
      <c r="H56" s="163">
        <v>463</v>
      </c>
      <c r="I56" s="164">
        <f t="shared" si="11"/>
        <v>-0.11977186311787069</v>
      </c>
      <c r="J56" s="165">
        <f t="shared" si="12"/>
        <v>1.1635514018691588</v>
      </c>
      <c r="K56" s="164">
        <f>H56/H53</f>
        <v>9.4683026584867075E-2</v>
      </c>
    </row>
    <row r="57" spans="2:11" x14ac:dyDescent="0.25">
      <c r="B57" s="157" t="s">
        <v>107</v>
      </c>
      <c r="C57" s="158">
        <v>3662</v>
      </c>
      <c r="D57" s="158">
        <v>560</v>
      </c>
      <c r="E57" s="158">
        <v>2683</v>
      </c>
      <c r="F57" s="158">
        <v>3842</v>
      </c>
      <c r="G57" s="158">
        <v>3864</v>
      </c>
      <c r="H57" s="158">
        <v>3868</v>
      </c>
      <c r="I57" s="159">
        <f t="shared" si="11"/>
        <v>1.0351966873705098E-3</v>
      </c>
      <c r="J57" s="160">
        <f t="shared" si="12"/>
        <v>5.625341343528123E-2</v>
      </c>
      <c r="K57" s="159">
        <f>H57/H53</f>
        <v>0.791002044989775</v>
      </c>
    </row>
    <row r="58" spans="2:11" x14ac:dyDescent="0.25">
      <c r="B58" s="162" t="s">
        <v>110</v>
      </c>
      <c r="C58" s="163">
        <v>927</v>
      </c>
      <c r="D58" s="163">
        <v>58</v>
      </c>
      <c r="E58" s="163">
        <v>607</v>
      </c>
      <c r="F58" s="163">
        <v>1055</v>
      </c>
      <c r="G58" s="163">
        <v>993</v>
      </c>
      <c r="H58" s="163">
        <v>1063</v>
      </c>
      <c r="I58" s="164">
        <f t="shared" si="11"/>
        <v>7.0493454179254789E-2</v>
      </c>
      <c r="J58" s="165">
        <f t="shared" si="12"/>
        <v>0.14670981661272919</v>
      </c>
      <c r="K58" s="164">
        <f>H58/H53</f>
        <v>0.21738241308793457</v>
      </c>
    </row>
    <row r="59" spans="2:11" x14ac:dyDescent="0.25">
      <c r="B59" s="162" t="s">
        <v>113</v>
      </c>
      <c r="C59" s="163">
        <v>1370</v>
      </c>
      <c r="D59" s="163">
        <v>330</v>
      </c>
      <c r="E59" s="163">
        <v>1096</v>
      </c>
      <c r="F59" s="163">
        <v>910</v>
      </c>
      <c r="G59" s="163">
        <v>1013</v>
      </c>
      <c r="H59" s="163">
        <v>884</v>
      </c>
      <c r="I59" s="164">
        <f t="shared" si="11"/>
        <v>-0.1273445212240869</v>
      </c>
      <c r="J59" s="165">
        <f t="shared" si="12"/>
        <v>-0.35474452554744529</v>
      </c>
      <c r="K59" s="164">
        <f>H59/H53</f>
        <v>0.18077709611451942</v>
      </c>
    </row>
    <row r="60" spans="2:11" x14ac:dyDescent="0.25">
      <c r="B60" s="162" t="s">
        <v>116</v>
      </c>
      <c r="C60" s="163">
        <v>141</v>
      </c>
      <c r="D60" s="163">
        <v>13</v>
      </c>
      <c r="E60" s="163">
        <v>110</v>
      </c>
      <c r="F60" s="163">
        <v>374</v>
      </c>
      <c r="G60" s="163">
        <v>313</v>
      </c>
      <c r="H60" s="163">
        <v>170</v>
      </c>
      <c r="I60" s="164">
        <f t="shared" si="11"/>
        <v>-0.45686900958466459</v>
      </c>
      <c r="J60" s="165">
        <f t="shared" si="12"/>
        <v>0.20567375886524819</v>
      </c>
      <c r="K60" s="164">
        <f>H60/H53</f>
        <v>3.4764826175869123E-2</v>
      </c>
    </row>
    <row r="61" spans="2:11" x14ac:dyDescent="0.25">
      <c r="B61" s="162" t="s">
        <v>123</v>
      </c>
      <c r="C61" s="163">
        <v>51</v>
      </c>
      <c r="D61" s="163">
        <v>23</v>
      </c>
      <c r="E61" s="163">
        <v>73</v>
      </c>
      <c r="F61" s="163">
        <v>69</v>
      </c>
      <c r="G61" s="163">
        <v>95</v>
      </c>
      <c r="H61" s="163">
        <v>123</v>
      </c>
      <c r="I61" s="164">
        <f t="shared" si="11"/>
        <v>0.29473684210526319</v>
      </c>
      <c r="J61" s="165">
        <f t="shared" si="12"/>
        <v>1.4117647058823528</v>
      </c>
      <c r="K61" s="164">
        <f>H61/H53</f>
        <v>2.5153374233128835E-2</v>
      </c>
    </row>
    <row r="62" spans="2:11" x14ac:dyDescent="0.25">
      <c r="B62" s="162" t="s">
        <v>119</v>
      </c>
      <c r="C62" s="163">
        <v>35</v>
      </c>
      <c r="D62" s="163">
        <v>13</v>
      </c>
      <c r="E62" s="163">
        <v>62</v>
      </c>
      <c r="F62" s="163">
        <v>75</v>
      </c>
      <c r="G62" s="163">
        <v>92</v>
      </c>
      <c r="H62" s="163">
        <v>127</v>
      </c>
      <c r="I62" s="164">
        <f t="shared" si="11"/>
        <v>0.38043478260869557</v>
      </c>
      <c r="J62" s="165">
        <f t="shared" si="12"/>
        <v>2.6285714285714286</v>
      </c>
      <c r="K62" s="164">
        <f>H62/H53</f>
        <v>2.5971370143149285E-2</v>
      </c>
    </row>
    <row r="63" spans="2:11" x14ac:dyDescent="0.25">
      <c r="B63" s="162" t="s">
        <v>128</v>
      </c>
      <c r="C63" s="163">
        <v>43</v>
      </c>
      <c r="D63" s="163">
        <v>0</v>
      </c>
      <c r="E63" s="163">
        <v>23</v>
      </c>
      <c r="F63" s="163">
        <v>47</v>
      </c>
      <c r="G63" s="163">
        <v>46</v>
      </c>
      <c r="H63" s="163">
        <v>36</v>
      </c>
      <c r="I63" s="164">
        <f t="shared" si="11"/>
        <v>-0.21739130434782605</v>
      </c>
      <c r="J63" s="165">
        <f t="shared" si="12"/>
        <v>-0.16279069767441856</v>
      </c>
      <c r="K63" s="164">
        <f>H63/H53</f>
        <v>7.3619631901840491E-3</v>
      </c>
    </row>
    <row r="64" spans="2:11" x14ac:dyDescent="0.25">
      <c r="B64" s="162" t="s">
        <v>131</v>
      </c>
      <c r="C64" s="163">
        <v>179</v>
      </c>
      <c r="D64" s="163">
        <v>6</v>
      </c>
      <c r="E64" s="163">
        <v>28</v>
      </c>
      <c r="F64" s="163">
        <v>43</v>
      </c>
      <c r="G64" s="163">
        <v>28</v>
      </c>
      <c r="H64" s="163">
        <v>45</v>
      </c>
      <c r="I64" s="164">
        <f t="shared" si="11"/>
        <v>0.60714285714285721</v>
      </c>
      <c r="J64" s="165">
        <f t="shared" si="12"/>
        <v>-0.74860335195530725</v>
      </c>
      <c r="K64" s="164">
        <f>H64/H53</f>
        <v>9.202453987730062E-3</v>
      </c>
    </row>
    <row r="65" spans="2:11" x14ac:dyDescent="0.25">
      <c r="B65" s="168" t="s">
        <v>145</v>
      </c>
      <c r="C65" s="169">
        <f t="shared" ref="C65:H65" si="13">C57-SUM(C58:C64)</f>
        <v>916</v>
      </c>
      <c r="D65" s="169">
        <f t="shared" si="13"/>
        <v>117</v>
      </c>
      <c r="E65" s="169">
        <f t="shared" si="13"/>
        <v>684</v>
      </c>
      <c r="F65" s="169">
        <f t="shared" si="13"/>
        <v>1269</v>
      </c>
      <c r="G65" s="169">
        <f t="shared" si="13"/>
        <v>1284</v>
      </c>
      <c r="H65" s="169">
        <f t="shared" si="13"/>
        <v>1420</v>
      </c>
      <c r="I65" s="170">
        <f t="shared" si="11"/>
        <v>0.10591900311526481</v>
      </c>
      <c r="J65" s="171">
        <f t="shared" si="12"/>
        <v>0.55021834061135366</v>
      </c>
      <c r="K65" s="170">
        <f>H65/H53</f>
        <v>0.29038854805725972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12078</v>
      </c>
      <c r="D67" s="176">
        <v>8876</v>
      </c>
      <c r="E67" s="176">
        <v>10801</v>
      </c>
      <c r="F67" s="176">
        <v>15987</v>
      </c>
      <c r="G67" s="176">
        <v>14525</v>
      </c>
      <c r="H67" s="176">
        <v>17482</v>
      </c>
      <c r="I67" s="177">
        <f t="shared" ref="I67:I79" si="14">IFERROR(H67/G67-1,"-")</f>
        <v>0.203580034423408</v>
      </c>
      <c r="J67" s="177">
        <f t="shared" ref="J67:J79" si="15">IFERROR(H67/C67-1,"-")</f>
        <v>0.44742507037588997</v>
      </c>
      <c r="K67" s="177">
        <f>H67/H67</f>
        <v>1</v>
      </c>
    </row>
    <row r="68" spans="2:11" x14ac:dyDescent="0.25">
      <c r="B68" s="157" t="s">
        <v>97</v>
      </c>
      <c r="C68" s="158">
        <v>2542</v>
      </c>
      <c r="D68" s="158">
        <v>889</v>
      </c>
      <c r="E68" s="158">
        <v>901</v>
      </c>
      <c r="F68" s="158">
        <v>913</v>
      </c>
      <c r="G68" s="158">
        <v>3913</v>
      </c>
      <c r="H68" s="158">
        <v>4285</v>
      </c>
      <c r="I68" s="159">
        <f t="shared" si="14"/>
        <v>9.5067722974699675E-2</v>
      </c>
      <c r="J68" s="160">
        <f t="shared" si="15"/>
        <v>0.68568056648308429</v>
      </c>
      <c r="K68" s="159">
        <f>H68/H67</f>
        <v>0.24510925523395494</v>
      </c>
    </row>
    <row r="69" spans="2:11" x14ac:dyDescent="0.25">
      <c r="B69" s="162" t="s">
        <v>103</v>
      </c>
      <c r="C69" s="163">
        <v>941</v>
      </c>
      <c r="D69" s="163">
        <v>349</v>
      </c>
      <c r="E69" s="163">
        <v>186</v>
      </c>
      <c r="F69" s="163">
        <v>154</v>
      </c>
      <c r="G69" s="163">
        <v>1878</v>
      </c>
      <c r="H69" s="163">
        <v>1587</v>
      </c>
      <c r="I69" s="164">
        <f t="shared" si="14"/>
        <v>-0.15495207667731625</v>
      </c>
      <c r="J69" s="165">
        <f t="shared" si="15"/>
        <v>0.68650371944739641</v>
      </c>
      <c r="K69" s="164">
        <f>H69/H67</f>
        <v>9.077908706097701E-2</v>
      </c>
    </row>
    <row r="70" spans="2:11" x14ac:dyDescent="0.25">
      <c r="B70" s="162" t="s">
        <v>100</v>
      </c>
      <c r="C70" s="163">
        <v>1601</v>
      </c>
      <c r="D70" s="163">
        <v>540</v>
      </c>
      <c r="E70" s="163">
        <v>715</v>
      </c>
      <c r="F70" s="163">
        <v>759</v>
      </c>
      <c r="G70" s="163">
        <v>2035</v>
      </c>
      <c r="H70" s="163">
        <v>2698</v>
      </c>
      <c r="I70" s="164">
        <f t="shared" si="14"/>
        <v>0.32579852579852586</v>
      </c>
      <c r="J70" s="165">
        <f t="shared" si="15"/>
        <v>0.68519675202998132</v>
      </c>
      <c r="K70" s="164">
        <f>H70/H67</f>
        <v>0.15433016817297793</v>
      </c>
    </row>
    <row r="71" spans="2:11" x14ac:dyDescent="0.25">
      <c r="B71" s="157" t="s">
        <v>107</v>
      </c>
      <c r="C71" s="158">
        <v>9536</v>
      </c>
      <c r="D71" s="158">
        <v>7987</v>
      </c>
      <c r="E71" s="158">
        <v>9900</v>
      </c>
      <c r="F71" s="158">
        <v>15074</v>
      </c>
      <c r="G71" s="158">
        <v>10612</v>
      </c>
      <c r="H71" s="158">
        <v>13197</v>
      </c>
      <c r="I71" s="159">
        <f t="shared" si="14"/>
        <v>0.24359215981907267</v>
      </c>
      <c r="J71" s="160">
        <f t="shared" si="15"/>
        <v>0.38391359060402674</v>
      </c>
      <c r="K71" s="159">
        <f>H71/H67</f>
        <v>0.75489074476604512</v>
      </c>
    </row>
    <row r="72" spans="2:11" x14ac:dyDescent="0.25">
      <c r="B72" s="162" t="s">
        <v>110</v>
      </c>
      <c r="C72" s="163">
        <v>4228</v>
      </c>
      <c r="D72" s="163">
        <v>5090</v>
      </c>
      <c r="E72" s="163">
        <v>2011</v>
      </c>
      <c r="F72" s="163">
        <v>5041</v>
      </c>
      <c r="G72" s="163">
        <v>4805</v>
      </c>
      <c r="H72" s="163">
        <v>5370</v>
      </c>
      <c r="I72" s="164">
        <f t="shared" si="14"/>
        <v>0.11758584807492189</v>
      </c>
      <c r="J72" s="165">
        <f t="shared" si="15"/>
        <v>0.27010406811731325</v>
      </c>
      <c r="K72" s="164">
        <f>H72/H67</f>
        <v>0.30717309232353279</v>
      </c>
    </row>
    <row r="73" spans="2:11" x14ac:dyDescent="0.25">
      <c r="B73" s="162" t="s">
        <v>113</v>
      </c>
      <c r="C73" s="163">
        <v>1006</v>
      </c>
      <c r="D73" s="163">
        <v>454</v>
      </c>
      <c r="E73" s="163">
        <v>466</v>
      </c>
      <c r="F73" s="163">
        <v>667</v>
      </c>
      <c r="G73" s="163">
        <v>1561</v>
      </c>
      <c r="H73" s="163">
        <v>1331</v>
      </c>
      <c r="I73" s="164">
        <f t="shared" si="14"/>
        <v>-0.14734144778987823</v>
      </c>
      <c r="J73" s="165">
        <f t="shared" si="15"/>
        <v>0.32306163021868795</v>
      </c>
      <c r="K73" s="164">
        <f>H73/H67</f>
        <v>7.6135453609426834E-2</v>
      </c>
    </row>
    <row r="74" spans="2:11" x14ac:dyDescent="0.25">
      <c r="B74" s="162" t="s">
        <v>116</v>
      </c>
      <c r="C74" s="163">
        <v>857</v>
      </c>
      <c r="D74" s="163">
        <v>546</v>
      </c>
      <c r="E74" s="163">
        <v>1207</v>
      </c>
      <c r="F74" s="163">
        <v>2185</v>
      </c>
      <c r="G74" s="163">
        <v>582</v>
      </c>
      <c r="H74" s="163">
        <v>764</v>
      </c>
      <c r="I74" s="164">
        <f t="shared" si="14"/>
        <v>0.3127147766323024</v>
      </c>
      <c r="J74" s="165">
        <f t="shared" si="15"/>
        <v>-0.10851808634772464</v>
      </c>
      <c r="K74" s="164">
        <f>H74/H67</f>
        <v>4.3702093581970025E-2</v>
      </c>
    </row>
    <row r="75" spans="2:11" x14ac:dyDescent="0.25">
      <c r="B75" s="162" t="s">
        <v>123</v>
      </c>
      <c r="C75" s="163">
        <v>212</v>
      </c>
      <c r="D75" s="163">
        <v>299</v>
      </c>
      <c r="E75" s="163">
        <v>1120</v>
      </c>
      <c r="F75" s="163">
        <v>379</v>
      </c>
      <c r="G75" s="163">
        <v>391</v>
      </c>
      <c r="H75" s="163">
        <v>532</v>
      </c>
      <c r="I75" s="164">
        <f t="shared" si="14"/>
        <v>0.36061381074168808</v>
      </c>
      <c r="J75" s="165">
        <f t="shared" si="15"/>
        <v>1.5094339622641511</v>
      </c>
      <c r="K75" s="164">
        <f>H75/H67</f>
        <v>3.0431300766502689E-2</v>
      </c>
    </row>
    <row r="76" spans="2:11" x14ac:dyDescent="0.25">
      <c r="B76" s="162" t="s">
        <v>119</v>
      </c>
      <c r="C76" s="163">
        <v>400</v>
      </c>
      <c r="D76" s="163">
        <v>291</v>
      </c>
      <c r="E76" s="163">
        <v>350</v>
      </c>
      <c r="F76" s="163">
        <v>267</v>
      </c>
      <c r="G76" s="163">
        <v>122</v>
      </c>
      <c r="H76" s="163">
        <v>318</v>
      </c>
      <c r="I76" s="164">
        <f t="shared" si="14"/>
        <v>1.6065573770491803</v>
      </c>
      <c r="J76" s="165">
        <f t="shared" si="15"/>
        <v>-0.20499999999999996</v>
      </c>
      <c r="K76" s="164">
        <f>H76/H67</f>
        <v>1.8190138428097472E-2</v>
      </c>
    </row>
    <row r="77" spans="2:11" x14ac:dyDescent="0.25">
      <c r="B77" s="162" t="s">
        <v>128</v>
      </c>
      <c r="C77" s="163">
        <v>350</v>
      </c>
      <c r="D77" s="163">
        <v>14</v>
      </c>
      <c r="E77" s="163">
        <v>714</v>
      </c>
      <c r="F77" s="163">
        <v>896</v>
      </c>
      <c r="G77" s="163">
        <v>180</v>
      </c>
      <c r="H77" s="163">
        <v>384</v>
      </c>
      <c r="I77" s="164">
        <f t="shared" si="14"/>
        <v>1.1333333333333333</v>
      </c>
      <c r="J77" s="165">
        <f t="shared" si="15"/>
        <v>9.7142857142857197E-2</v>
      </c>
      <c r="K77" s="164">
        <f>H77/H67</f>
        <v>2.1965450177325249E-2</v>
      </c>
    </row>
    <row r="78" spans="2:11" x14ac:dyDescent="0.25">
      <c r="B78" s="162" t="s">
        <v>131</v>
      </c>
      <c r="C78" s="163">
        <v>383</v>
      </c>
      <c r="D78" s="163">
        <v>29</v>
      </c>
      <c r="E78" s="163">
        <v>175</v>
      </c>
      <c r="F78" s="163">
        <v>367</v>
      </c>
      <c r="G78" s="163">
        <v>50</v>
      </c>
      <c r="H78" s="163">
        <v>869</v>
      </c>
      <c r="I78" s="164">
        <f t="shared" si="14"/>
        <v>16.38</v>
      </c>
      <c r="J78" s="165">
        <f t="shared" si="15"/>
        <v>1.268929503916449</v>
      </c>
      <c r="K78" s="164">
        <f>H78/H67</f>
        <v>4.9708271364832399E-2</v>
      </c>
    </row>
    <row r="79" spans="2:11" x14ac:dyDescent="0.25">
      <c r="B79" s="168" t="s">
        <v>145</v>
      </c>
      <c r="C79" s="169">
        <f t="shared" ref="C79:H79" si="16">C71-SUM(C72:C78)</f>
        <v>2100</v>
      </c>
      <c r="D79" s="169">
        <f t="shared" si="16"/>
        <v>1264</v>
      </c>
      <c r="E79" s="169">
        <f t="shared" si="16"/>
        <v>3857</v>
      </c>
      <c r="F79" s="169">
        <f t="shared" si="16"/>
        <v>5272</v>
      </c>
      <c r="G79" s="169">
        <f t="shared" si="16"/>
        <v>2921</v>
      </c>
      <c r="H79" s="169">
        <f t="shared" si="16"/>
        <v>3629</v>
      </c>
      <c r="I79" s="170">
        <f t="shared" si="14"/>
        <v>0.24238274563505646</v>
      </c>
      <c r="J79" s="171">
        <f t="shared" si="15"/>
        <v>0.72809523809523813</v>
      </c>
      <c r="K79" s="170">
        <f>H79/H67</f>
        <v>0.20758494451435763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74343</v>
      </c>
      <c r="D81" s="176">
        <v>9664</v>
      </c>
      <c r="E81" s="176">
        <v>51089</v>
      </c>
      <c r="F81" s="176">
        <v>71326</v>
      </c>
      <c r="G81" s="176">
        <v>74452</v>
      </c>
      <c r="H81" s="176">
        <v>79840</v>
      </c>
      <c r="I81" s="177">
        <f t="shared" ref="I81:I93" si="17">IFERROR(H81/G81-1,"-")</f>
        <v>7.2368774512437506E-2</v>
      </c>
      <c r="J81" s="177">
        <f t="shared" ref="J81:J93" si="18">IFERROR(H81/C81-1,"-")</f>
        <v>7.3941056992588461E-2</v>
      </c>
      <c r="K81" s="177">
        <f>H81/H81</f>
        <v>1</v>
      </c>
    </row>
    <row r="82" spans="2:11" x14ac:dyDescent="0.25">
      <c r="B82" s="157" t="s">
        <v>97</v>
      </c>
      <c r="C82" s="158">
        <v>26033</v>
      </c>
      <c r="D82" s="158">
        <v>5166</v>
      </c>
      <c r="E82" s="158">
        <v>17161</v>
      </c>
      <c r="F82" s="158">
        <v>24742</v>
      </c>
      <c r="G82" s="158">
        <v>20881</v>
      </c>
      <c r="H82" s="158">
        <v>22516</v>
      </c>
      <c r="I82" s="159">
        <f t="shared" si="17"/>
        <v>7.8300847660552675E-2</v>
      </c>
      <c r="J82" s="160">
        <f t="shared" si="18"/>
        <v>-0.1350977605347059</v>
      </c>
      <c r="K82" s="159">
        <f>H82/H81</f>
        <v>0.2820140280561122</v>
      </c>
    </row>
    <row r="83" spans="2:11" x14ac:dyDescent="0.25">
      <c r="B83" s="162" t="s">
        <v>103</v>
      </c>
      <c r="C83" s="163">
        <v>4393</v>
      </c>
      <c r="D83" s="163">
        <v>3076</v>
      </c>
      <c r="E83" s="163">
        <v>6495</v>
      </c>
      <c r="F83" s="163">
        <v>5994</v>
      </c>
      <c r="G83" s="163">
        <v>5109</v>
      </c>
      <c r="H83" s="163">
        <v>5683</v>
      </c>
      <c r="I83" s="164">
        <f t="shared" si="17"/>
        <v>0.11235075357212754</v>
      </c>
      <c r="J83" s="165">
        <f t="shared" si="18"/>
        <v>0.29364898702481224</v>
      </c>
      <c r="K83" s="164">
        <f>H83/H81</f>
        <v>7.1179859719438882E-2</v>
      </c>
    </row>
    <row r="84" spans="2:11" x14ac:dyDescent="0.25">
      <c r="B84" s="162" t="s">
        <v>100</v>
      </c>
      <c r="C84" s="163">
        <v>21640</v>
      </c>
      <c r="D84" s="163">
        <v>2090</v>
      </c>
      <c r="E84" s="163">
        <v>10666</v>
      </c>
      <c r="F84" s="163">
        <v>18748</v>
      </c>
      <c r="G84" s="163">
        <v>15772</v>
      </c>
      <c r="H84" s="163">
        <v>16833</v>
      </c>
      <c r="I84" s="164">
        <f t="shared" si="17"/>
        <v>6.7271113365457769E-2</v>
      </c>
      <c r="J84" s="165">
        <f t="shared" si="18"/>
        <v>-0.22213493530499073</v>
      </c>
      <c r="K84" s="164">
        <f>H84/H81</f>
        <v>0.21083416833667334</v>
      </c>
    </row>
    <row r="85" spans="2:11" x14ac:dyDescent="0.25">
      <c r="B85" s="157" t="s">
        <v>107</v>
      </c>
      <c r="C85" s="158">
        <v>48310</v>
      </c>
      <c r="D85" s="158">
        <v>4498</v>
      </c>
      <c r="E85" s="158">
        <v>33928</v>
      </c>
      <c r="F85" s="158">
        <v>46584</v>
      </c>
      <c r="G85" s="158">
        <v>53571</v>
      </c>
      <c r="H85" s="158">
        <v>57324</v>
      </c>
      <c r="I85" s="159">
        <f t="shared" si="17"/>
        <v>7.0056560452483652E-2</v>
      </c>
      <c r="J85" s="160">
        <f t="shared" si="18"/>
        <v>0.18658662802732362</v>
      </c>
      <c r="K85" s="159">
        <f>H85/H81</f>
        <v>0.7179859719438878</v>
      </c>
    </row>
    <row r="86" spans="2:11" x14ac:dyDescent="0.25">
      <c r="B86" s="162" t="s">
        <v>110</v>
      </c>
      <c r="C86" s="163">
        <v>8152</v>
      </c>
      <c r="D86" s="163">
        <v>759</v>
      </c>
      <c r="E86" s="163">
        <v>3274</v>
      </c>
      <c r="F86" s="163">
        <v>7693</v>
      </c>
      <c r="G86" s="163">
        <v>10029</v>
      </c>
      <c r="H86" s="163">
        <v>10687</v>
      </c>
      <c r="I86" s="164">
        <f t="shared" si="17"/>
        <v>6.5609731777844349E-2</v>
      </c>
      <c r="J86" s="165">
        <f t="shared" si="18"/>
        <v>0.3109666339548578</v>
      </c>
      <c r="K86" s="164">
        <f>H86/H81</f>
        <v>0.1338552104208417</v>
      </c>
    </row>
    <row r="87" spans="2:11" x14ac:dyDescent="0.25">
      <c r="B87" s="162" t="s">
        <v>113</v>
      </c>
      <c r="C87" s="163">
        <v>17728</v>
      </c>
      <c r="D87" s="163">
        <v>1403</v>
      </c>
      <c r="E87" s="163">
        <v>13019</v>
      </c>
      <c r="F87" s="163">
        <v>16107</v>
      </c>
      <c r="G87" s="163">
        <v>16817</v>
      </c>
      <c r="H87" s="163">
        <v>18023</v>
      </c>
      <c r="I87" s="164">
        <f t="shared" si="17"/>
        <v>7.1713147410358502E-2</v>
      </c>
      <c r="J87" s="165">
        <f t="shared" si="18"/>
        <v>1.6640342960288823E-2</v>
      </c>
      <c r="K87" s="164">
        <f>H87/H81</f>
        <v>0.22573897795591183</v>
      </c>
    </row>
    <row r="88" spans="2:11" x14ac:dyDescent="0.25">
      <c r="B88" s="162" t="s">
        <v>116</v>
      </c>
      <c r="C88" s="163">
        <v>2012</v>
      </c>
      <c r="D88" s="163">
        <v>497</v>
      </c>
      <c r="E88" s="163">
        <v>2303</v>
      </c>
      <c r="F88" s="163">
        <v>3074</v>
      </c>
      <c r="G88" s="163">
        <v>4120</v>
      </c>
      <c r="H88" s="163">
        <v>4353</v>
      </c>
      <c r="I88" s="164">
        <f t="shared" si="17"/>
        <v>5.6553398058252435E-2</v>
      </c>
      <c r="J88" s="165">
        <f t="shared" si="18"/>
        <v>1.1635188866799204</v>
      </c>
      <c r="K88" s="164">
        <f>H88/H81</f>
        <v>5.4521543086172346E-2</v>
      </c>
    </row>
    <row r="89" spans="2:11" x14ac:dyDescent="0.25">
      <c r="B89" s="162" t="s">
        <v>123</v>
      </c>
      <c r="C89" s="163">
        <v>696</v>
      </c>
      <c r="D89" s="163">
        <v>79</v>
      </c>
      <c r="E89" s="163">
        <v>1264</v>
      </c>
      <c r="F89" s="163">
        <v>1183</v>
      </c>
      <c r="G89" s="163">
        <v>1526</v>
      </c>
      <c r="H89" s="163">
        <v>2010</v>
      </c>
      <c r="I89" s="164">
        <f t="shared" si="17"/>
        <v>0.31716906946264745</v>
      </c>
      <c r="J89" s="165">
        <f t="shared" si="18"/>
        <v>1.8879310344827585</v>
      </c>
      <c r="K89" s="164">
        <f>H89/H81</f>
        <v>2.5175350701402806E-2</v>
      </c>
    </row>
    <row r="90" spans="2:11" x14ac:dyDescent="0.25">
      <c r="B90" s="162" t="s">
        <v>119</v>
      </c>
      <c r="C90" s="163">
        <v>503</v>
      </c>
      <c r="D90" s="163">
        <v>114</v>
      </c>
      <c r="E90" s="163">
        <v>754</v>
      </c>
      <c r="F90" s="163">
        <v>761</v>
      </c>
      <c r="G90" s="163">
        <v>700</v>
      </c>
      <c r="H90" s="163">
        <v>943</v>
      </c>
      <c r="I90" s="164">
        <f t="shared" si="17"/>
        <v>0.3471428571428572</v>
      </c>
      <c r="J90" s="165">
        <f t="shared" si="18"/>
        <v>0.874751491053678</v>
      </c>
      <c r="K90" s="164">
        <f>H90/H81</f>
        <v>1.1811122244488978E-2</v>
      </c>
    </row>
    <row r="91" spans="2:11" x14ac:dyDescent="0.25">
      <c r="B91" s="162" t="s">
        <v>128</v>
      </c>
      <c r="C91" s="163">
        <v>1231</v>
      </c>
      <c r="D91" s="163">
        <v>12</v>
      </c>
      <c r="E91" s="163">
        <v>839</v>
      </c>
      <c r="F91" s="163">
        <v>1387</v>
      </c>
      <c r="G91" s="163">
        <v>1516</v>
      </c>
      <c r="H91" s="163">
        <v>1023</v>
      </c>
      <c r="I91" s="164">
        <f t="shared" si="17"/>
        <v>-0.32519788918205805</v>
      </c>
      <c r="J91" s="165">
        <f t="shared" si="18"/>
        <v>-0.16896831844029248</v>
      </c>
      <c r="K91" s="164">
        <f>H91/H81</f>
        <v>1.2813126252505009E-2</v>
      </c>
    </row>
    <row r="92" spans="2:11" x14ac:dyDescent="0.25">
      <c r="B92" s="162" t="s">
        <v>131</v>
      </c>
      <c r="C92" s="163">
        <v>2686</v>
      </c>
      <c r="D92" s="163">
        <v>62</v>
      </c>
      <c r="E92" s="163">
        <v>1182</v>
      </c>
      <c r="F92" s="163">
        <v>2067</v>
      </c>
      <c r="G92" s="163">
        <v>2178</v>
      </c>
      <c r="H92" s="163">
        <v>1721</v>
      </c>
      <c r="I92" s="164">
        <f t="shared" si="17"/>
        <v>-0.20982552800734622</v>
      </c>
      <c r="J92" s="165">
        <f t="shared" si="18"/>
        <v>-0.35927029039463887</v>
      </c>
      <c r="K92" s="164">
        <f>H92/H81</f>
        <v>2.1555611222444891E-2</v>
      </c>
    </row>
    <row r="93" spans="2:11" x14ac:dyDescent="0.25">
      <c r="B93" s="168" t="s">
        <v>145</v>
      </c>
      <c r="C93" s="169">
        <f t="shared" ref="C93:H93" si="19">C85-SUM(C86:C92)</f>
        <v>15302</v>
      </c>
      <c r="D93" s="169">
        <f t="shared" si="19"/>
        <v>1572</v>
      </c>
      <c r="E93" s="169">
        <f t="shared" si="19"/>
        <v>11293</v>
      </c>
      <c r="F93" s="169">
        <f t="shared" si="19"/>
        <v>14312</v>
      </c>
      <c r="G93" s="169">
        <f t="shared" si="19"/>
        <v>16685</v>
      </c>
      <c r="H93" s="169">
        <f t="shared" si="19"/>
        <v>18564</v>
      </c>
      <c r="I93" s="170">
        <f t="shared" si="17"/>
        <v>0.11261612226550799</v>
      </c>
      <c r="J93" s="171">
        <f t="shared" si="18"/>
        <v>0.21317474839890216</v>
      </c>
      <c r="K93" s="170">
        <f>H93/H81</f>
        <v>0.23251503006012025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5920</v>
      </c>
      <c r="D95" s="176">
        <v>1842</v>
      </c>
      <c r="E95" s="176">
        <v>4794</v>
      </c>
      <c r="F95" s="176">
        <v>5361</v>
      </c>
      <c r="G95" s="176">
        <v>4792</v>
      </c>
      <c r="H95" s="176">
        <v>5436</v>
      </c>
      <c r="I95" s="177">
        <f t="shared" ref="I95:I107" si="20">IFERROR(H95/G95-1,"-")</f>
        <v>0.13439065108514181</v>
      </c>
      <c r="J95" s="177">
        <f t="shared" ref="J95:J107" si="21">IFERROR(H95/C95-1,"-")</f>
        <v>-8.1756756756756754E-2</v>
      </c>
      <c r="K95" s="177">
        <f>H95/H95</f>
        <v>1</v>
      </c>
    </row>
    <row r="96" spans="2:11" x14ac:dyDescent="0.25">
      <c r="B96" s="157" t="s">
        <v>97</v>
      </c>
      <c r="C96" s="158">
        <v>4037</v>
      </c>
      <c r="D96" s="158">
        <v>1185</v>
      </c>
      <c r="E96" s="158">
        <v>3022</v>
      </c>
      <c r="F96" s="158">
        <v>3424</v>
      </c>
      <c r="G96" s="158">
        <v>2617</v>
      </c>
      <c r="H96" s="158">
        <v>3274</v>
      </c>
      <c r="I96" s="159">
        <f t="shared" si="20"/>
        <v>0.25105082155139469</v>
      </c>
      <c r="J96" s="160">
        <f t="shared" si="21"/>
        <v>-0.18900173396086206</v>
      </c>
      <c r="K96" s="159">
        <f>H96/H95</f>
        <v>0.60228108903605593</v>
      </c>
    </row>
    <row r="97" spans="2:11" x14ac:dyDescent="0.25">
      <c r="B97" s="162" t="s">
        <v>103</v>
      </c>
      <c r="C97" s="163">
        <v>2610</v>
      </c>
      <c r="D97" s="163">
        <v>797</v>
      </c>
      <c r="E97" s="163">
        <v>1498</v>
      </c>
      <c r="F97" s="163">
        <v>1825</v>
      </c>
      <c r="G97" s="163">
        <v>1173</v>
      </c>
      <c r="H97" s="163">
        <v>1487</v>
      </c>
      <c r="I97" s="164">
        <f t="shared" si="20"/>
        <v>0.26768968456948006</v>
      </c>
      <c r="J97" s="165">
        <f t="shared" si="21"/>
        <v>-0.43026819923371651</v>
      </c>
      <c r="K97" s="164">
        <f>H97/H95</f>
        <v>0.27354672553348053</v>
      </c>
    </row>
    <row r="98" spans="2:11" x14ac:dyDescent="0.25">
      <c r="B98" s="162" t="s">
        <v>100</v>
      </c>
      <c r="C98" s="163">
        <v>1427</v>
      </c>
      <c r="D98" s="163">
        <v>388</v>
      </c>
      <c r="E98" s="163">
        <v>1524</v>
      </c>
      <c r="F98" s="163">
        <v>1599</v>
      </c>
      <c r="G98" s="163">
        <v>1444</v>
      </c>
      <c r="H98" s="163">
        <v>1787</v>
      </c>
      <c r="I98" s="164">
        <f t="shared" si="20"/>
        <v>0.23753462603878117</v>
      </c>
      <c r="J98" s="165">
        <f t="shared" si="21"/>
        <v>0.2522775052557813</v>
      </c>
      <c r="K98" s="164">
        <f>H98/H95</f>
        <v>0.3287343635025754</v>
      </c>
    </row>
    <row r="99" spans="2:11" x14ac:dyDescent="0.25">
      <c r="B99" s="157" t="s">
        <v>107</v>
      </c>
      <c r="C99" s="158">
        <v>1883</v>
      </c>
      <c r="D99" s="158">
        <v>657</v>
      </c>
      <c r="E99" s="158">
        <v>1772</v>
      </c>
      <c r="F99" s="158">
        <v>1937</v>
      </c>
      <c r="G99" s="158">
        <v>2175</v>
      </c>
      <c r="H99" s="158">
        <v>2162</v>
      </c>
      <c r="I99" s="159">
        <f t="shared" si="20"/>
        <v>-5.9770114942528929E-3</v>
      </c>
      <c r="J99" s="160">
        <f t="shared" si="21"/>
        <v>0.14816781731279871</v>
      </c>
      <c r="K99" s="159">
        <f>H99/H95</f>
        <v>0.39771891096394407</v>
      </c>
    </row>
    <row r="100" spans="2:11" x14ac:dyDescent="0.25">
      <c r="B100" s="162" t="s">
        <v>110</v>
      </c>
      <c r="C100" s="163">
        <v>232</v>
      </c>
      <c r="D100" s="163">
        <v>74</v>
      </c>
      <c r="E100" s="163">
        <v>197</v>
      </c>
      <c r="F100" s="163">
        <v>318</v>
      </c>
      <c r="G100" s="163">
        <v>352</v>
      </c>
      <c r="H100" s="163">
        <v>296</v>
      </c>
      <c r="I100" s="164">
        <f t="shared" si="20"/>
        <v>-0.15909090909090906</v>
      </c>
      <c r="J100" s="165">
        <f t="shared" si="21"/>
        <v>0.27586206896551735</v>
      </c>
      <c r="K100" s="164">
        <f>H100/H95</f>
        <v>5.4451802796173655E-2</v>
      </c>
    </row>
    <row r="101" spans="2:11" x14ac:dyDescent="0.25">
      <c r="B101" s="162" t="s">
        <v>113</v>
      </c>
      <c r="C101" s="163">
        <v>439</v>
      </c>
      <c r="D101" s="163">
        <v>87</v>
      </c>
      <c r="E101" s="163">
        <v>406</v>
      </c>
      <c r="F101" s="163">
        <v>412</v>
      </c>
      <c r="G101" s="163">
        <v>481</v>
      </c>
      <c r="H101" s="163">
        <v>512</v>
      </c>
      <c r="I101" s="164">
        <f t="shared" si="20"/>
        <v>6.4449064449064508E-2</v>
      </c>
      <c r="J101" s="165">
        <f t="shared" si="21"/>
        <v>0.16628701594533024</v>
      </c>
      <c r="K101" s="164">
        <f>H101/H95</f>
        <v>9.4186902133922001E-2</v>
      </c>
    </row>
    <row r="102" spans="2:11" x14ac:dyDescent="0.25">
      <c r="B102" s="162" t="s">
        <v>116</v>
      </c>
      <c r="C102" s="163">
        <v>339</v>
      </c>
      <c r="D102" s="163">
        <v>202</v>
      </c>
      <c r="E102" s="163">
        <v>371</v>
      </c>
      <c r="F102" s="163">
        <v>358</v>
      </c>
      <c r="G102" s="163">
        <v>313</v>
      </c>
      <c r="H102" s="163">
        <v>299</v>
      </c>
      <c r="I102" s="164">
        <f t="shared" si="20"/>
        <v>-4.4728434504792358E-2</v>
      </c>
      <c r="J102" s="165">
        <f t="shared" si="21"/>
        <v>-0.11799410029498525</v>
      </c>
      <c r="K102" s="164">
        <f>H102/H95</f>
        <v>5.5003679175864607E-2</v>
      </c>
    </row>
    <row r="103" spans="2:11" x14ac:dyDescent="0.25">
      <c r="B103" s="162" t="s">
        <v>123</v>
      </c>
      <c r="C103" s="163">
        <v>81</v>
      </c>
      <c r="D103" s="163">
        <v>14</v>
      </c>
      <c r="E103" s="163">
        <v>111</v>
      </c>
      <c r="F103" s="163">
        <v>126</v>
      </c>
      <c r="G103" s="163">
        <v>117</v>
      </c>
      <c r="H103" s="163">
        <v>83</v>
      </c>
      <c r="I103" s="164">
        <f t="shared" si="20"/>
        <v>-0.29059829059829057</v>
      </c>
      <c r="J103" s="165">
        <f t="shared" si="21"/>
        <v>2.4691358024691468E-2</v>
      </c>
      <c r="K103" s="164">
        <f>H103/H95</f>
        <v>1.5268579838116261E-2</v>
      </c>
    </row>
    <row r="104" spans="2:11" x14ac:dyDescent="0.25">
      <c r="B104" s="162" t="s">
        <v>119</v>
      </c>
      <c r="C104" s="163">
        <v>40</v>
      </c>
      <c r="D104" s="163">
        <v>20</v>
      </c>
      <c r="E104" s="163">
        <v>75</v>
      </c>
      <c r="F104" s="163">
        <v>53</v>
      </c>
      <c r="G104" s="163">
        <v>82</v>
      </c>
      <c r="H104" s="163">
        <v>143</v>
      </c>
      <c r="I104" s="164">
        <f t="shared" si="20"/>
        <v>0.74390243902439024</v>
      </c>
      <c r="J104" s="165">
        <f t="shared" si="21"/>
        <v>2.5750000000000002</v>
      </c>
      <c r="K104" s="164">
        <f>H104/H95</f>
        <v>2.6306107431935247E-2</v>
      </c>
    </row>
    <row r="105" spans="2:11" x14ac:dyDescent="0.25">
      <c r="B105" s="162" t="s">
        <v>128</v>
      </c>
      <c r="C105" s="163">
        <v>20</v>
      </c>
      <c r="D105" s="163">
        <v>2</v>
      </c>
      <c r="E105" s="163">
        <v>33</v>
      </c>
      <c r="F105" s="163">
        <v>24</v>
      </c>
      <c r="G105" s="163">
        <v>18</v>
      </c>
      <c r="H105" s="163">
        <v>4</v>
      </c>
      <c r="I105" s="164">
        <f t="shared" si="20"/>
        <v>-0.77777777777777779</v>
      </c>
      <c r="J105" s="165">
        <f t="shared" si="21"/>
        <v>-0.8</v>
      </c>
      <c r="K105" s="164">
        <f>H105/H95</f>
        <v>7.3583517292126564E-4</v>
      </c>
    </row>
    <row r="106" spans="2:11" x14ac:dyDescent="0.25">
      <c r="B106" s="162" t="s">
        <v>131</v>
      </c>
      <c r="C106" s="163">
        <v>43</v>
      </c>
      <c r="D106" s="163">
        <v>5</v>
      </c>
      <c r="E106" s="163">
        <v>17</v>
      </c>
      <c r="F106" s="163">
        <v>35</v>
      </c>
      <c r="G106" s="163">
        <v>36</v>
      </c>
      <c r="H106" s="163">
        <v>42</v>
      </c>
      <c r="I106" s="164">
        <f t="shared" si="20"/>
        <v>0.16666666666666674</v>
      </c>
      <c r="J106" s="165">
        <f t="shared" si="21"/>
        <v>-2.3255813953488413E-2</v>
      </c>
      <c r="K106" s="164">
        <f>H106/H95</f>
        <v>7.7262693156732896E-3</v>
      </c>
    </row>
    <row r="107" spans="2:11" x14ac:dyDescent="0.25">
      <c r="B107" s="168" t="s">
        <v>145</v>
      </c>
      <c r="C107" s="169">
        <f t="shared" ref="C107:H107" si="22">C99-SUM(C100:C106)</f>
        <v>689</v>
      </c>
      <c r="D107" s="169">
        <f t="shared" si="22"/>
        <v>253</v>
      </c>
      <c r="E107" s="169">
        <f t="shared" si="22"/>
        <v>562</v>
      </c>
      <c r="F107" s="169">
        <f t="shared" si="22"/>
        <v>611</v>
      </c>
      <c r="G107" s="169">
        <f t="shared" si="22"/>
        <v>776</v>
      </c>
      <c r="H107" s="169">
        <f t="shared" si="22"/>
        <v>783</v>
      </c>
      <c r="I107" s="170">
        <f t="shared" si="20"/>
        <v>9.0206185567009989E-3</v>
      </c>
      <c r="J107" s="171">
        <f t="shared" si="21"/>
        <v>0.13642960812772142</v>
      </c>
      <c r="K107" s="170">
        <f>H107/H95</f>
        <v>0.14403973509933773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14016</v>
      </c>
      <c r="D109" s="176">
        <v>6700</v>
      </c>
      <c r="E109" s="176">
        <v>15768</v>
      </c>
      <c r="F109" s="176">
        <v>20517</v>
      </c>
      <c r="G109" s="176">
        <v>23002</v>
      </c>
      <c r="H109" s="176">
        <v>20336</v>
      </c>
      <c r="I109" s="177">
        <f t="shared" ref="I109:I121" si="23">IFERROR(H109/G109-1,"-")</f>
        <v>-0.11590296495956875</v>
      </c>
      <c r="J109" s="177">
        <f t="shared" ref="J109:J121" si="24">IFERROR(H109/C109-1,"-")</f>
        <v>0.45091324200913241</v>
      </c>
      <c r="K109" s="177">
        <f>H109/H109</f>
        <v>1</v>
      </c>
    </row>
    <row r="110" spans="2:11" x14ac:dyDescent="0.25">
      <c r="B110" s="157" t="s">
        <v>97</v>
      </c>
      <c r="C110" s="158">
        <v>2578</v>
      </c>
      <c r="D110" s="158">
        <v>2362</v>
      </c>
      <c r="E110" s="158">
        <v>3394</v>
      </c>
      <c r="F110" s="158">
        <v>3573</v>
      </c>
      <c r="G110" s="158">
        <v>3901</v>
      </c>
      <c r="H110" s="158">
        <v>3242</v>
      </c>
      <c r="I110" s="159">
        <f t="shared" si="23"/>
        <v>-0.16893104332222508</v>
      </c>
      <c r="J110" s="160">
        <f t="shared" si="24"/>
        <v>0.25756400310318073</v>
      </c>
      <c r="K110" s="159">
        <f>H110/H109</f>
        <v>0.15942171518489379</v>
      </c>
    </row>
    <row r="111" spans="2:11" x14ac:dyDescent="0.25">
      <c r="B111" s="162" t="s">
        <v>103</v>
      </c>
      <c r="C111" s="163">
        <v>667</v>
      </c>
      <c r="D111" s="163">
        <v>1468</v>
      </c>
      <c r="E111" s="163">
        <v>1391</v>
      </c>
      <c r="F111" s="163">
        <v>1018</v>
      </c>
      <c r="G111" s="163">
        <v>680</v>
      </c>
      <c r="H111" s="163">
        <v>747</v>
      </c>
      <c r="I111" s="164">
        <f t="shared" si="23"/>
        <v>9.8529411764705976E-2</v>
      </c>
      <c r="J111" s="165">
        <f t="shared" si="24"/>
        <v>0.11994002998500752</v>
      </c>
      <c r="K111" s="164">
        <f>H111/H109</f>
        <v>3.6732887490165227E-2</v>
      </c>
    </row>
    <row r="112" spans="2:11" x14ac:dyDescent="0.25">
      <c r="B112" s="162" t="s">
        <v>100</v>
      </c>
      <c r="C112" s="163">
        <v>1911</v>
      </c>
      <c r="D112" s="163">
        <v>894</v>
      </c>
      <c r="E112" s="163">
        <v>2003</v>
      </c>
      <c r="F112" s="163">
        <v>2555</v>
      </c>
      <c r="G112" s="163">
        <v>3221</v>
      </c>
      <c r="H112" s="163">
        <v>2495</v>
      </c>
      <c r="I112" s="164">
        <f t="shared" si="23"/>
        <v>-0.22539583980130395</v>
      </c>
      <c r="J112" s="165">
        <f t="shared" si="24"/>
        <v>0.30559916274201981</v>
      </c>
      <c r="K112" s="164">
        <f>H112/H109</f>
        <v>0.12268882769472857</v>
      </c>
    </row>
    <row r="113" spans="2:11" x14ac:dyDescent="0.25">
      <c r="B113" s="157" t="s">
        <v>107</v>
      </c>
      <c r="C113" s="158">
        <v>11438</v>
      </c>
      <c r="D113" s="158">
        <v>4338</v>
      </c>
      <c r="E113" s="158">
        <v>12374</v>
      </c>
      <c r="F113" s="158">
        <v>16944</v>
      </c>
      <c r="G113" s="158">
        <v>19101</v>
      </c>
      <c r="H113" s="158">
        <v>17094</v>
      </c>
      <c r="I113" s="159">
        <f t="shared" si="23"/>
        <v>-0.10507303282550651</v>
      </c>
      <c r="J113" s="160">
        <f t="shared" si="24"/>
        <v>0.49449204406364755</v>
      </c>
      <c r="K113" s="159">
        <f>H113/H109</f>
        <v>0.84057828481510621</v>
      </c>
    </row>
    <row r="114" spans="2:11" x14ac:dyDescent="0.25">
      <c r="B114" s="162" t="s">
        <v>110</v>
      </c>
      <c r="C114" s="163">
        <v>6007</v>
      </c>
      <c r="D114" s="163">
        <v>3374</v>
      </c>
      <c r="E114" s="163">
        <v>6174</v>
      </c>
      <c r="F114" s="163">
        <v>10334</v>
      </c>
      <c r="G114" s="163">
        <v>11424</v>
      </c>
      <c r="H114" s="163">
        <v>10129</v>
      </c>
      <c r="I114" s="164">
        <f t="shared" si="23"/>
        <v>-0.11335784313725494</v>
      </c>
      <c r="J114" s="165">
        <f t="shared" si="24"/>
        <v>0.68619943399367411</v>
      </c>
      <c r="K114" s="164">
        <f>H114/H109</f>
        <v>0.49808221872541308</v>
      </c>
    </row>
    <row r="115" spans="2:11" x14ac:dyDescent="0.25">
      <c r="B115" s="162" t="s">
        <v>113</v>
      </c>
      <c r="C115" s="163">
        <v>1113</v>
      </c>
      <c r="D115" s="163">
        <v>339</v>
      </c>
      <c r="E115" s="163">
        <v>895</v>
      </c>
      <c r="F115" s="163">
        <v>940</v>
      </c>
      <c r="G115" s="163">
        <v>1248</v>
      </c>
      <c r="H115" s="163">
        <v>928</v>
      </c>
      <c r="I115" s="164">
        <f t="shared" si="23"/>
        <v>-0.25641025641025639</v>
      </c>
      <c r="J115" s="165">
        <f t="shared" si="24"/>
        <v>-0.16621743036837378</v>
      </c>
      <c r="K115" s="164">
        <f>H115/H109</f>
        <v>4.5633359559402044E-2</v>
      </c>
    </row>
    <row r="116" spans="2:11" x14ac:dyDescent="0.25">
      <c r="B116" s="162" t="s">
        <v>116</v>
      </c>
      <c r="C116" s="163">
        <v>454</v>
      </c>
      <c r="D116" s="163">
        <v>137</v>
      </c>
      <c r="E116" s="163">
        <v>790</v>
      </c>
      <c r="F116" s="163">
        <v>1062</v>
      </c>
      <c r="G116" s="163">
        <v>920</v>
      </c>
      <c r="H116" s="163">
        <v>1168</v>
      </c>
      <c r="I116" s="164">
        <f t="shared" si="23"/>
        <v>0.26956521739130435</v>
      </c>
      <c r="J116" s="165">
        <f t="shared" si="24"/>
        <v>1.5726872246696035</v>
      </c>
      <c r="K116" s="164">
        <f>H116/H109</f>
        <v>5.7435090479937057E-2</v>
      </c>
    </row>
    <row r="117" spans="2:11" x14ac:dyDescent="0.25">
      <c r="B117" s="162" t="s">
        <v>123</v>
      </c>
      <c r="C117" s="163">
        <v>235</v>
      </c>
      <c r="D117" s="163">
        <v>75</v>
      </c>
      <c r="E117" s="163">
        <v>631</v>
      </c>
      <c r="F117" s="163">
        <v>648</v>
      </c>
      <c r="G117" s="163">
        <v>769</v>
      </c>
      <c r="H117" s="163">
        <v>565</v>
      </c>
      <c r="I117" s="164">
        <f t="shared" si="23"/>
        <v>-0.26527958387516259</v>
      </c>
      <c r="J117" s="165">
        <f t="shared" si="24"/>
        <v>1.4042553191489362</v>
      </c>
      <c r="K117" s="164">
        <f>H117/H109</f>
        <v>2.778324154209284E-2</v>
      </c>
    </row>
    <row r="118" spans="2:11" x14ac:dyDescent="0.25">
      <c r="B118" s="162" t="s">
        <v>119</v>
      </c>
      <c r="C118" s="163">
        <v>334</v>
      </c>
      <c r="D118" s="163">
        <v>77</v>
      </c>
      <c r="E118" s="163">
        <v>679</v>
      </c>
      <c r="F118" s="163">
        <v>400</v>
      </c>
      <c r="G118" s="163">
        <v>553</v>
      </c>
      <c r="H118" s="163">
        <v>436</v>
      </c>
      <c r="I118" s="164">
        <f t="shared" si="23"/>
        <v>-0.21157323688969254</v>
      </c>
      <c r="J118" s="165">
        <f t="shared" si="24"/>
        <v>0.3053892215568863</v>
      </c>
      <c r="K118" s="164">
        <f>H118/H109</f>
        <v>2.143981117230527E-2</v>
      </c>
    </row>
    <row r="119" spans="2:11" x14ac:dyDescent="0.25">
      <c r="B119" s="162" t="s">
        <v>128</v>
      </c>
      <c r="C119" s="163">
        <v>106</v>
      </c>
      <c r="D119" s="163">
        <v>3</v>
      </c>
      <c r="E119" s="163">
        <v>134</v>
      </c>
      <c r="F119" s="163">
        <v>164</v>
      </c>
      <c r="G119" s="163">
        <v>249</v>
      </c>
      <c r="H119" s="163">
        <v>155</v>
      </c>
      <c r="I119" s="164">
        <f t="shared" si="23"/>
        <v>-0.3775100401606426</v>
      </c>
      <c r="J119" s="165">
        <f t="shared" si="24"/>
        <v>0.46226415094339623</v>
      </c>
      <c r="K119" s="164">
        <f>H119/H109</f>
        <v>7.621951219512195E-3</v>
      </c>
    </row>
    <row r="120" spans="2:11" x14ac:dyDescent="0.25">
      <c r="B120" s="162" t="s">
        <v>131</v>
      </c>
      <c r="C120" s="163">
        <v>358</v>
      </c>
      <c r="D120" s="163">
        <v>7</v>
      </c>
      <c r="E120" s="163">
        <v>223</v>
      </c>
      <c r="F120" s="163">
        <v>149</v>
      </c>
      <c r="G120" s="163">
        <v>250</v>
      </c>
      <c r="H120" s="163">
        <v>220</v>
      </c>
      <c r="I120" s="164">
        <f t="shared" si="23"/>
        <v>-0.12</v>
      </c>
      <c r="J120" s="165">
        <f t="shared" si="24"/>
        <v>-0.38547486033519551</v>
      </c>
      <c r="K120" s="164">
        <f>H120/H109</f>
        <v>1.0818253343823761E-2</v>
      </c>
    </row>
    <row r="121" spans="2:11" x14ac:dyDescent="0.25">
      <c r="B121" s="168" t="s">
        <v>145</v>
      </c>
      <c r="C121" s="169">
        <f t="shared" ref="C121:H121" si="25">C113-SUM(C114:C120)</f>
        <v>2831</v>
      </c>
      <c r="D121" s="169">
        <f t="shared" si="25"/>
        <v>326</v>
      </c>
      <c r="E121" s="169">
        <f t="shared" si="25"/>
        <v>2848</v>
      </c>
      <c r="F121" s="169">
        <f t="shared" si="25"/>
        <v>3247</v>
      </c>
      <c r="G121" s="169">
        <f t="shared" si="25"/>
        <v>3688</v>
      </c>
      <c r="H121" s="169">
        <f t="shared" si="25"/>
        <v>3493</v>
      </c>
      <c r="I121" s="170">
        <f t="shared" si="23"/>
        <v>-5.2874186550976088E-2</v>
      </c>
      <c r="J121" s="171">
        <f t="shared" si="24"/>
        <v>0.2338396326386436</v>
      </c>
      <c r="K121" s="170">
        <f>H121/H109</f>
        <v>0.17176435877261997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21585</v>
      </c>
      <c r="D123" s="176">
        <v>7232</v>
      </c>
      <c r="E123" s="176">
        <v>19039</v>
      </c>
      <c r="F123" s="176">
        <v>24713</v>
      </c>
      <c r="G123" s="176">
        <v>21639</v>
      </c>
      <c r="H123" s="176">
        <v>25345</v>
      </c>
      <c r="I123" s="177">
        <f t="shared" ref="I123:I135" si="26">IFERROR(H123/G123-1,"-")</f>
        <v>0.17126484588012381</v>
      </c>
      <c r="J123" s="177">
        <f t="shared" ref="J123:J135" si="27">IFERROR(H123/C123-1,"-")</f>
        <v>0.17419504285383369</v>
      </c>
      <c r="K123" s="177">
        <f>H123/H123</f>
        <v>1</v>
      </c>
    </row>
    <row r="124" spans="2:11" x14ac:dyDescent="0.25">
      <c r="B124" s="157" t="s">
        <v>97</v>
      </c>
      <c r="C124" s="158">
        <v>10546</v>
      </c>
      <c r="D124" s="158">
        <v>4539</v>
      </c>
      <c r="E124" s="158">
        <v>10127</v>
      </c>
      <c r="F124" s="158">
        <v>11037</v>
      </c>
      <c r="G124" s="158">
        <v>10903</v>
      </c>
      <c r="H124" s="158">
        <v>13443</v>
      </c>
      <c r="I124" s="159">
        <f t="shared" si="26"/>
        <v>0.23296340456755016</v>
      </c>
      <c r="J124" s="160">
        <f t="shared" si="27"/>
        <v>0.2747013085530059</v>
      </c>
      <c r="K124" s="159">
        <f>H124/H123</f>
        <v>0.53040047346616692</v>
      </c>
    </row>
    <row r="125" spans="2:11" x14ac:dyDescent="0.25">
      <c r="B125" s="162" t="s">
        <v>103</v>
      </c>
      <c r="C125" s="163">
        <v>6071</v>
      </c>
      <c r="D125" s="163">
        <v>2272</v>
      </c>
      <c r="E125" s="163">
        <v>5476</v>
      </c>
      <c r="F125" s="163">
        <v>5871</v>
      </c>
      <c r="G125" s="163">
        <v>5317</v>
      </c>
      <c r="H125" s="163">
        <v>7289</v>
      </c>
      <c r="I125" s="164">
        <f t="shared" si="26"/>
        <v>0.37088583787850293</v>
      </c>
      <c r="J125" s="165">
        <f t="shared" si="27"/>
        <v>0.20062592653599087</v>
      </c>
      <c r="K125" s="164">
        <f>H125/H123</f>
        <v>0.28759124087591242</v>
      </c>
    </row>
    <row r="126" spans="2:11" x14ac:dyDescent="0.25">
      <c r="B126" s="162" t="s">
        <v>100</v>
      </c>
      <c r="C126" s="163">
        <v>4475</v>
      </c>
      <c r="D126" s="163">
        <v>2267</v>
      </c>
      <c r="E126" s="163">
        <v>4651</v>
      </c>
      <c r="F126" s="163">
        <v>5166</v>
      </c>
      <c r="G126" s="163">
        <v>5586</v>
      </c>
      <c r="H126" s="163">
        <v>6154</v>
      </c>
      <c r="I126" s="164">
        <f t="shared" si="26"/>
        <v>0.10168277837450779</v>
      </c>
      <c r="J126" s="165">
        <f t="shared" si="27"/>
        <v>0.37519553072625689</v>
      </c>
      <c r="K126" s="164">
        <f>H126/H123</f>
        <v>0.2428092325902545</v>
      </c>
    </row>
    <row r="127" spans="2:11" x14ac:dyDescent="0.25">
      <c r="B127" s="157" t="s">
        <v>107</v>
      </c>
      <c r="C127" s="158">
        <v>11039</v>
      </c>
      <c r="D127" s="158">
        <v>2693</v>
      </c>
      <c r="E127" s="158">
        <v>8912</v>
      </c>
      <c r="F127" s="158">
        <v>13676</v>
      </c>
      <c r="G127" s="158">
        <v>10736</v>
      </c>
      <c r="H127" s="158">
        <v>11902</v>
      </c>
      <c r="I127" s="159">
        <f t="shared" si="26"/>
        <v>0.10860655737704916</v>
      </c>
      <c r="J127" s="160">
        <f t="shared" si="27"/>
        <v>7.8177371138690166E-2</v>
      </c>
      <c r="K127" s="159">
        <f>H127/H123</f>
        <v>0.46959952653383308</v>
      </c>
    </row>
    <row r="128" spans="2:11" x14ac:dyDescent="0.25">
      <c r="B128" s="162" t="s">
        <v>110</v>
      </c>
      <c r="C128" s="163">
        <v>1180</v>
      </c>
      <c r="D128" s="163">
        <v>249</v>
      </c>
      <c r="E128" s="163">
        <v>736</v>
      </c>
      <c r="F128" s="163">
        <v>1377</v>
      </c>
      <c r="G128" s="163">
        <v>1218</v>
      </c>
      <c r="H128" s="163">
        <v>1253</v>
      </c>
      <c r="I128" s="164">
        <f t="shared" si="26"/>
        <v>2.8735632183908066E-2</v>
      </c>
      <c r="J128" s="165">
        <f t="shared" si="27"/>
        <v>6.1864406779660985E-2</v>
      </c>
      <c r="K128" s="164">
        <f>H128/H123</f>
        <v>4.9437758926810023E-2</v>
      </c>
    </row>
    <row r="129" spans="2:11" x14ac:dyDescent="0.25">
      <c r="B129" s="162" t="s">
        <v>113</v>
      </c>
      <c r="C129" s="163">
        <v>1274</v>
      </c>
      <c r="D129" s="163">
        <v>261</v>
      </c>
      <c r="E129" s="163">
        <v>1499</v>
      </c>
      <c r="F129" s="163">
        <v>2104</v>
      </c>
      <c r="G129" s="163">
        <v>1962</v>
      </c>
      <c r="H129" s="163">
        <v>1950</v>
      </c>
      <c r="I129" s="164">
        <f t="shared" si="26"/>
        <v>-6.1162079510703737E-3</v>
      </c>
      <c r="J129" s="165">
        <f t="shared" si="27"/>
        <v>0.53061224489795911</v>
      </c>
      <c r="K129" s="164">
        <f>H129/H123</f>
        <v>7.6938252120733866E-2</v>
      </c>
    </row>
    <row r="130" spans="2:11" x14ac:dyDescent="0.25">
      <c r="B130" s="162" t="s">
        <v>116</v>
      </c>
      <c r="C130" s="163">
        <v>640</v>
      </c>
      <c r="D130" s="163">
        <v>244</v>
      </c>
      <c r="E130" s="163">
        <v>772</v>
      </c>
      <c r="F130" s="163">
        <v>1043</v>
      </c>
      <c r="G130" s="163">
        <v>765</v>
      </c>
      <c r="H130" s="163">
        <v>903</v>
      </c>
      <c r="I130" s="164">
        <f t="shared" si="26"/>
        <v>0.18039215686274512</v>
      </c>
      <c r="J130" s="165">
        <f t="shared" si="27"/>
        <v>0.41093749999999996</v>
      </c>
      <c r="K130" s="164">
        <f>H130/H123</f>
        <v>3.562832905898599E-2</v>
      </c>
    </row>
    <row r="131" spans="2:11" x14ac:dyDescent="0.25">
      <c r="B131" s="162" t="s">
        <v>123</v>
      </c>
      <c r="C131" s="163">
        <v>398</v>
      </c>
      <c r="D131" s="163">
        <v>44</v>
      </c>
      <c r="E131" s="163">
        <v>270</v>
      </c>
      <c r="F131" s="163">
        <v>311</v>
      </c>
      <c r="G131" s="163">
        <v>320</v>
      </c>
      <c r="H131" s="163">
        <v>252</v>
      </c>
      <c r="I131" s="164">
        <f t="shared" si="26"/>
        <v>-0.21250000000000002</v>
      </c>
      <c r="J131" s="165">
        <f t="shared" si="27"/>
        <v>-0.36683417085427139</v>
      </c>
      <c r="K131" s="164">
        <f>H131/H123</f>
        <v>9.9427895048333007E-3</v>
      </c>
    </row>
    <row r="132" spans="2:11" x14ac:dyDescent="0.25">
      <c r="B132" s="162" t="s">
        <v>119</v>
      </c>
      <c r="C132" s="163">
        <v>173</v>
      </c>
      <c r="D132" s="163">
        <v>76</v>
      </c>
      <c r="E132" s="163">
        <v>206</v>
      </c>
      <c r="F132" s="163">
        <v>295</v>
      </c>
      <c r="G132" s="163">
        <v>245</v>
      </c>
      <c r="H132" s="163">
        <v>320</v>
      </c>
      <c r="I132" s="164">
        <f t="shared" si="26"/>
        <v>0.30612244897959173</v>
      </c>
      <c r="J132" s="165">
        <f t="shared" si="27"/>
        <v>0.8497109826589595</v>
      </c>
      <c r="K132" s="164">
        <f>H132/H123</f>
        <v>1.2625764450581969E-2</v>
      </c>
    </row>
    <row r="133" spans="2:11" x14ac:dyDescent="0.25">
      <c r="B133" s="162" t="s">
        <v>128</v>
      </c>
      <c r="C133" s="163">
        <v>208</v>
      </c>
      <c r="D133" s="163">
        <v>8</v>
      </c>
      <c r="E133" s="163">
        <v>185</v>
      </c>
      <c r="F133" s="163">
        <v>174</v>
      </c>
      <c r="G133" s="163">
        <v>200</v>
      </c>
      <c r="H133" s="163">
        <v>161</v>
      </c>
      <c r="I133" s="164">
        <f t="shared" si="26"/>
        <v>-0.19499999999999995</v>
      </c>
      <c r="J133" s="165">
        <f t="shared" si="27"/>
        <v>-0.22596153846153844</v>
      </c>
      <c r="K133" s="164">
        <f>H133/H123</f>
        <v>6.3523377391990531E-3</v>
      </c>
    </row>
    <row r="134" spans="2:11" x14ac:dyDescent="0.25">
      <c r="B134" s="162" t="s">
        <v>131</v>
      </c>
      <c r="C134" s="163">
        <v>394</v>
      </c>
      <c r="D134" s="163">
        <v>25</v>
      </c>
      <c r="E134" s="163">
        <v>330</v>
      </c>
      <c r="F134" s="163">
        <v>359</v>
      </c>
      <c r="G134" s="163">
        <v>370</v>
      </c>
      <c r="H134" s="163">
        <v>471</v>
      </c>
      <c r="I134" s="164">
        <f t="shared" si="26"/>
        <v>0.27297297297297307</v>
      </c>
      <c r="J134" s="165">
        <f t="shared" si="27"/>
        <v>0.19543147208121825</v>
      </c>
      <c r="K134" s="164">
        <f>H134/H123</f>
        <v>1.8583547050700335E-2</v>
      </c>
    </row>
    <row r="135" spans="2:11" x14ac:dyDescent="0.25">
      <c r="B135" s="168" t="s">
        <v>145</v>
      </c>
      <c r="C135" s="169">
        <f t="shared" ref="C135:H135" si="28">C127-SUM(C128:C134)</f>
        <v>6772</v>
      </c>
      <c r="D135" s="169">
        <f t="shared" si="28"/>
        <v>1786</v>
      </c>
      <c r="E135" s="169">
        <f t="shared" si="28"/>
        <v>4914</v>
      </c>
      <c r="F135" s="169">
        <f t="shared" si="28"/>
        <v>8013</v>
      </c>
      <c r="G135" s="169">
        <f t="shared" si="28"/>
        <v>5656</v>
      </c>
      <c r="H135" s="169">
        <f t="shared" si="28"/>
        <v>6592</v>
      </c>
      <c r="I135" s="170">
        <f t="shared" si="26"/>
        <v>0.16548797736916554</v>
      </c>
      <c r="J135" s="171">
        <f t="shared" si="27"/>
        <v>-2.6580035440047278E-2</v>
      </c>
      <c r="K135" s="170">
        <f>H135/H123</f>
        <v>0.26009074768198853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24722</v>
      </c>
      <c r="D137" s="176">
        <v>6663</v>
      </c>
      <c r="E137" s="176">
        <v>22793</v>
      </c>
      <c r="F137" s="176">
        <v>26785</v>
      </c>
      <c r="G137" s="176">
        <v>28220</v>
      </c>
      <c r="H137" s="176">
        <v>27164</v>
      </c>
      <c r="I137" s="177">
        <f t="shared" ref="I137:I149" si="29">IFERROR(H137/G137-1,"-")</f>
        <v>-3.7420269312544274E-2</v>
      </c>
      <c r="J137" s="177">
        <f t="shared" ref="J137:J149" si="30">IFERROR(H137/C137-1,"-")</f>
        <v>9.8778415985761647E-2</v>
      </c>
      <c r="K137" s="177">
        <f>H137/H137</f>
        <v>1</v>
      </c>
    </row>
    <row r="138" spans="2:11" x14ac:dyDescent="0.25">
      <c r="B138" s="157" t="s">
        <v>97</v>
      </c>
      <c r="C138" s="158">
        <v>2426</v>
      </c>
      <c r="D138" s="158">
        <v>1884</v>
      </c>
      <c r="E138" s="158">
        <v>2108</v>
      </c>
      <c r="F138" s="158">
        <v>1913</v>
      </c>
      <c r="G138" s="158">
        <v>2012</v>
      </c>
      <c r="H138" s="158">
        <v>1535</v>
      </c>
      <c r="I138" s="159">
        <f t="shared" si="29"/>
        <v>-0.23707753479125249</v>
      </c>
      <c r="J138" s="160">
        <f t="shared" si="30"/>
        <v>-0.36727122835943937</v>
      </c>
      <c r="K138" s="159">
        <f>H138/H137</f>
        <v>5.6508614342512149E-2</v>
      </c>
    </row>
    <row r="139" spans="2:11" x14ac:dyDescent="0.25">
      <c r="B139" s="162" t="s">
        <v>103</v>
      </c>
      <c r="C139" s="163">
        <v>994</v>
      </c>
      <c r="D139" s="163">
        <v>1581</v>
      </c>
      <c r="E139" s="163">
        <v>1361</v>
      </c>
      <c r="F139" s="163">
        <v>1032</v>
      </c>
      <c r="G139" s="163">
        <v>957</v>
      </c>
      <c r="H139" s="163">
        <v>458</v>
      </c>
      <c r="I139" s="164">
        <f t="shared" si="29"/>
        <v>-0.5214211076280042</v>
      </c>
      <c r="J139" s="165">
        <f t="shared" si="30"/>
        <v>-0.53923541247484907</v>
      </c>
      <c r="K139" s="164">
        <f>H139/H137</f>
        <v>1.6860550728905906E-2</v>
      </c>
    </row>
    <row r="140" spans="2:11" x14ac:dyDescent="0.25">
      <c r="B140" s="162" t="s">
        <v>100</v>
      </c>
      <c r="C140" s="163">
        <v>1432</v>
      </c>
      <c r="D140" s="163">
        <v>303</v>
      </c>
      <c r="E140" s="163">
        <v>747</v>
      </c>
      <c r="F140" s="163">
        <v>881</v>
      </c>
      <c r="G140" s="163">
        <v>1055</v>
      </c>
      <c r="H140" s="163">
        <v>1077</v>
      </c>
      <c r="I140" s="164">
        <f t="shared" si="29"/>
        <v>2.0853080568720372E-2</v>
      </c>
      <c r="J140" s="165">
        <f t="shared" si="30"/>
        <v>-0.24790502793296088</v>
      </c>
      <c r="K140" s="164">
        <f>H140/H137</f>
        <v>3.9648063613606246E-2</v>
      </c>
    </row>
    <row r="141" spans="2:11" x14ac:dyDescent="0.25">
      <c r="B141" s="157" t="s">
        <v>107</v>
      </c>
      <c r="C141" s="158">
        <v>22296</v>
      </c>
      <c r="D141" s="158">
        <v>4779</v>
      </c>
      <c r="E141" s="158">
        <v>20685</v>
      </c>
      <c r="F141" s="158">
        <v>24872</v>
      </c>
      <c r="G141" s="158">
        <v>26208</v>
      </c>
      <c r="H141" s="158">
        <v>25629</v>
      </c>
      <c r="I141" s="159">
        <f t="shared" si="29"/>
        <v>-2.2092490842490875E-2</v>
      </c>
      <c r="J141" s="160">
        <f t="shared" si="30"/>
        <v>0.14948869752421956</v>
      </c>
      <c r="K141" s="159">
        <f>H141/H137</f>
        <v>0.9434913856574878</v>
      </c>
    </row>
    <row r="142" spans="2:11" x14ac:dyDescent="0.25">
      <c r="B142" s="162" t="s">
        <v>110</v>
      </c>
      <c r="C142" s="163">
        <v>10827</v>
      </c>
      <c r="D142" s="163">
        <v>1336</v>
      </c>
      <c r="E142" s="163">
        <v>6882</v>
      </c>
      <c r="F142" s="163">
        <v>9569</v>
      </c>
      <c r="G142" s="163">
        <v>9971</v>
      </c>
      <c r="H142" s="163">
        <v>10775</v>
      </c>
      <c r="I142" s="164">
        <f t="shared" si="29"/>
        <v>8.0633838130578672E-2</v>
      </c>
      <c r="J142" s="165">
        <f t="shared" si="30"/>
        <v>-4.8028077953264914E-3</v>
      </c>
      <c r="K142" s="164">
        <f>H142/H137</f>
        <v>0.39666470328375791</v>
      </c>
    </row>
    <row r="143" spans="2:11" x14ac:dyDescent="0.25">
      <c r="B143" s="162" t="s">
        <v>113</v>
      </c>
      <c r="C143" s="163">
        <v>1676</v>
      </c>
      <c r="D143" s="163">
        <v>529</v>
      </c>
      <c r="E143" s="163">
        <v>1985</v>
      </c>
      <c r="F143" s="163">
        <v>2131</v>
      </c>
      <c r="G143" s="163">
        <v>2342</v>
      </c>
      <c r="H143" s="163">
        <v>2175</v>
      </c>
      <c r="I143" s="164">
        <f t="shared" si="29"/>
        <v>-7.1306575576430387E-2</v>
      </c>
      <c r="J143" s="165">
        <f t="shared" si="30"/>
        <v>0.2977326968973748</v>
      </c>
      <c r="K143" s="164">
        <f>H143/H137</f>
        <v>8.0069209247533496E-2</v>
      </c>
    </row>
    <row r="144" spans="2:11" x14ac:dyDescent="0.25">
      <c r="B144" s="162" t="s">
        <v>116</v>
      </c>
      <c r="C144" s="163">
        <v>1472</v>
      </c>
      <c r="D144" s="163">
        <v>767</v>
      </c>
      <c r="E144" s="163">
        <v>2156</v>
      </c>
      <c r="F144" s="163">
        <v>2160</v>
      </c>
      <c r="G144" s="163">
        <v>2089</v>
      </c>
      <c r="H144" s="163">
        <v>1603</v>
      </c>
      <c r="I144" s="164">
        <f t="shared" si="29"/>
        <v>-0.23264719961704161</v>
      </c>
      <c r="J144" s="165">
        <f t="shared" si="30"/>
        <v>8.8994565217391353E-2</v>
      </c>
      <c r="K144" s="164">
        <f>H144/H137</f>
        <v>5.901192755117067E-2</v>
      </c>
    </row>
    <row r="145" spans="2:11" x14ac:dyDescent="0.25">
      <c r="B145" s="162" t="s">
        <v>123</v>
      </c>
      <c r="C145" s="163">
        <v>390</v>
      </c>
      <c r="D145" s="163">
        <v>97</v>
      </c>
      <c r="E145" s="163">
        <v>972</v>
      </c>
      <c r="F145" s="163">
        <v>719</v>
      </c>
      <c r="G145" s="163">
        <v>855</v>
      </c>
      <c r="H145" s="163">
        <v>591</v>
      </c>
      <c r="I145" s="164">
        <f t="shared" si="29"/>
        <v>-0.30877192982456136</v>
      </c>
      <c r="J145" s="165">
        <f t="shared" si="30"/>
        <v>0.51538461538461533</v>
      </c>
      <c r="K145" s="164">
        <f>H145/H137</f>
        <v>2.1756736857605655E-2</v>
      </c>
    </row>
    <row r="146" spans="2:11" x14ac:dyDescent="0.25">
      <c r="B146" s="162" t="s">
        <v>119</v>
      </c>
      <c r="C146" s="163">
        <v>515</v>
      </c>
      <c r="D146" s="163">
        <v>131</v>
      </c>
      <c r="E146" s="163">
        <v>624</v>
      </c>
      <c r="F146" s="163">
        <v>523</v>
      </c>
      <c r="G146" s="163">
        <v>595</v>
      </c>
      <c r="H146" s="163">
        <v>571</v>
      </c>
      <c r="I146" s="164">
        <f t="shared" si="29"/>
        <v>-4.033613445378148E-2</v>
      </c>
      <c r="J146" s="165">
        <f t="shared" si="30"/>
        <v>0.10873786407766994</v>
      </c>
      <c r="K146" s="164">
        <f>H146/H137</f>
        <v>2.1020468266823737E-2</v>
      </c>
    </row>
    <row r="147" spans="2:11" x14ac:dyDescent="0.25">
      <c r="B147" s="162" t="s">
        <v>128</v>
      </c>
      <c r="C147" s="163">
        <v>370</v>
      </c>
      <c r="D147" s="163">
        <v>6</v>
      </c>
      <c r="E147" s="163">
        <v>611</v>
      </c>
      <c r="F147" s="163">
        <v>685</v>
      </c>
      <c r="G147" s="163">
        <v>741</v>
      </c>
      <c r="H147" s="163">
        <v>728</v>
      </c>
      <c r="I147" s="164">
        <f t="shared" si="29"/>
        <v>-1.7543859649122862E-2</v>
      </c>
      <c r="J147" s="165">
        <f t="shared" si="30"/>
        <v>0.96756756756756768</v>
      </c>
      <c r="K147" s="164">
        <f>H147/H137</f>
        <v>2.6800176704461786E-2</v>
      </c>
    </row>
    <row r="148" spans="2:11" x14ac:dyDescent="0.25">
      <c r="B148" s="162" t="s">
        <v>131</v>
      </c>
      <c r="C148" s="163">
        <v>964</v>
      </c>
      <c r="D148" s="163">
        <v>12</v>
      </c>
      <c r="E148" s="163">
        <v>434</v>
      </c>
      <c r="F148" s="163">
        <v>704</v>
      </c>
      <c r="G148" s="163">
        <v>710</v>
      </c>
      <c r="H148" s="163">
        <v>580</v>
      </c>
      <c r="I148" s="164">
        <f t="shared" si="29"/>
        <v>-0.18309859154929575</v>
      </c>
      <c r="J148" s="165">
        <f t="shared" si="30"/>
        <v>-0.39834024896265563</v>
      </c>
      <c r="K148" s="164">
        <f>H148/H137</f>
        <v>2.1351789132675599E-2</v>
      </c>
    </row>
    <row r="149" spans="2:11" x14ac:dyDescent="0.25">
      <c r="B149" s="168" t="s">
        <v>145</v>
      </c>
      <c r="C149" s="169">
        <f t="shared" ref="C149:H149" si="31">C141-SUM(C142:C148)</f>
        <v>6082</v>
      </c>
      <c r="D149" s="169">
        <f t="shared" si="31"/>
        <v>1901</v>
      </c>
      <c r="E149" s="169">
        <f t="shared" si="31"/>
        <v>7021</v>
      </c>
      <c r="F149" s="169">
        <f t="shared" si="31"/>
        <v>8381</v>
      </c>
      <c r="G149" s="169">
        <f t="shared" si="31"/>
        <v>8905</v>
      </c>
      <c r="H149" s="169">
        <f t="shared" si="31"/>
        <v>8606</v>
      </c>
      <c r="I149" s="170">
        <f t="shared" si="29"/>
        <v>-3.3576642335766405E-2</v>
      </c>
      <c r="J149" s="171">
        <f t="shared" si="30"/>
        <v>0.41499506741203551</v>
      </c>
      <c r="K149" s="170">
        <f>H149/H137</f>
        <v>0.31681637461345902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12676</v>
      </c>
      <c r="D151" s="176">
        <v>2636</v>
      </c>
      <c r="E151" s="176">
        <v>10129</v>
      </c>
      <c r="F151" s="176">
        <v>12010</v>
      </c>
      <c r="G151" s="176">
        <v>12675</v>
      </c>
      <c r="H151" s="176">
        <v>11732</v>
      </c>
      <c r="I151" s="177">
        <f t="shared" ref="I151:I163" si="32">IFERROR(H151/G151-1,"-")</f>
        <v>-7.4398422090729777E-2</v>
      </c>
      <c r="J151" s="177">
        <f t="shared" ref="J151:J163" si="33">IFERROR(H151/C151-1,"-")</f>
        <v>-7.4471442095298213E-2</v>
      </c>
      <c r="K151" s="177">
        <f>H151/H151</f>
        <v>1</v>
      </c>
    </row>
    <row r="152" spans="2:11" x14ac:dyDescent="0.25">
      <c r="B152" s="157" t="s">
        <v>97</v>
      </c>
      <c r="C152" s="158">
        <v>5341</v>
      </c>
      <c r="D152" s="158">
        <v>1637</v>
      </c>
      <c r="E152" s="158">
        <v>3984</v>
      </c>
      <c r="F152" s="158">
        <v>4831</v>
      </c>
      <c r="G152" s="158">
        <v>4436</v>
      </c>
      <c r="H152" s="158">
        <v>3782</v>
      </c>
      <c r="I152" s="159">
        <f t="shared" si="32"/>
        <v>-0.14743011722272314</v>
      </c>
      <c r="J152" s="160">
        <f t="shared" si="33"/>
        <v>-0.2918929039505711</v>
      </c>
      <c r="K152" s="159">
        <f>H152/H151</f>
        <v>0.32236617797476985</v>
      </c>
    </row>
    <row r="153" spans="2:11" x14ac:dyDescent="0.25">
      <c r="B153" s="162" t="s">
        <v>103</v>
      </c>
      <c r="C153" s="163">
        <v>3325</v>
      </c>
      <c r="D153" s="163">
        <v>1390</v>
      </c>
      <c r="E153" s="163">
        <v>3159</v>
      </c>
      <c r="F153" s="163">
        <v>3383</v>
      </c>
      <c r="G153" s="163">
        <v>3365</v>
      </c>
      <c r="H153" s="163">
        <v>2617</v>
      </c>
      <c r="I153" s="164">
        <f t="shared" si="32"/>
        <v>-0.22228826151560177</v>
      </c>
      <c r="J153" s="165">
        <f t="shared" si="33"/>
        <v>-0.21293233082706764</v>
      </c>
      <c r="K153" s="164">
        <f>H153/H151</f>
        <v>0.22306512103648141</v>
      </c>
    </row>
    <row r="154" spans="2:11" x14ac:dyDescent="0.25">
      <c r="B154" s="162" t="s">
        <v>100</v>
      </c>
      <c r="C154" s="163">
        <v>2016</v>
      </c>
      <c r="D154" s="163">
        <v>247</v>
      </c>
      <c r="E154" s="163">
        <v>825</v>
      </c>
      <c r="F154" s="163">
        <v>1448</v>
      </c>
      <c r="G154" s="163">
        <v>1071</v>
      </c>
      <c r="H154" s="163">
        <v>1165</v>
      </c>
      <c r="I154" s="164">
        <f t="shared" si="32"/>
        <v>8.776844070961709E-2</v>
      </c>
      <c r="J154" s="165">
        <f t="shared" si="33"/>
        <v>-0.42212301587301593</v>
      </c>
      <c r="K154" s="164">
        <f>H154/H151</f>
        <v>9.9301056938288446E-2</v>
      </c>
    </row>
    <row r="155" spans="2:11" x14ac:dyDescent="0.25">
      <c r="B155" s="157" t="s">
        <v>107</v>
      </c>
      <c r="C155" s="158">
        <v>7335</v>
      </c>
      <c r="D155" s="158">
        <v>999</v>
      </c>
      <c r="E155" s="158">
        <v>6145</v>
      </c>
      <c r="F155" s="158">
        <v>7179</v>
      </c>
      <c r="G155" s="158">
        <v>8239</v>
      </c>
      <c r="H155" s="158">
        <v>7950</v>
      </c>
      <c r="I155" s="159">
        <f t="shared" si="32"/>
        <v>-3.5077072460250047E-2</v>
      </c>
      <c r="J155" s="160">
        <f t="shared" si="33"/>
        <v>8.3844580777096223E-2</v>
      </c>
      <c r="K155" s="159">
        <f>H155/H151</f>
        <v>0.67763382202523015</v>
      </c>
    </row>
    <row r="156" spans="2:11" x14ac:dyDescent="0.25">
      <c r="B156" s="162" t="s">
        <v>110</v>
      </c>
      <c r="C156" s="163">
        <v>2338</v>
      </c>
      <c r="D156" s="163">
        <v>180</v>
      </c>
      <c r="E156" s="163">
        <v>1605</v>
      </c>
      <c r="F156" s="163">
        <v>2615</v>
      </c>
      <c r="G156" s="163">
        <v>2396</v>
      </c>
      <c r="H156" s="163">
        <v>1949</v>
      </c>
      <c r="I156" s="164">
        <f t="shared" si="32"/>
        <v>-0.18656093489148584</v>
      </c>
      <c r="J156" s="165">
        <f t="shared" si="33"/>
        <v>-0.16638152266894779</v>
      </c>
      <c r="K156" s="164">
        <f>H156/H151</f>
        <v>0.16612683259461303</v>
      </c>
    </row>
    <row r="157" spans="2:11" x14ac:dyDescent="0.25">
      <c r="B157" s="162" t="s">
        <v>113</v>
      </c>
      <c r="C157" s="163">
        <v>1982</v>
      </c>
      <c r="D157" s="163">
        <v>277</v>
      </c>
      <c r="E157" s="163">
        <v>2110</v>
      </c>
      <c r="F157" s="163">
        <v>1634</v>
      </c>
      <c r="G157" s="163">
        <v>1778</v>
      </c>
      <c r="H157" s="163">
        <v>1737</v>
      </c>
      <c r="I157" s="164">
        <f t="shared" si="32"/>
        <v>-2.3059617547806499E-2</v>
      </c>
      <c r="J157" s="165">
        <f t="shared" si="33"/>
        <v>-0.12361251261352169</v>
      </c>
      <c r="K157" s="164">
        <f>H157/H151</f>
        <v>0.14805659734060689</v>
      </c>
    </row>
    <row r="158" spans="2:11" x14ac:dyDescent="0.25">
      <c r="B158" s="162" t="s">
        <v>116</v>
      </c>
      <c r="C158" s="163">
        <v>653</v>
      </c>
      <c r="D158" s="163">
        <v>183</v>
      </c>
      <c r="E158" s="163">
        <v>556</v>
      </c>
      <c r="F158" s="163">
        <v>961</v>
      </c>
      <c r="G158" s="163">
        <v>1151</v>
      </c>
      <c r="H158" s="163">
        <v>1499</v>
      </c>
      <c r="I158" s="164">
        <f t="shared" si="32"/>
        <v>0.30234578627280628</v>
      </c>
      <c r="J158" s="165">
        <f t="shared" si="33"/>
        <v>1.2955589586523737</v>
      </c>
      <c r="K158" s="164">
        <f>H158/H151</f>
        <v>0.12777020115922263</v>
      </c>
    </row>
    <row r="159" spans="2:11" x14ac:dyDescent="0.25">
      <c r="B159" s="162" t="s">
        <v>123</v>
      </c>
      <c r="C159" s="163">
        <v>192</v>
      </c>
      <c r="D159" s="163">
        <v>14</v>
      </c>
      <c r="E159" s="163">
        <v>152</v>
      </c>
      <c r="F159" s="163">
        <v>231</v>
      </c>
      <c r="G159" s="163">
        <v>302</v>
      </c>
      <c r="H159" s="163">
        <v>264</v>
      </c>
      <c r="I159" s="164">
        <f t="shared" si="32"/>
        <v>-0.1258278145695364</v>
      </c>
      <c r="J159" s="165">
        <f t="shared" si="33"/>
        <v>0.375</v>
      </c>
      <c r="K159" s="164">
        <f>H159/H151</f>
        <v>2.250255710876236E-2</v>
      </c>
    </row>
    <row r="160" spans="2:11" x14ac:dyDescent="0.25">
      <c r="B160" s="162" t="s">
        <v>119</v>
      </c>
      <c r="C160" s="163">
        <v>326</v>
      </c>
      <c r="D160" s="163">
        <v>42</v>
      </c>
      <c r="E160" s="163">
        <v>308</v>
      </c>
      <c r="F160" s="163">
        <v>226</v>
      </c>
      <c r="G160" s="163">
        <v>266</v>
      </c>
      <c r="H160" s="163">
        <v>303</v>
      </c>
      <c r="I160" s="164">
        <f t="shared" si="32"/>
        <v>0.13909774436090228</v>
      </c>
      <c r="J160" s="165">
        <f t="shared" si="33"/>
        <v>-7.055214723926384E-2</v>
      </c>
      <c r="K160" s="164">
        <f>H160/H151</f>
        <v>2.5826798499829526E-2</v>
      </c>
    </row>
    <row r="161" spans="2:11" x14ac:dyDescent="0.25">
      <c r="B161" s="162" t="s">
        <v>128</v>
      </c>
      <c r="C161" s="163">
        <v>59</v>
      </c>
      <c r="D161" s="163">
        <v>6</v>
      </c>
      <c r="E161" s="163">
        <v>63</v>
      </c>
      <c r="F161" s="163">
        <v>84</v>
      </c>
      <c r="G161" s="163">
        <v>145</v>
      </c>
      <c r="H161" s="163">
        <v>109</v>
      </c>
      <c r="I161" s="164">
        <f t="shared" si="32"/>
        <v>-0.24827586206896557</v>
      </c>
      <c r="J161" s="165">
        <f t="shared" si="33"/>
        <v>0.84745762711864403</v>
      </c>
      <c r="K161" s="164">
        <f>H161/H151</f>
        <v>9.2908285032390053E-3</v>
      </c>
    </row>
    <row r="162" spans="2:11" x14ac:dyDescent="0.25">
      <c r="B162" s="162" t="s">
        <v>131</v>
      </c>
      <c r="C162" s="163">
        <v>197</v>
      </c>
      <c r="D162" s="163">
        <v>1</v>
      </c>
      <c r="E162" s="163">
        <v>159</v>
      </c>
      <c r="F162" s="163">
        <v>110</v>
      </c>
      <c r="G162" s="163">
        <v>211</v>
      </c>
      <c r="H162" s="163">
        <v>178</v>
      </c>
      <c r="I162" s="164">
        <f t="shared" si="32"/>
        <v>-0.15639810426540279</v>
      </c>
      <c r="J162" s="165">
        <f t="shared" si="33"/>
        <v>-9.6446700507614169E-2</v>
      </c>
      <c r="K162" s="164">
        <f>H162/H151</f>
        <v>1.5172178656665531E-2</v>
      </c>
    </row>
    <row r="163" spans="2:11" x14ac:dyDescent="0.25">
      <c r="B163" s="168" t="s">
        <v>145</v>
      </c>
      <c r="C163" s="169">
        <f t="shared" ref="C163:H163" si="34">C155-SUM(C156:C162)</f>
        <v>1588</v>
      </c>
      <c r="D163" s="169">
        <f t="shared" si="34"/>
        <v>296</v>
      </c>
      <c r="E163" s="169">
        <f t="shared" si="34"/>
        <v>1192</v>
      </c>
      <c r="F163" s="169">
        <f t="shared" si="34"/>
        <v>1318</v>
      </c>
      <c r="G163" s="169">
        <f t="shared" si="34"/>
        <v>1990</v>
      </c>
      <c r="H163" s="169">
        <f t="shared" si="34"/>
        <v>1911</v>
      </c>
      <c r="I163" s="170">
        <f t="shared" si="32"/>
        <v>-3.9698492462311608E-2</v>
      </c>
      <c r="J163" s="171">
        <f t="shared" si="33"/>
        <v>0.20340050377833752</v>
      </c>
      <c r="K163" s="170">
        <f>H163/H151</f>
        <v>0.16288782816229117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0A1FD-30ED-44CB-B846-CBF0D6E83041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4872456</v>
      </c>
      <c r="D9" s="176">
        <v>4831573</v>
      </c>
      <c r="E9" s="176">
        <v>1565030</v>
      </c>
      <c r="F9" s="176">
        <v>4757683</v>
      </c>
      <c r="G9" s="176">
        <v>5188807</v>
      </c>
      <c r="H9" s="176">
        <v>5480280</v>
      </c>
      <c r="I9" s="177">
        <f>IFERROR(H9/G9-1,"-")</f>
        <v>5.6173413272068151E-2</v>
      </c>
      <c r="J9" s="177">
        <f>IFERROR(H9/D9-1,"-")</f>
        <v>0.13426414130553344</v>
      </c>
      <c r="K9" s="176">
        <f>H9-G9</f>
        <v>291473</v>
      </c>
      <c r="L9" s="176">
        <f>H9-D9</f>
        <v>648707</v>
      </c>
      <c r="M9" s="177">
        <f t="shared" ref="M9:M21" si="0">H9/H$9</f>
        <v>1</v>
      </c>
      <c r="P9" s="154" t="s">
        <v>68</v>
      </c>
      <c r="Q9" s="176">
        <v>1715135</v>
      </c>
      <c r="R9" s="176">
        <v>1762715</v>
      </c>
      <c r="S9" s="176">
        <v>514095</v>
      </c>
      <c r="T9" s="176">
        <v>1757049</v>
      </c>
      <c r="U9" s="176">
        <v>1888332</v>
      </c>
      <c r="V9" s="176">
        <v>1938898</v>
      </c>
      <c r="W9" s="177">
        <f>IFERROR(V9/U9-1,"-")</f>
        <v>2.677813011694985E-2</v>
      </c>
      <c r="X9" s="177">
        <f>IFERROR(V9/R9-1,"-")</f>
        <v>9.9949793358540706E-2</v>
      </c>
      <c r="Y9" s="176">
        <f>V9-U9</f>
        <v>50566</v>
      </c>
      <c r="Z9" s="176">
        <f>V9-R9</f>
        <v>176183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1028693</v>
      </c>
      <c r="D10" s="158">
        <v>1047557</v>
      </c>
      <c r="E10" s="158">
        <v>456675</v>
      </c>
      <c r="F10" s="158">
        <v>1016781</v>
      </c>
      <c r="G10" s="158">
        <v>1041269</v>
      </c>
      <c r="H10" s="158">
        <v>1058434</v>
      </c>
      <c r="I10" s="160">
        <f>IFERROR(H10/G10-1,"-")</f>
        <v>1.6484693196474609E-2</v>
      </c>
      <c r="J10" s="159">
        <f t="shared" ref="J10:J21" si="2">IFERROR(H10/D10-1,"-")</f>
        <v>1.03832058780573E-2</v>
      </c>
      <c r="K10" s="158">
        <f t="shared" ref="K10:K20" si="3">H10-G10</f>
        <v>17165</v>
      </c>
      <c r="L10" s="158">
        <f t="shared" ref="L10:L21" si="4">H10-D10</f>
        <v>10877</v>
      </c>
      <c r="M10" s="159">
        <f t="shared" si="0"/>
        <v>0.19313502229813076</v>
      </c>
      <c r="P10" s="157" t="s">
        <v>97</v>
      </c>
      <c r="Q10" s="158">
        <v>189817</v>
      </c>
      <c r="R10" s="158">
        <v>222987</v>
      </c>
      <c r="S10" s="158">
        <v>101575</v>
      </c>
      <c r="T10" s="158">
        <v>207208</v>
      </c>
      <c r="U10" s="158">
        <v>181512</v>
      </c>
      <c r="V10" s="158">
        <v>161819</v>
      </c>
      <c r="W10" s="160">
        <f>IFERROR(V10/U10-1,"-")</f>
        <v>-0.10849420423994005</v>
      </c>
      <c r="X10" s="159">
        <f t="shared" ref="X10:X21" si="5">IFERROR(V10/R10-1,"-")</f>
        <v>-0.27431195540547204</v>
      </c>
      <c r="Y10" s="157">
        <f t="shared" ref="Y10:Y20" si="6">V10-U10</f>
        <v>-19693</v>
      </c>
      <c r="Z10" s="158">
        <f t="shared" ref="Z10:Z21" si="7">V10-R10</f>
        <v>-61168</v>
      </c>
      <c r="AA10" s="159">
        <f t="shared" si="1"/>
        <v>8.345926397365927E-2</v>
      </c>
    </row>
    <row r="11" spans="1:27" x14ac:dyDescent="0.25">
      <c r="A11" s="161" t="s">
        <v>100</v>
      </c>
      <c r="B11" s="162" t="s">
        <v>103</v>
      </c>
      <c r="C11" s="163">
        <v>422456</v>
      </c>
      <c r="D11" s="163">
        <v>415150</v>
      </c>
      <c r="E11" s="163">
        <v>208389</v>
      </c>
      <c r="F11" s="163">
        <v>423208</v>
      </c>
      <c r="G11" s="163">
        <v>428791</v>
      </c>
      <c r="H11" s="163">
        <v>421973</v>
      </c>
      <c r="I11" s="165">
        <f>IFERROR(H11/G11-1,"-")</f>
        <v>-1.5900520300099585E-2</v>
      </c>
      <c r="J11" s="164">
        <f t="shared" si="2"/>
        <v>1.6435023485487088E-2</v>
      </c>
      <c r="K11" s="163">
        <f t="shared" si="3"/>
        <v>-6818</v>
      </c>
      <c r="L11" s="163">
        <f t="shared" si="4"/>
        <v>6823</v>
      </c>
      <c r="M11" s="164">
        <f t="shared" si="0"/>
        <v>7.6998438036012765E-2</v>
      </c>
      <c r="P11" s="162" t="s">
        <v>103</v>
      </c>
      <c r="Q11" s="163">
        <v>89686</v>
      </c>
      <c r="R11" s="163">
        <v>113067</v>
      </c>
      <c r="S11" s="163">
        <v>58508</v>
      </c>
      <c r="T11" s="163">
        <v>86811</v>
      </c>
      <c r="U11" s="163">
        <v>75374</v>
      </c>
      <c r="V11" s="163">
        <v>60650</v>
      </c>
      <c r="W11" s="165">
        <f>IFERROR(V11/U11-1,"-")</f>
        <v>-0.19534587523549229</v>
      </c>
      <c r="X11" s="164">
        <f t="shared" si="5"/>
        <v>-0.46359238327717189</v>
      </c>
      <c r="Y11" s="162">
        <f t="shared" si="6"/>
        <v>-14724</v>
      </c>
      <c r="Z11" s="163">
        <f t="shared" si="7"/>
        <v>-52417</v>
      </c>
      <c r="AA11" s="164">
        <f>V11/V$9</f>
        <v>3.1280655300072513E-2</v>
      </c>
    </row>
    <row r="12" spans="1:27" x14ac:dyDescent="0.25">
      <c r="A12" s="1"/>
      <c r="B12" s="162" t="s">
        <v>100</v>
      </c>
      <c r="C12" s="163">
        <v>606237</v>
      </c>
      <c r="D12" s="163">
        <v>632407</v>
      </c>
      <c r="E12" s="163">
        <v>248286</v>
      </c>
      <c r="F12" s="163">
        <v>593573</v>
      </c>
      <c r="G12" s="163">
        <v>612478</v>
      </c>
      <c r="H12" s="163">
        <v>636461</v>
      </c>
      <c r="I12" s="165">
        <f>IFERROR(H12/G12-1,"-")</f>
        <v>3.915732483452472E-2</v>
      </c>
      <c r="J12" s="164">
        <f t="shared" si="2"/>
        <v>6.4104287270696503E-3</v>
      </c>
      <c r="K12" s="163">
        <f t="shared" si="3"/>
        <v>23983</v>
      </c>
      <c r="L12" s="163">
        <f t="shared" si="4"/>
        <v>4054</v>
      </c>
      <c r="M12" s="164">
        <f t="shared" si="0"/>
        <v>0.116136584262118</v>
      </c>
      <c r="P12" s="162" t="s">
        <v>100</v>
      </c>
      <c r="Q12" s="163">
        <v>100131</v>
      </c>
      <c r="R12" s="163">
        <v>109920</v>
      </c>
      <c r="S12" s="163">
        <v>43067</v>
      </c>
      <c r="T12" s="163">
        <v>120397</v>
      </c>
      <c r="U12" s="163">
        <v>106138</v>
      </c>
      <c r="V12" s="163">
        <v>101169</v>
      </c>
      <c r="W12" s="165">
        <f>IFERROR(V12/U12-1,"-")</f>
        <v>-4.6816408826245048E-2</v>
      </c>
      <c r="X12" s="164">
        <f t="shared" si="5"/>
        <v>-7.9612445414847133E-2</v>
      </c>
      <c r="Y12" s="162">
        <f t="shared" si="6"/>
        <v>-4969</v>
      </c>
      <c r="Z12" s="163">
        <f t="shared" si="7"/>
        <v>-8751</v>
      </c>
      <c r="AA12" s="164">
        <f t="shared" si="1"/>
        <v>5.217860867358675E-2</v>
      </c>
    </row>
    <row r="13" spans="1:27" s="56" customFormat="1" x14ac:dyDescent="0.25">
      <c r="B13" s="157" t="s">
        <v>107</v>
      </c>
      <c r="C13" s="158">
        <v>3843763</v>
      </c>
      <c r="D13" s="158">
        <v>3784016</v>
      </c>
      <c r="E13" s="158">
        <v>1108355</v>
      </c>
      <c r="F13" s="158">
        <v>3740902</v>
      </c>
      <c r="G13" s="158">
        <v>4147538</v>
      </c>
      <c r="H13" s="158">
        <v>4421846</v>
      </c>
      <c r="I13" s="160">
        <f>IFERROR(H13/G13-1,"-")</f>
        <v>6.6137549553494157E-2</v>
      </c>
      <c r="J13" s="159">
        <f t="shared" si="2"/>
        <v>0.16855901243546545</v>
      </c>
      <c r="K13" s="158">
        <f t="shared" si="3"/>
        <v>274308</v>
      </c>
      <c r="L13" s="158">
        <f t="shared" si="4"/>
        <v>637830</v>
      </c>
      <c r="M13" s="159">
        <f t="shared" si="0"/>
        <v>0.80686497770186927</v>
      </c>
      <c r="P13" s="157" t="s">
        <v>107</v>
      </c>
      <c r="Q13" s="158">
        <v>1525318</v>
      </c>
      <c r="R13" s="158">
        <v>1539728</v>
      </c>
      <c r="S13" s="158">
        <v>412520</v>
      </c>
      <c r="T13" s="158">
        <v>1549841</v>
      </c>
      <c r="U13" s="158">
        <v>1706820</v>
      </c>
      <c r="V13" s="158">
        <v>1777079</v>
      </c>
      <c r="W13" s="160">
        <f>IFERROR(V13/U13-1,"-")</f>
        <v>4.1163684512719456E-2</v>
      </c>
      <c r="X13" s="159">
        <f t="shared" si="5"/>
        <v>0.15415125268878649</v>
      </c>
      <c r="Y13" s="157">
        <f t="shared" si="6"/>
        <v>70259</v>
      </c>
      <c r="Z13" s="158">
        <f t="shared" si="7"/>
        <v>237351</v>
      </c>
      <c r="AA13" s="159">
        <f t="shared" si="1"/>
        <v>0.91654073602634079</v>
      </c>
    </row>
    <row r="14" spans="1:27" s="56" customFormat="1" x14ac:dyDescent="0.25">
      <c r="B14" s="162" t="s">
        <v>110</v>
      </c>
      <c r="C14" s="163">
        <v>1692213</v>
      </c>
      <c r="D14" s="163">
        <v>1721079</v>
      </c>
      <c r="E14" s="163">
        <v>436126</v>
      </c>
      <c r="F14" s="163">
        <v>1722453</v>
      </c>
      <c r="G14" s="163">
        <v>1939344</v>
      </c>
      <c r="H14" s="163">
        <v>2075266</v>
      </c>
      <c r="I14" s="165">
        <f t="shared" ref="I14:I21" si="8">IFERROR(H14/G14-1,"-")</f>
        <v>7.0086585979588945E-2</v>
      </c>
      <c r="J14" s="164">
        <f t="shared" si="2"/>
        <v>0.2057935748446178</v>
      </c>
      <c r="K14" s="163">
        <f t="shared" si="3"/>
        <v>135922</v>
      </c>
      <c r="L14" s="163">
        <f t="shared" si="4"/>
        <v>354187</v>
      </c>
      <c r="M14" s="164">
        <f t="shared" si="0"/>
        <v>0.37867882662929631</v>
      </c>
      <c r="P14" s="162" t="s">
        <v>110</v>
      </c>
      <c r="Q14" s="163">
        <v>740817</v>
      </c>
      <c r="R14" s="163">
        <v>757594</v>
      </c>
      <c r="S14" s="163">
        <v>180448</v>
      </c>
      <c r="T14" s="163">
        <v>783677</v>
      </c>
      <c r="U14" s="163">
        <v>883653</v>
      </c>
      <c r="V14" s="163">
        <v>930359</v>
      </c>
      <c r="W14" s="165">
        <f t="shared" ref="W14:W21" si="9">IFERROR(V14/U14-1,"-")</f>
        <v>5.2855589241478373E-2</v>
      </c>
      <c r="X14" s="164">
        <f t="shared" si="5"/>
        <v>0.22804430869304659</v>
      </c>
      <c r="Y14" s="162">
        <f t="shared" si="6"/>
        <v>46706</v>
      </c>
      <c r="Z14" s="163">
        <f t="shared" si="7"/>
        <v>172765</v>
      </c>
      <c r="AA14" s="164">
        <f t="shared" si="1"/>
        <v>0.47983906322044789</v>
      </c>
    </row>
    <row r="15" spans="1:27" x14ac:dyDescent="0.25">
      <c r="A15" s="1"/>
      <c r="B15" s="162" t="s">
        <v>113</v>
      </c>
      <c r="C15" s="163">
        <v>580856</v>
      </c>
      <c r="D15" s="163">
        <v>491040</v>
      </c>
      <c r="E15" s="163">
        <v>138813</v>
      </c>
      <c r="F15" s="163">
        <v>385709</v>
      </c>
      <c r="G15" s="163">
        <v>431586</v>
      </c>
      <c r="H15" s="163">
        <v>447017</v>
      </c>
      <c r="I15" s="165">
        <f t="shared" si="8"/>
        <v>3.5754171822070191E-2</v>
      </c>
      <c r="J15" s="164">
        <f t="shared" si="2"/>
        <v>-8.9652574128380569E-2</v>
      </c>
      <c r="K15" s="163">
        <f t="shared" si="3"/>
        <v>15431</v>
      </c>
      <c r="L15" s="163">
        <f t="shared" si="4"/>
        <v>-44023</v>
      </c>
      <c r="M15" s="164">
        <f t="shared" si="0"/>
        <v>8.1568277533264719E-2</v>
      </c>
      <c r="P15" s="162" t="s">
        <v>113</v>
      </c>
      <c r="Q15" s="163">
        <v>222082</v>
      </c>
      <c r="R15" s="163">
        <v>201016</v>
      </c>
      <c r="S15" s="163">
        <v>52415</v>
      </c>
      <c r="T15" s="163">
        <v>169299</v>
      </c>
      <c r="U15" s="163">
        <v>182538</v>
      </c>
      <c r="V15" s="163">
        <v>183463</v>
      </c>
      <c r="W15" s="165">
        <f t="shared" si="9"/>
        <v>5.0674380129069885E-3</v>
      </c>
      <c r="X15" s="164">
        <f t="shared" si="5"/>
        <v>-8.7321407251164107E-2</v>
      </c>
      <c r="Y15" s="162">
        <f t="shared" si="6"/>
        <v>925</v>
      </c>
      <c r="Z15" s="163">
        <f t="shared" si="7"/>
        <v>-17553</v>
      </c>
      <c r="AA15" s="164">
        <f t="shared" si="1"/>
        <v>9.4622306072831064E-2</v>
      </c>
    </row>
    <row r="16" spans="1:27" x14ac:dyDescent="0.25">
      <c r="A16" s="1"/>
      <c r="B16" s="162" t="s">
        <v>116</v>
      </c>
      <c r="C16" s="163">
        <v>162041</v>
      </c>
      <c r="D16" s="163">
        <v>166950</v>
      </c>
      <c r="E16" s="163">
        <v>58766</v>
      </c>
      <c r="F16" s="163">
        <v>197280</v>
      </c>
      <c r="G16" s="163">
        <v>216824</v>
      </c>
      <c r="H16" s="163">
        <v>230379</v>
      </c>
      <c r="I16" s="165">
        <f t="shared" si="8"/>
        <v>6.2516142124487972E-2</v>
      </c>
      <c r="J16" s="164">
        <f t="shared" si="2"/>
        <v>0.37992812219227323</v>
      </c>
      <c r="K16" s="163">
        <f t="shared" si="3"/>
        <v>13555</v>
      </c>
      <c r="L16" s="163">
        <f t="shared" si="4"/>
        <v>63429</v>
      </c>
      <c r="M16" s="164">
        <f t="shared" si="0"/>
        <v>4.2037815586064946E-2</v>
      </c>
      <c r="P16" s="162" t="s">
        <v>116</v>
      </c>
      <c r="Q16" s="163">
        <v>47145</v>
      </c>
      <c r="R16" s="163">
        <v>52571</v>
      </c>
      <c r="S16" s="163">
        <v>19791</v>
      </c>
      <c r="T16" s="163">
        <v>63176</v>
      </c>
      <c r="U16" s="163">
        <v>65334</v>
      </c>
      <c r="V16" s="163">
        <v>57978</v>
      </c>
      <c r="W16" s="165">
        <f t="shared" si="9"/>
        <v>-0.11259068785012394</v>
      </c>
      <c r="X16" s="164">
        <f t="shared" si="5"/>
        <v>0.10285138194061361</v>
      </c>
      <c r="Y16" s="162">
        <f t="shared" si="6"/>
        <v>-7356</v>
      </c>
      <c r="Z16" s="163">
        <f t="shared" si="7"/>
        <v>5407</v>
      </c>
      <c r="AA16" s="164">
        <f t="shared" si="1"/>
        <v>2.9902552893447721E-2</v>
      </c>
    </row>
    <row r="17" spans="1:27" x14ac:dyDescent="0.25">
      <c r="A17" s="1"/>
      <c r="B17" s="162" t="s">
        <v>123</v>
      </c>
      <c r="C17" s="163">
        <v>146606</v>
      </c>
      <c r="D17" s="163">
        <v>137818</v>
      </c>
      <c r="E17" s="163">
        <v>39648</v>
      </c>
      <c r="F17" s="163">
        <v>169583</v>
      </c>
      <c r="G17" s="163">
        <v>165044</v>
      </c>
      <c r="H17" s="163">
        <v>174675</v>
      </c>
      <c r="I17" s="165">
        <f t="shared" si="8"/>
        <v>5.8354135866799162E-2</v>
      </c>
      <c r="J17" s="164">
        <f t="shared" si="2"/>
        <v>0.26743241086070024</v>
      </c>
      <c r="K17" s="163">
        <f t="shared" si="3"/>
        <v>9631</v>
      </c>
      <c r="L17" s="163">
        <f t="shared" si="4"/>
        <v>36857</v>
      </c>
      <c r="M17" s="164">
        <f t="shared" si="0"/>
        <v>3.1873371433576388E-2</v>
      </c>
      <c r="P17" s="162" t="s">
        <v>123</v>
      </c>
      <c r="Q17" s="163">
        <v>65413</v>
      </c>
      <c r="R17" s="163">
        <v>61428</v>
      </c>
      <c r="S17" s="163">
        <v>16156</v>
      </c>
      <c r="T17" s="163">
        <v>75901</v>
      </c>
      <c r="U17" s="163">
        <v>70878</v>
      </c>
      <c r="V17" s="163">
        <v>71598</v>
      </c>
      <c r="W17" s="165">
        <f t="shared" si="9"/>
        <v>1.0158300177770307E-2</v>
      </c>
      <c r="X17" s="164">
        <f t="shared" si="5"/>
        <v>0.16555967962492679</v>
      </c>
      <c r="Y17" s="162">
        <f t="shared" si="6"/>
        <v>720</v>
      </c>
      <c r="Z17" s="163">
        <f t="shared" si="7"/>
        <v>10170</v>
      </c>
      <c r="AA17" s="164">
        <f t="shared" si="1"/>
        <v>3.6927161717635479E-2</v>
      </c>
    </row>
    <row r="18" spans="1:27" x14ac:dyDescent="0.25">
      <c r="A18" s="1"/>
      <c r="B18" s="162" t="s">
        <v>119</v>
      </c>
      <c r="C18" s="163">
        <v>136223</v>
      </c>
      <c r="D18" s="163">
        <v>133862</v>
      </c>
      <c r="E18" s="163">
        <v>55530</v>
      </c>
      <c r="F18" s="163">
        <v>146133</v>
      </c>
      <c r="G18" s="163">
        <v>151265</v>
      </c>
      <c r="H18" s="163">
        <v>157483</v>
      </c>
      <c r="I18" s="165">
        <f t="shared" si="8"/>
        <v>4.1106667107394301E-2</v>
      </c>
      <c r="J18" s="164">
        <f t="shared" si="2"/>
        <v>0.1764578446459788</v>
      </c>
      <c r="K18" s="163">
        <f t="shared" si="3"/>
        <v>6218</v>
      </c>
      <c r="L18" s="163">
        <f t="shared" si="4"/>
        <v>23621</v>
      </c>
      <c r="M18" s="164">
        <f t="shared" si="0"/>
        <v>2.8736305444247375E-2</v>
      </c>
      <c r="P18" s="162" t="s">
        <v>119</v>
      </c>
      <c r="Q18" s="163">
        <v>71278</v>
      </c>
      <c r="R18" s="163">
        <v>70272</v>
      </c>
      <c r="S18" s="163">
        <v>26662</v>
      </c>
      <c r="T18" s="163">
        <v>82793</v>
      </c>
      <c r="U18" s="163">
        <v>80226</v>
      </c>
      <c r="V18" s="163">
        <v>81717</v>
      </c>
      <c r="W18" s="165">
        <f t="shared" si="9"/>
        <v>1.858499738239483E-2</v>
      </c>
      <c r="X18" s="164">
        <f t="shared" si="5"/>
        <v>0.16286714480874309</v>
      </c>
      <c r="Y18" s="162">
        <f t="shared" si="6"/>
        <v>1491</v>
      </c>
      <c r="Z18" s="163">
        <f t="shared" si="7"/>
        <v>11445</v>
      </c>
      <c r="AA18" s="164">
        <f t="shared" si="1"/>
        <v>4.2146105674460442E-2</v>
      </c>
    </row>
    <row r="19" spans="1:27" x14ac:dyDescent="0.25">
      <c r="A19" s="161" t="s">
        <v>144</v>
      </c>
      <c r="B19" s="162" t="s">
        <v>128</v>
      </c>
      <c r="C19" s="163">
        <v>68669</v>
      </c>
      <c r="D19" s="163">
        <v>74390</v>
      </c>
      <c r="E19" s="163">
        <v>28782</v>
      </c>
      <c r="F19" s="163">
        <v>62340</v>
      </c>
      <c r="G19" s="163">
        <v>67966</v>
      </c>
      <c r="H19" s="163">
        <v>63716</v>
      </c>
      <c r="I19" s="165">
        <f t="shared" si="8"/>
        <v>-6.2531265632816413E-2</v>
      </c>
      <c r="J19" s="164">
        <f t="shared" si="2"/>
        <v>-0.14348702782632072</v>
      </c>
      <c r="K19" s="163">
        <f t="shared" si="3"/>
        <v>-4250</v>
      </c>
      <c r="L19" s="163">
        <f t="shared" si="4"/>
        <v>-10674</v>
      </c>
      <c r="M19" s="164">
        <f t="shared" si="0"/>
        <v>1.1626413248958082E-2</v>
      </c>
      <c r="P19" s="162" t="s">
        <v>128</v>
      </c>
      <c r="Q19" s="163">
        <v>26168</v>
      </c>
      <c r="R19" s="163">
        <v>30964</v>
      </c>
      <c r="S19" s="163">
        <v>11576</v>
      </c>
      <c r="T19" s="163">
        <v>22864</v>
      </c>
      <c r="U19" s="163">
        <v>24590</v>
      </c>
      <c r="V19" s="163">
        <v>24160</v>
      </c>
      <c r="W19" s="165">
        <f t="shared" si="9"/>
        <v>-1.7486783245221682E-2</v>
      </c>
      <c r="X19" s="164">
        <f t="shared" si="5"/>
        <v>-0.21973905180209274</v>
      </c>
      <c r="Y19" s="162">
        <f t="shared" si="6"/>
        <v>-430</v>
      </c>
      <c r="Z19" s="163">
        <f t="shared" si="7"/>
        <v>-6804</v>
      </c>
      <c r="AA19" s="164">
        <f t="shared" si="1"/>
        <v>1.2460686431158318E-2</v>
      </c>
    </row>
    <row r="20" spans="1:27" x14ac:dyDescent="0.25">
      <c r="A20" s="167" t="s">
        <v>145</v>
      </c>
      <c r="B20" s="162" t="s">
        <v>131</v>
      </c>
      <c r="C20" s="163">
        <v>119807</v>
      </c>
      <c r="D20" s="163">
        <v>106028</v>
      </c>
      <c r="E20" s="163">
        <v>42711</v>
      </c>
      <c r="F20" s="163">
        <v>56752</v>
      </c>
      <c r="G20" s="163">
        <v>70972</v>
      </c>
      <c r="H20" s="163">
        <v>68752</v>
      </c>
      <c r="I20" s="165">
        <f t="shared" si="8"/>
        <v>-3.1279941385335075E-2</v>
      </c>
      <c r="J20" s="164">
        <f t="shared" si="2"/>
        <v>-0.35156751046893275</v>
      </c>
      <c r="K20" s="163">
        <f t="shared" si="3"/>
        <v>-2220</v>
      </c>
      <c r="L20" s="163">
        <f t="shared" si="4"/>
        <v>-37276</v>
      </c>
      <c r="M20" s="164">
        <f t="shared" si="0"/>
        <v>1.2545344398461392E-2</v>
      </c>
      <c r="P20" s="162" t="s">
        <v>131</v>
      </c>
      <c r="Q20" s="163">
        <v>36149</v>
      </c>
      <c r="R20" s="163">
        <v>35546</v>
      </c>
      <c r="S20" s="163">
        <v>13347</v>
      </c>
      <c r="T20" s="163">
        <v>19705</v>
      </c>
      <c r="U20" s="163">
        <v>25667</v>
      </c>
      <c r="V20" s="163">
        <v>23273</v>
      </c>
      <c r="W20" s="165">
        <f t="shared" si="9"/>
        <v>-9.3271515954338247E-2</v>
      </c>
      <c r="X20" s="164">
        <f t="shared" si="5"/>
        <v>-0.34527091655882514</v>
      </c>
      <c r="Y20" s="162">
        <f t="shared" si="6"/>
        <v>-2394</v>
      </c>
      <c r="Z20" s="163">
        <f t="shared" si="7"/>
        <v>-12273</v>
      </c>
      <c r="AA20" s="164">
        <f t="shared" si="1"/>
        <v>1.2003210070875311E-2</v>
      </c>
    </row>
    <row r="21" spans="1:27" x14ac:dyDescent="0.25">
      <c r="B21" s="168" t="s">
        <v>145</v>
      </c>
      <c r="C21" s="169">
        <f t="shared" ref="C21:H21" si="10">C13-SUM(C14:C20)</f>
        <v>937348</v>
      </c>
      <c r="D21" s="169">
        <f t="shared" si="10"/>
        <v>952849</v>
      </c>
      <c r="E21" s="169">
        <f t="shared" si="10"/>
        <v>307979</v>
      </c>
      <c r="F21" s="169">
        <f t="shared" si="10"/>
        <v>1000652</v>
      </c>
      <c r="G21" s="169">
        <f t="shared" si="10"/>
        <v>1104537</v>
      </c>
      <c r="H21" s="169">
        <f t="shared" si="10"/>
        <v>1204558</v>
      </c>
      <c r="I21" s="171">
        <f t="shared" si="8"/>
        <v>9.0554684904172511E-2</v>
      </c>
      <c r="J21" s="170">
        <f t="shared" si="2"/>
        <v>0.26416462629440751</v>
      </c>
      <c r="K21" s="169">
        <f>H21-G21</f>
        <v>100021</v>
      </c>
      <c r="L21" s="169">
        <f t="shared" si="4"/>
        <v>251709</v>
      </c>
      <c r="M21" s="170">
        <f t="shared" si="0"/>
        <v>0.21979862342800002</v>
      </c>
      <c r="P21" s="168" t="s">
        <v>145</v>
      </c>
      <c r="Q21" s="169">
        <f t="shared" ref="Q21:V21" si="11">Q13-SUM(Q14:Q20)</f>
        <v>316266</v>
      </c>
      <c r="R21" s="169">
        <f t="shared" si="11"/>
        <v>330337</v>
      </c>
      <c r="S21" s="169">
        <f t="shared" si="11"/>
        <v>92125</v>
      </c>
      <c r="T21" s="169">
        <f t="shared" si="11"/>
        <v>332426</v>
      </c>
      <c r="U21" s="169">
        <f t="shared" si="11"/>
        <v>373934</v>
      </c>
      <c r="V21" s="169">
        <f t="shared" si="11"/>
        <v>404531</v>
      </c>
      <c r="W21" s="171">
        <f t="shared" si="9"/>
        <v>8.1824600063112651E-2</v>
      </c>
      <c r="X21" s="170">
        <f t="shared" si="5"/>
        <v>0.22460093783015522</v>
      </c>
      <c r="Y21" s="168">
        <f>V21-U21</f>
        <v>30597</v>
      </c>
      <c r="Z21" s="169">
        <f t="shared" si="7"/>
        <v>74194</v>
      </c>
      <c r="AA21" s="170">
        <f t="shared" si="1"/>
        <v>0.20863964994548451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1715135</v>
      </c>
      <c r="D23" s="176">
        <v>1762715</v>
      </c>
      <c r="E23" s="176">
        <v>514095</v>
      </c>
      <c r="F23" s="176">
        <v>1757049</v>
      </c>
      <c r="G23" s="176">
        <v>1888332</v>
      </c>
      <c r="H23" s="176">
        <v>1938898</v>
      </c>
      <c r="I23" s="177">
        <f>IFERROR(H23/G23-1,"-")</f>
        <v>2.677813011694985E-2</v>
      </c>
      <c r="J23" s="177">
        <f>IFERROR(H23/D23-1,"-")</f>
        <v>9.9949793358540706E-2</v>
      </c>
      <c r="K23" s="176">
        <f>H23-G23</f>
        <v>50566</v>
      </c>
      <c r="L23" s="176">
        <f>H23-D23</f>
        <v>176183</v>
      </c>
      <c r="M23" s="177">
        <f t="shared" ref="M23:M35" si="12">H23/H$9</f>
        <v>0.35379542651105417</v>
      </c>
    </row>
    <row r="24" spans="1:27" x14ac:dyDescent="0.25">
      <c r="B24" s="157" t="s">
        <v>97</v>
      </c>
      <c r="C24" s="158">
        <v>189817</v>
      </c>
      <c r="D24" s="158">
        <v>222987</v>
      </c>
      <c r="E24" s="158">
        <v>101575</v>
      </c>
      <c r="F24" s="158">
        <v>207208</v>
      </c>
      <c r="G24" s="158">
        <v>181512</v>
      </c>
      <c r="H24" s="158">
        <v>161819</v>
      </c>
      <c r="I24" s="160">
        <f>IFERROR(H24/G24-1,"-")</f>
        <v>-0.10849420423994005</v>
      </c>
      <c r="J24" s="159">
        <f t="shared" ref="J24:J35" si="13">IFERROR(H24/D24-1,"-")</f>
        <v>-0.27431195540547204</v>
      </c>
      <c r="K24" s="158">
        <f t="shared" ref="K24:K34" si="14">H24-G24</f>
        <v>-19693</v>
      </c>
      <c r="L24" s="158">
        <f t="shared" ref="L24:L35" si="15">H24-D24</f>
        <v>-61168</v>
      </c>
      <c r="M24" s="159">
        <f t="shared" si="12"/>
        <v>2.9527505893859437E-2</v>
      </c>
    </row>
    <row r="25" spans="1:27" x14ac:dyDescent="0.25">
      <c r="B25" s="162" t="s">
        <v>103</v>
      </c>
      <c r="C25" s="163">
        <v>89686</v>
      </c>
      <c r="D25" s="163">
        <v>113067</v>
      </c>
      <c r="E25" s="163">
        <v>58508</v>
      </c>
      <c r="F25" s="163">
        <v>86811</v>
      </c>
      <c r="G25" s="163">
        <v>75374</v>
      </c>
      <c r="H25" s="163">
        <v>60650</v>
      </c>
      <c r="I25" s="165">
        <f>IFERROR(H25/G25-1,"-")</f>
        <v>-0.19534587523549229</v>
      </c>
      <c r="J25" s="164">
        <f t="shared" si="13"/>
        <v>-0.46359238327717189</v>
      </c>
      <c r="K25" s="163">
        <f t="shared" si="14"/>
        <v>-14724</v>
      </c>
      <c r="L25" s="163">
        <f t="shared" si="15"/>
        <v>-52417</v>
      </c>
      <c r="M25" s="164">
        <f t="shared" si="12"/>
        <v>1.1066952783434423E-2</v>
      </c>
    </row>
    <row r="26" spans="1:27" x14ac:dyDescent="0.25">
      <c r="B26" s="162" t="s">
        <v>100</v>
      </c>
      <c r="C26" s="163">
        <v>100131</v>
      </c>
      <c r="D26" s="163">
        <v>109920</v>
      </c>
      <c r="E26" s="163">
        <v>43067</v>
      </c>
      <c r="F26" s="163">
        <v>120397</v>
      </c>
      <c r="G26" s="163">
        <v>106138</v>
      </c>
      <c r="H26" s="163">
        <v>101169</v>
      </c>
      <c r="I26" s="165">
        <f>IFERROR(H26/G26-1,"-")</f>
        <v>-4.6816408826245048E-2</v>
      </c>
      <c r="J26" s="164">
        <f t="shared" si="13"/>
        <v>-7.9612445414847133E-2</v>
      </c>
      <c r="K26" s="163">
        <f t="shared" si="14"/>
        <v>-4969</v>
      </c>
      <c r="L26" s="163">
        <f t="shared" si="15"/>
        <v>-8751</v>
      </c>
      <c r="M26" s="164">
        <f t="shared" si="12"/>
        <v>1.8460553110425014E-2</v>
      </c>
    </row>
    <row r="27" spans="1:27" x14ac:dyDescent="0.25">
      <c r="B27" s="157" t="s">
        <v>107</v>
      </c>
      <c r="C27" s="158">
        <v>1525318</v>
      </c>
      <c r="D27" s="158">
        <v>1539728</v>
      </c>
      <c r="E27" s="158">
        <v>412520</v>
      </c>
      <c r="F27" s="158">
        <v>1549841</v>
      </c>
      <c r="G27" s="158">
        <v>1706820</v>
      </c>
      <c r="H27" s="158">
        <v>1777079</v>
      </c>
      <c r="I27" s="160">
        <f>IFERROR(H27/G27-1,"-")</f>
        <v>4.1163684512719456E-2</v>
      </c>
      <c r="J27" s="159">
        <f t="shared" si="13"/>
        <v>0.15415125268878649</v>
      </c>
      <c r="K27" s="158">
        <f t="shared" si="14"/>
        <v>70259</v>
      </c>
      <c r="L27" s="158">
        <f t="shared" si="15"/>
        <v>237351</v>
      </c>
      <c r="M27" s="159">
        <f t="shared" si="12"/>
        <v>0.32426792061719473</v>
      </c>
    </row>
    <row r="28" spans="1:27" x14ac:dyDescent="0.25">
      <c r="B28" s="162" t="s">
        <v>110</v>
      </c>
      <c r="C28" s="163">
        <v>740817</v>
      </c>
      <c r="D28" s="163">
        <v>757594</v>
      </c>
      <c r="E28" s="163">
        <v>180448</v>
      </c>
      <c r="F28" s="163">
        <v>783677</v>
      </c>
      <c r="G28" s="163">
        <v>883653</v>
      </c>
      <c r="H28" s="163">
        <v>930359</v>
      </c>
      <c r="I28" s="165">
        <f t="shared" ref="I28:I35" si="16">IFERROR(H28/G28-1,"-")</f>
        <v>5.2855589241478373E-2</v>
      </c>
      <c r="J28" s="164">
        <f t="shared" si="13"/>
        <v>0.22804430869304659</v>
      </c>
      <c r="K28" s="163">
        <f t="shared" si="14"/>
        <v>46706</v>
      </c>
      <c r="L28" s="163">
        <f t="shared" si="15"/>
        <v>172765</v>
      </c>
      <c r="M28" s="164">
        <f t="shared" si="12"/>
        <v>0.16976486602874305</v>
      </c>
    </row>
    <row r="29" spans="1:27" x14ac:dyDescent="0.25">
      <c r="B29" s="162" t="s">
        <v>113</v>
      </c>
      <c r="C29" s="163">
        <v>222082</v>
      </c>
      <c r="D29" s="163">
        <v>201016</v>
      </c>
      <c r="E29" s="163">
        <v>52415</v>
      </c>
      <c r="F29" s="163">
        <v>169299</v>
      </c>
      <c r="G29" s="163">
        <v>182538</v>
      </c>
      <c r="H29" s="163">
        <v>183463</v>
      </c>
      <c r="I29" s="165">
        <f t="shared" si="16"/>
        <v>5.0674380129069885E-3</v>
      </c>
      <c r="J29" s="164">
        <f t="shared" si="13"/>
        <v>-8.7321407251164107E-2</v>
      </c>
      <c r="K29" s="163">
        <f t="shared" si="14"/>
        <v>925</v>
      </c>
      <c r="L29" s="163">
        <f t="shared" si="15"/>
        <v>-17553</v>
      </c>
      <c r="M29" s="164">
        <f t="shared" si="12"/>
        <v>3.3476939134496779E-2</v>
      </c>
    </row>
    <row r="30" spans="1:27" x14ac:dyDescent="0.25">
      <c r="B30" s="162" t="s">
        <v>116</v>
      </c>
      <c r="C30" s="163">
        <v>47145</v>
      </c>
      <c r="D30" s="163">
        <v>52571</v>
      </c>
      <c r="E30" s="163">
        <v>19791</v>
      </c>
      <c r="F30" s="163">
        <v>63176</v>
      </c>
      <c r="G30" s="163">
        <v>65334</v>
      </c>
      <c r="H30" s="163">
        <v>57978</v>
      </c>
      <c r="I30" s="165">
        <f t="shared" si="16"/>
        <v>-0.11259068785012394</v>
      </c>
      <c r="J30" s="164">
        <f t="shared" si="13"/>
        <v>0.10285138194061361</v>
      </c>
      <c r="K30" s="163">
        <f t="shared" si="14"/>
        <v>-7356</v>
      </c>
      <c r="L30" s="163">
        <f t="shared" si="15"/>
        <v>5407</v>
      </c>
      <c r="M30" s="164">
        <f t="shared" si="12"/>
        <v>1.0579386454706694E-2</v>
      </c>
    </row>
    <row r="31" spans="1:27" x14ac:dyDescent="0.25">
      <c r="B31" s="162" t="s">
        <v>123</v>
      </c>
      <c r="C31" s="163">
        <v>65413</v>
      </c>
      <c r="D31" s="163">
        <v>61428</v>
      </c>
      <c r="E31" s="163">
        <v>16156</v>
      </c>
      <c r="F31" s="163">
        <v>75901</v>
      </c>
      <c r="G31" s="163">
        <v>70878</v>
      </c>
      <c r="H31" s="163">
        <v>71598</v>
      </c>
      <c r="I31" s="165">
        <f t="shared" si="16"/>
        <v>1.0158300177770307E-2</v>
      </c>
      <c r="J31" s="164">
        <f t="shared" si="13"/>
        <v>0.16555967962492679</v>
      </c>
      <c r="K31" s="163">
        <f t="shared" si="14"/>
        <v>720</v>
      </c>
      <c r="L31" s="163">
        <f t="shared" si="15"/>
        <v>10170</v>
      </c>
      <c r="M31" s="164">
        <f t="shared" si="12"/>
        <v>1.3064660929733518E-2</v>
      </c>
    </row>
    <row r="32" spans="1:27" x14ac:dyDescent="0.25">
      <c r="B32" s="162" t="s">
        <v>119</v>
      </c>
      <c r="C32" s="163">
        <v>71278</v>
      </c>
      <c r="D32" s="163">
        <v>70272</v>
      </c>
      <c r="E32" s="163">
        <v>26662</v>
      </c>
      <c r="F32" s="163">
        <v>82793</v>
      </c>
      <c r="G32" s="163">
        <v>80226</v>
      </c>
      <c r="H32" s="163">
        <v>81717</v>
      </c>
      <c r="I32" s="165">
        <f t="shared" si="16"/>
        <v>1.858499738239483E-2</v>
      </c>
      <c r="J32" s="164">
        <f t="shared" si="13"/>
        <v>0.16286714480874309</v>
      </c>
      <c r="K32" s="163">
        <f t="shared" si="14"/>
        <v>1491</v>
      </c>
      <c r="L32" s="163">
        <f t="shared" si="15"/>
        <v>11445</v>
      </c>
      <c r="M32" s="164">
        <f t="shared" si="12"/>
        <v>1.4911099432875692E-2</v>
      </c>
    </row>
    <row r="33" spans="2:13" x14ac:dyDescent="0.25">
      <c r="B33" s="162" t="s">
        <v>128</v>
      </c>
      <c r="C33" s="163">
        <v>26168</v>
      </c>
      <c r="D33" s="163">
        <v>30964</v>
      </c>
      <c r="E33" s="163">
        <v>11576</v>
      </c>
      <c r="F33" s="163">
        <v>22864</v>
      </c>
      <c r="G33" s="163">
        <v>24590</v>
      </c>
      <c r="H33" s="163">
        <v>24160</v>
      </c>
      <c r="I33" s="165">
        <f t="shared" si="16"/>
        <v>-1.7486783245221682E-2</v>
      </c>
      <c r="J33" s="164">
        <f t="shared" si="13"/>
        <v>-0.21973905180209274</v>
      </c>
      <c r="K33" s="163">
        <f t="shared" si="14"/>
        <v>-430</v>
      </c>
      <c r="L33" s="163">
        <f t="shared" si="15"/>
        <v>-6804</v>
      </c>
      <c r="M33" s="164">
        <f t="shared" si="12"/>
        <v>4.4085338705321629E-3</v>
      </c>
    </row>
    <row r="34" spans="2:13" x14ac:dyDescent="0.25">
      <c r="B34" s="162" t="s">
        <v>131</v>
      </c>
      <c r="C34" s="163">
        <v>36149</v>
      </c>
      <c r="D34" s="163">
        <v>35546</v>
      </c>
      <c r="E34" s="163">
        <v>13347</v>
      </c>
      <c r="F34" s="163">
        <v>19705</v>
      </c>
      <c r="G34" s="163">
        <v>25667</v>
      </c>
      <c r="H34" s="163">
        <v>23273</v>
      </c>
      <c r="I34" s="165">
        <f t="shared" si="16"/>
        <v>-9.3271515954338247E-2</v>
      </c>
      <c r="J34" s="164">
        <f t="shared" si="13"/>
        <v>-0.34527091655882514</v>
      </c>
      <c r="K34" s="163">
        <f t="shared" si="14"/>
        <v>-2394</v>
      </c>
      <c r="L34" s="163">
        <f t="shared" si="15"/>
        <v>-12273</v>
      </c>
      <c r="M34" s="164">
        <f t="shared" si="12"/>
        <v>4.2466808265271116E-3</v>
      </c>
    </row>
    <row r="35" spans="2:13" x14ac:dyDescent="0.25">
      <c r="B35" s="168" t="s">
        <v>145</v>
      </c>
      <c r="C35" s="169">
        <f t="shared" ref="C35:H35" si="17">C27-SUM(C28:C34)</f>
        <v>316266</v>
      </c>
      <c r="D35" s="169">
        <f t="shared" si="17"/>
        <v>330337</v>
      </c>
      <c r="E35" s="169">
        <f t="shared" si="17"/>
        <v>92125</v>
      </c>
      <c r="F35" s="169">
        <f t="shared" si="17"/>
        <v>332426</v>
      </c>
      <c r="G35" s="169">
        <f t="shared" si="17"/>
        <v>373934</v>
      </c>
      <c r="H35" s="169">
        <f t="shared" si="17"/>
        <v>404531</v>
      </c>
      <c r="I35" s="171">
        <f t="shared" si="16"/>
        <v>8.1824600063112651E-2</v>
      </c>
      <c r="J35" s="170">
        <f t="shared" si="13"/>
        <v>0.22460093783015522</v>
      </c>
      <c r="K35" s="169">
        <f>H35-G35</f>
        <v>30597</v>
      </c>
      <c r="L35" s="169">
        <f t="shared" si="15"/>
        <v>74194</v>
      </c>
      <c r="M35" s="170">
        <f t="shared" si="12"/>
        <v>7.3815753939579731E-2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1322486</v>
      </c>
      <c r="D37" s="176">
        <v>1299411</v>
      </c>
      <c r="E37" s="176">
        <v>353830</v>
      </c>
      <c r="F37" s="176">
        <v>1243535</v>
      </c>
      <c r="G37" s="176">
        <v>1319978</v>
      </c>
      <c r="H37" s="176">
        <v>1387823</v>
      </c>
      <c r="I37" s="177">
        <f>IFERROR(H37/G37-1,"-")</f>
        <v>5.139858391579244E-2</v>
      </c>
      <c r="J37" s="177">
        <f>IFERROR(H37/D37-1,"-")</f>
        <v>6.8040058149423155E-2</v>
      </c>
      <c r="K37" s="176">
        <f>H37-G37</f>
        <v>67845</v>
      </c>
      <c r="L37" s="176">
        <f>H37-D37</f>
        <v>88412</v>
      </c>
      <c r="M37" s="177">
        <f t="shared" ref="M37:M49" si="18">H37/H$9</f>
        <v>0.2532394330216704</v>
      </c>
    </row>
    <row r="38" spans="2:13" x14ac:dyDescent="0.25">
      <c r="B38" s="157" t="s">
        <v>97</v>
      </c>
      <c r="C38" s="158">
        <v>132322</v>
      </c>
      <c r="D38" s="158">
        <v>127819</v>
      </c>
      <c r="E38" s="158">
        <v>46908</v>
      </c>
      <c r="F38" s="158">
        <v>123951</v>
      </c>
      <c r="G38" s="158">
        <v>118966</v>
      </c>
      <c r="H38" s="158">
        <v>114660</v>
      </c>
      <c r="I38" s="160">
        <f>IFERROR(H38/G38-1,"-")</f>
        <v>-3.6195215439705497E-2</v>
      </c>
      <c r="J38" s="159">
        <f t="shared" ref="J38:J49" si="19">IFERROR(H38/D38-1,"-")</f>
        <v>-0.10295026560996412</v>
      </c>
      <c r="K38" s="158">
        <f t="shared" ref="K38:K48" si="20">H38-G38</f>
        <v>-4306</v>
      </c>
      <c r="L38" s="158">
        <f t="shared" ref="L38:L49" si="21">H38-D38</f>
        <v>-13159</v>
      </c>
      <c r="M38" s="159">
        <f t="shared" si="18"/>
        <v>2.0922288642186166E-2</v>
      </c>
    </row>
    <row r="39" spans="2:13" x14ac:dyDescent="0.25">
      <c r="B39" s="162" t="s">
        <v>103</v>
      </c>
      <c r="C39" s="163">
        <v>42034</v>
      </c>
      <c r="D39" s="163">
        <v>51328</v>
      </c>
      <c r="E39" s="163">
        <v>23289</v>
      </c>
      <c r="F39" s="163">
        <v>48094</v>
      </c>
      <c r="G39" s="163">
        <v>51902</v>
      </c>
      <c r="H39" s="163">
        <v>50245</v>
      </c>
      <c r="I39" s="165">
        <f>IFERROR(H39/G39-1,"-")</f>
        <v>-3.1925552001849655E-2</v>
      </c>
      <c r="J39" s="164">
        <f t="shared" si="19"/>
        <v>-2.1099594763092311E-2</v>
      </c>
      <c r="K39" s="163">
        <f t="shared" si="20"/>
        <v>-1657</v>
      </c>
      <c r="L39" s="163">
        <f t="shared" si="21"/>
        <v>-1083</v>
      </c>
      <c r="M39" s="164">
        <f t="shared" si="18"/>
        <v>9.1683271657652526E-3</v>
      </c>
    </row>
    <row r="40" spans="2:13" x14ac:dyDescent="0.25">
      <c r="B40" s="162" t="s">
        <v>100</v>
      </c>
      <c r="C40" s="163">
        <v>90288</v>
      </c>
      <c r="D40" s="163">
        <v>76491</v>
      </c>
      <c r="E40" s="163">
        <v>23619</v>
      </c>
      <c r="F40" s="163">
        <v>75857</v>
      </c>
      <c r="G40" s="163">
        <v>67064</v>
      </c>
      <c r="H40" s="163">
        <v>64415</v>
      </c>
      <c r="I40" s="165">
        <f>IFERROR(H40/G40-1,"-")</f>
        <v>-3.9499582488369267E-2</v>
      </c>
      <c r="J40" s="164">
        <f t="shared" si="19"/>
        <v>-0.15787478265416843</v>
      </c>
      <c r="K40" s="163">
        <f t="shared" si="20"/>
        <v>-2649</v>
      </c>
      <c r="L40" s="163">
        <f t="shared" si="21"/>
        <v>-12076</v>
      </c>
      <c r="M40" s="164">
        <f t="shared" si="18"/>
        <v>1.1753961476420913E-2</v>
      </c>
    </row>
    <row r="41" spans="2:13" x14ac:dyDescent="0.25">
      <c r="B41" s="157" t="s">
        <v>107</v>
      </c>
      <c r="C41" s="158">
        <v>1190164</v>
      </c>
      <c r="D41" s="158">
        <v>1171592</v>
      </c>
      <c r="E41" s="158">
        <v>306922</v>
      </c>
      <c r="F41" s="158">
        <v>1119584</v>
      </c>
      <c r="G41" s="158">
        <v>1201012</v>
      </c>
      <c r="H41" s="158">
        <v>1273163</v>
      </c>
      <c r="I41" s="160">
        <f>IFERROR(H41/G41-1,"-")</f>
        <v>6.007516994001727E-2</v>
      </c>
      <c r="J41" s="159">
        <f t="shared" si="19"/>
        <v>8.6694856229813766E-2</v>
      </c>
      <c r="K41" s="158">
        <f t="shared" si="20"/>
        <v>72151</v>
      </c>
      <c r="L41" s="158">
        <f t="shared" si="21"/>
        <v>101571</v>
      </c>
      <c r="M41" s="159">
        <f t="shared" si="18"/>
        <v>0.23231714437948425</v>
      </c>
    </row>
    <row r="42" spans="2:13" x14ac:dyDescent="0.25">
      <c r="B42" s="162" t="s">
        <v>110</v>
      </c>
      <c r="C42" s="163">
        <v>614177</v>
      </c>
      <c r="D42" s="163">
        <v>640459</v>
      </c>
      <c r="E42" s="163">
        <v>138827</v>
      </c>
      <c r="F42" s="163">
        <v>581865</v>
      </c>
      <c r="G42" s="163">
        <v>634691</v>
      </c>
      <c r="H42" s="163">
        <v>683651</v>
      </c>
      <c r="I42" s="165">
        <f t="shared" ref="I42:I49" si="22">IFERROR(H42/G42-1,"-")</f>
        <v>7.7139899573178239E-2</v>
      </c>
      <c r="J42" s="164">
        <f t="shared" si="19"/>
        <v>6.743913349644548E-2</v>
      </c>
      <c r="K42" s="163">
        <f t="shared" si="20"/>
        <v>48960</v>
      </c>
      <c r="L42" s="163">
        <f t="shared" si="21"/>
        <v>43192</v>
      </c>
      <c r="M42" s="164">
        <f t="shared" si="18"/>
        <v>0.12474745815907216</v>
      </c>
    </row>
    <row r="43" spans="2:13" x14ac:dyDescent="0.25">
      <c r="B43" s="162" t="s">
        <v>113</v>
      </c>
      <c r="C43" s="163">
        <v>72717</v>
      </c>
      <c r="D43" s="163">
        <v>52401</v>
      </c>
      <c r="E43" s="163">
        <v>15137</v>
      </c>
      <c r="F43" s="163">
        <v>39072</v>
      </c>
      <c r="G43" s="163">
        <v>45133</v>
      </c>
      <c r="H43" s="163">
        <v>44501</v>
      </c>
      <c r="I43" s="165">
        <f t="shared" si="22"/>
        <v>-1.4003057629672355E-2</v>
      </c>
      <c r="J43" s="164">
        <f t="shared" si="19"/>
        <v>-0.15076048167019718</v>
      </c>
      <c r="K43" s="163">
        <f t="shared" si="20"/>
        <v>-632</v>
      </c>
      <c r="L43" s="163">
        <f t="shared" si="21"/>
        <v>-7900</v>
      </c>
      <c r="M43" s="164">
        <f t="shared" si="18"/>
        <v>8.1202055369433684E-3</v>
      </c>
    </row>
    <row r="44" spans="2:13" x14ac:dyDescent="0.25">
      <c r="B44" s="162" t="s">
        <v>116</v>
      </c>
      <c r="C44" s="163">
        <v>23684</v>
      </c>
      <c r="D44" s="163">
        <v>24405</v>
      </c>
      <c r="E44" s="163">
        <v>9417</v>
      </c>
      <c r="F44" s="163">
        <v>27268</v>
      </c>
      <c r="G44" s="163">
        <v>28898</v>
      </c>
      <c r="H44" s="163">
        <v>29098</v>
      </c>
      <c r="I44" s="165">
        <f t="shared" si="22"/>
        <v>6.9208941795280143E-3</v>
      </c>
      <c r="J44" s="164">
        <f t="shared" si="19"/>
        <v>0.19229666052038508</v>
      </c>
      <c r="K44" s="163">
        <f t="shared" si="20"/>
        <v>200</v>
      </c>
      <c r="L44" s="163">
        <f t="shared" si="21"/>
        <v>4693</v>
      </c>
      <c r="M44" s="164">
        <f t="shared" si="18"/>
        <v>5.3095827220506981E-3</v>
      </c>
    </row>
    <row r="45" spans="2:13" x14ac:dyDescent="0.25">
      <c r="B45" s="162" t="s">
        <v>123</v>
      </c>
      <c r="C45" s="163">
        <v>55932</v>
      </c>
      <c r="D45" s="163">
        <v>53890</v>
      </c>
      <c r="E45" s="163">
        <v>13619</v>
      </c>
      <c r="F45" s="163">
        <v>57015</v>
      </c>
      <c r="G45" s="163">
        <v>55478</v>
      </c>
      <c r="H45" s="163">
        <v>57898</v>
      </c>
      <c r="I45" s="165">
        <f t="shared" si="22"/>
        <v>4.3620894769097696E-2</v>
      </c>
      <c r="J45" s="164">
        <f t="shared" si="19"/>
        <v>7.4373724253108175E-2</v>
      </c>
      <c r="K45" s="163">
        <f t="shared" si="20"/>
        <v>2420</v>
      </c>
      <c r="L45" s="163">
        <f t="shared" si="21"/>
        <v>4008</v>
      </c>
      <c r="M45" s="164">
        <f t="shared" si="18"/>
        <v>1.0564788660433408E-2</v>
      </c>
    </row>
    <row r="46" spans="2:13" x14ac:dyDescent="0.25">
      <c r="B46" s="162" t="s">
        <v>119</v>
      </c>
      <c r="C46" s="163">
        <v>41910</v>
      </c>
      <c r="D46" s="163">
        <v>41202</v>
      </c>
      <c r="E46" s="163">
        <v>14577</v>
      </c>
      <c r="F46" s="163">
        <v>38767</v>
      </c>
      <c r="G46" s="163">
        <v>44187</v>
      </c>
      <c r="H46" s="163">
        <v>44633</v>
      </c>
      <c r="I46" s="165">
        <f t="shared" si="22"/>
        <v>1.0093466404146101E-2</v>
      </c>
      <c r="J46" s="164">
        <f t="shared" si="19"/>
        <v>8.3272656667152001E-2</v>
      </c>
      <c r="K46" s="163">
        <f t="shared" si="20"/>
        <v>446</v>
      </c>
      <c r="L46" s="163">
        <f t="shared" si="21"/>
        <v>3431</v>
      </c>
      <c r="M46" s="164">
        <f t="shared" si="18"/>
        <v>8.1442918974942886E-3</v>
      </c>
    </row>
    <row r="47" spans="2:13" x14ac:dyDescent="0.25">
      <c r="B47" s="162" t="s">
        <v>128</v>
      </c>
      <c r="C47" s="163">
        <v>28055</v>
      </c>
      <c r="D47" s="163">
        <v>26919</v>
      </c>
      <c r="E47" s="163">
        <v>9714</v>
      </c>
      <c r="F47" s="163">
        <v>22457</v>
      </c>
      <c r="G47" s="163">
        <v>23505</v>
      </c>
      <c r="H47" s="163">
        <v>22219</v>
      </c>
      <c r="I47" s="165">
        <f t="shared" si="22"/>
        <v>-5.4711763454584172E-2</v>
      </c>
      <c r="J47" s="164">
        <f t="shared" si="19"/>
        <v>-0.17459786767710539</v>
      </c>
      <c r="K47" s="163">
        <f t="shared" si="20"/>
        <v>-1286</v>
      </c>
      <c r="L47" s="163">
        <f t="shared" si="21"/>
        <v>-4700</v>
      </c>
      <c r="M47" s="164">
        <f t="shared" si="18"/>
        <v>4.0543548869765777E-3</v>
      </c>
    </row>
    <row r="48" spans="2:13" x14ac:dyDescent="0.25">
      <c r="B48" s="162" t="s">
        <v>131</v>
      </c>
      <c r="C48" s="163">
        <v>50198</v>
      </c>
      <c r="D48" s="163">
        <v>42509</v>
      </c>
      <c r="E48" s="163">
        <v>16718</v>
      </c>
      <c r="F48" s="163">
        <v>22560</v>
      </c>
      <c r="G48" s="163">
        <v>26526</v>
      </c>
      <c r="H48" s="163">
        <v>24735</v>
      </c>
      <c r="I48" s="165">
        <f t="shared" si="22"/>
        <v>-6.7518660936439767E-2</v>
      </c>
      <c r="J48" s="164">
        <f t="shared" si="19"/>
        <v>-0.41812322096497212</v>
      </c>
      <c r="K48" s="163">
        <f t="shared" si="20"/>
        <v>-1791</v>
      </c>
      <c r="L48" s="163">
        <f t="shared" si="21"/>
        <v>-17774</v>
      </c>
      <c r="M48" s="164">
        <f t="shared" si="18"/>
        <v>4.5134555168714011E-3</v>
      </c>
    </row>
    <row r="49" spans="2:13" x14ac:dyDescent="0.25">
      <c r="B49" s="168" t="s">
        <v>145</v>
      </c>
      <c r="C49" s="169">
        <f t="shared" ref="C49:H49" si="23">C41-SUM(C42:C48)</f>
        <v>303491</v>
      </c>
      <c r="D49" s="169">
        <f t="shared" si="23"/>
        <v>289807</v>
      </c>
      <c r="E49" s="169">
        <f t="shared" si="23"/>
        <v>88913</v>
      </c>
      <c r="F49" s="169">
        <f t="shared" si="23"/>
        <v>330580</v>
      </c>
      <c r="G49" s="169">
        <f t="shared" si="23"/>
        <v>342594</v>
      </c>
      <c r="H49" s="169">
        <f t="shared" si="23"/>
        <v>366428</v>
      </c>
      <c r="I49" s="171">
        <f t="shared" si="22"/>
        <v>6.9569227715605031E-2</v>
      </c>
      <c r="J49" s="170">
        <f t="shared" si="19"/>
        <v>0.26438629846760087</v>
      </c>
      <c r="K49" s="169">
        <f>H49-G49</f>
        <v>23834</v>
      </c>
      <c r="L49" s="169">
        <f t="shared" si="21"/>
        <v>76621</v>
      </c>
      <c r="M49" s="170">
        <f t="shared" si="18"/>
        <v>6.6863006999642358E-2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47034</v>
      </c>
      <c r="D51" s="176">
        <v>45076</v>
      </c>
      <c r="E51" s="176">
        <v>12549</v>
      </c>
      <c r="F51" s="176">
        <v>37751</v>
      </c>
      <c r="G51" s="176">
        <v>51166</v>
      </c>
      <c r="H51" s="176">
        <v>43737</v>
      </c>
      <c r="I51" s="177">
        <f>IFERROR(H51/G51-1,"-")</f>
        <v>-0.14519407418989172</v>
      </c>
      <c r="J51" s="177">
        <f>IFERROR(H51/D51-1,"-")</f>
        <v>-2.9705386458425798E-2</v>
      </c>
      <c r="K51" s="176">
        <f>H51-G51</f>
        <v>-7429</v>
      </c>
      <c r="L51" s="176">
        <f>H51-D51</f>
        <v>-1339</v>
      </c>
      <c r="M51" s="177">
        <f t="shared" ref="M51:M63" si="24">H51/H$9</f>
        <v>7.9807966016334931E-3</v>
      </c>
    </row>
    <row r="52" spans="2:13" x14ac:dyDescent="0.25">
      <c r="B52" s="157" t="s">
        <v>97</v>
      </c>
      <c r="C52" s="158">
        <v>11661</v>
      </c>
      <c r="D52" s="158">
        <v>10509</v>
      </c>
      <c r="E52" s="158">
        <v>2335</v>
      </c>
      <c r="F52" s="158">
        <v>6762</v>
      </c>
      <c r="G52" s="158">
        <v>20250</v>
      </c>
      <c r="H52" s="158">
        <v>11054</v>
      </c>
      <c r="I52" s="160">
        <f>IFERROR(H52/G52-1,"-")</f>
        <v>-0.45412345679012345</v>
      </c>
      <c r="J52" s="159">
        <f t="shared" ref="J52:J63" si="25">IFERROR(H52/D52-1,"-")</f>
        <v>5.1860310210295912E-2</v>
      </c>
      <c r="K52" s="158">
        <f t="shared" ref="K52:K62" si="26">H52-G52</f>
        <v>-9196</v>
      </c>
      <c r="L52" s="158">
        <f t="shared" ref="L52:L63" si="27">H52-D52</f>
        <v>545</v>
      </c>
      <c r="M52" s="159">
        <f t="shared" si="24"/>
        <v>2.0170502237111974E-3</v>
      </c>
    </row>
    <row r="53" spans="2:13" x14ac:dyDescent="0.25">
      <c r="B53" s="162" t="s">
        <v>103</v>
      </c>
      <c r="C53" s="163">
        <v>7273</v>
      </c>
      <c r="D53" s="163">
        <v>5944</v>
      </c>
      <c r="E53" s="163">
        <v>1654</v>
      </c>
      <c r="F53" s="163">
        <v>3515</v>
      </c>
      <c r="G53" s="163">
        <v>14811</v>
      </c>
      <c r="H53" s="163">
        <v>7251</v>
      </c>
      <c r="I53" s="165">
        <f>IFERROR(H53/G53-1,"-")</f>
        <v>-0.51043143609479436</v>
      </c>
      <c r="J53" s="164">
        <f t="shared" si="25"/>
        <v>0.21988559892328396</v>
      </c>
      <c r="K53" s="163">
        <f t="shared" si="26"/>
        <v>-7560</v>
      </c>
      <c r="L53" s="163">
        <f t="shared" si="27"/>
        <v>1307</v>
      </c>
      <c r="M53" s="164">
        <f t="shared" si="24"/>
        <v>1.323107578444897E-3</v>
      </c>
    </row>
    <row r="54" spans="2:13" x14ac:dyDescent="0.25">
      <c r="B54" s="162" t="s">
        <v>100</v>
      </c>
      <c r="C54" s="163">
        <v>4388</v>
      </c>
      <c r="D54" s="163">
        <v>4565</v>
      </c>
      <c r="E54" s="163">
        <v>681</v>
      </c>
      <c r="F54" s="163">
        <v>3247</v>
      </c>
      <c r="G54" s="163">
        <v>5439</v>
      </c>
      <c r="H54" s="163">
        <v>3803</v>
      </c>
      <c r="I54" s="165">
        <f>IFERROR(H54/G54-1,"-")</f>
        <v>-0.30079058650487223</v>
      </c>
      <c r="J54" s="164">
        <f t="shared" si="25"/>
        <v>-0.16692223439211396</v>
      </c>
      <c r="K54" s="163">
        <f t="shared" si="26"/>
        <v>-1636</v>
      </c>
      <c r="L54" s="163">
        <f t="shared" si="27"/>
        <v>-762</v>
      </c>
      <c r="M54" s="164">
        <f t="shared" si="24"/>
        <v>6.9394264526630026E-4</v>
      </c>
    </row>
    <row r="55" spans="2:13" x14ac:dyDescent="0.25">
      <c r="B55" s="157" t="s">
        <v>107</v>
      </c>
      <c r="C55" s="158">
        <v>35373</v>
      </c>
      <c r="D55" s="158">
        <v>34567</v>
      </c>
      <c r="E55" s="158">
        <v>10214</v>
      </c>
      <c r="F55" s="158">
        <v>30989</v>
      </c>
      <c r="G55" s="158">
        <v>30916</v>
      </c>
      <c r="H55" s="158">
        <v>32683</v>
      </c>
      <c r="I55" s="160">
        <f>IFERROR(H55/G55-1,"-")</f>
        <v>5.7154871264070373E-2</v>
      </c>
      <c r="J55" s="159">
        <f t="shared" si="25"/>
        <v>-5.4502849538577203E-2</v>
      </c>
      <c r="K55" s="158">
        <f t="shared" si="26"/>
        <v>1767</v>
      </c>
      <c r="L55" s="158">
        <f t="shared" si="27"/>
        <v>-1884</v>
      </c>
      <c r="M55" s="159">
        <f t="shared" si="24"/>
        <v>5.9637463779222957E-3</v>
      </c>
    </row>
    <row r="56" spans="2:13" x14ac:dyDescent="0.25">
      <c r="B56" s="162" t="s">
        <v>110</v>
      </c>
      <c r="C56" s="163">
        <v>10066</v>
      </c>
      <c r="D56" s="163">
        <v>10275</v>
      </c>
      <c r="E56" s="163">
        <v>3043</v>
      </c>
      <c r="F56" s="163">
        <v>10352</v>
      </c>
      <c r="G56" s="163">
        <v>9308</v>
      </c>
      <c r="H56" s="163">
        <v>11037</v>
      </c>
      <c r="I56" s="165">
        <f t="shared" ref="I56:I63" si="28">IFERROR(H56/G56-1,"-")</f>
        <v>0.18575418994413417</v>
      </c>
      <c r="J56" s="164">
        <f t="shared" si="25"/>
        <v>7.416058394160574E-2</v>
      </c>
      <c r="K56" s="163">
        <f t="shared" si="26"/>
        <v>1729</v>
      </c>
      <c r="L56" s="163">
        <f t="shared" si="27"/>
        <v>762</v>
      </c>
      <c r="M56" s="164">
        <f t="shared" si="24"/>
        <v>2.013948192428124E-3</v>
      </c>
    </row>
    <row r="57" spans="2:13" x14ac:dyDescent="0.25">
      <c r="B57" s="162" t="s">
        <v>113</v>
      </c>
      <c r="C57" s="163">
        <v>10860</v>
      </c>
      <c r="D57" s="163">
        <v>9881</v>
      </c>
      <c r="E57" s="163">
        <v>2862</v>
      </c>
      <c r="F57" s="163">
        <v>6811</v>
      </c>
      <c r="G57" s="163">
        <v>6211</v>
      </c>
      <c r="H57" s="163">
        <v>6595</v>
      </c>
      <c r="I57" s="165">
        <f t="shared" si="28"/>
        <v>6.1825792947995506E-2</v>
      </c>
      <c r="J57" s="164">
        <f t="shared" si="25"/>
        <v>-0.33255743345815203</v>
      </c>
      <c r="K57" s="163">
        <f t="shared" si="26"/>
        <v>384</v>
      </c>
      <c r="L57" s="163">
        <f t="shared" si="27"/>
        <v>-3286</v>
      </c>
      <c r="M57" s="164">
        <f t="shared" si="24"/>
        <v>1.2034056654039575E-3</v>
      </c>
    </row>
    <row r="58" spans="2:13" x14ac:dyDescent="0.25">
      <c r="B58" s="162" t="s">
        <v>116</v>
      </c>
      <c r="C58" s="163">
        <v>2116</v>
      </c>
      <c r="D58" s="163">
        <v>2186</v>
      </c>
      <c r="E58" s="163">
        <v>529</v>
      </c>
      <c r="F58" s="163">
        <v>2746</v>
      </c>
      <c r="G58" s="163">
        <v>2942</v>
      </c>
      <c r="H58" s="163">
        <v>2300</v>
      </c>
      <c r="I58" s="165">
        <f t="shared" si="28"/>
        <v>-0.21821889870836164</v>
      </c>
      <c r="J58" s="164">
        <f t="shared" si="25"/>
        <v>5.2150045745654072E-2</v>
      </c>
      <c r="K58" s="163">
        <f t="shared" si="26"/>
        <v>-642</v>
      </c>
      <c r="L58" s="163">
        <f t="shared" si="27"/>
        <v>114</v>
      </c>
      <c r="M58" s="164">
        <f t="shared" si="24"/>
        <v>4.1968658535695259E-4</v>
      </c>
    </row>
    <row r="59" spans="2:13" x14ac:dyDescent="0.25">
      <c r="B59" s="162" t="s">
        <v>123</v>
      </c>
      <c r="C59" s="163">
        <v>663</v>
      </c>
      <c r="D59" s="163">
        <v>731</v>
      </c>
      <c r="E59" s="163">
        <v>272</v>
      </c>
      <c r="F59" s="163">
        <v>868</v>
      </c>
      <c r="G59" s="163">
        <v>832</v>
      </c>
      <c r="H59" s="163">
        <v>1093</v>
      </c>
      <c r="I59" s="165">
        <f t="shared" si="28"/>
        <v>0.31370192307692313</v>
      </c>
      <c r="J59" s="164">
        <f t="shared" si="25"/>
        <v>0.49521203830369354</v>
      </c>
      <c r="K59" s="163">
        <f t="shared" si="26"/>
        <v>261</v>
      </c>
      <c r="L59" s="163">
        <f t="shared" si="27"/>
        <v>362</v>
      </c>
      <c r="M59" s="164">
        <f t="shared" si="24"/>
        <v>1.994423642587605E-4</v>
      </c>
    </row>
    <row r="60" spans="2:13" x14ac:dyDescent="0.25">
      <c r="B60" s="162" t="s">
        <v>119</v>
      </c>
      <c r="C60" s="163">
        <v>617</v>
      </c>
      <c r="D60" s="163">
        <v>686</v>
      </c>
      <c r="E60" s="163">
        <v>227</v>
      </c>
      <c r="F60" s="163">
        <v>657</v>
      </c>
      <c r="G60" s="163">
        <v>709</v>
      </c>
      <c r="H60" s="163">
        <v>810</v>
      </c>
      <c r="I60" s="165">
        <f t="shared" si="28"/>
        <v>0.14245416078984485</v>
      </c>
      <c r="J60" s="164">
        <f t="shared" si="25"/>
        <v>0.18075801749271148</v>
      </c>
      <c r="K60" s="163">
        <f t="shared" si="26"/>
        <v>101</v>
      </c>
      <c r="L60" s="163">
        <f t="shared" si="27"/>
        <v>124</v>
      </c>
      <c r="M60" s="164">
        <f t="shared" si="24"/>
        <v>1.4780266701701372E-4</v>
      </c>
    </row>
    <row r="61" spans="2:13" x14ac:dyDescent="0.25">
      <c r="B61" s="162" t="s">
        <v>128</v>
      </c>
      <c r="C61" s="163">
        <v>436</v>
      </c>
      <c r="D61" s="163">
        <v>281</v>
      </c>
      <c r="E61" s="163">
        <v>136</v>
      </c>
      <c r="F61" s="163">
        <v>136</v>
      </c>
      <c r="G61" s="163">
        <v>243</v>
      </c>
      <c r="H61" s="163">
        <v>141</v>
      </c>
      <c r="I61" s="165">
        <f t="shared" si="28"/>
        <v>-0.41975308641975306</v>
      </c>
      <c r="J61" s="164">
        <f t="shared" si="25"/>
        <v>-0.49822064056939497</v>
      </c>
      <c r="K61" s="163">
        <f t="shared" si="26"/>
        <v>-102</v>
      </c>
      <c r="L61" s="163">
        <f t="shared" si="27"/>
        <v>-140</v>
      </c>
      <c r="M61" s="164">
        <f t="shared" si="24"/>
        <v>2.5728612406665352E-5</v>
      </c>
    </row>
    <row r="62" spans="2:13" x14ac:dyDescent="0.25">
      <c r="B62" s="162" t="s">
        <v>131</v>
      </c>
      <c r="C62" s="163">
        <v>568</v>
      </c>
      <c r="D62" s="163">
        <v>591</v>
      </c>
      <c r="E62" s="163">
        <v>215</v>
      </c>
      <c r="F62" s="163">
        <v>153</v>
      </c>
      <c r="G62" s="163">
        <v>195</v>
      </c>
      <c r="H62" s="163">
        <v>156</v>
      </c>
      <c r="I62" s="165">
        <f t="shared" si="28"/>
        <v>-0.19999999999999996</v>
      </c>
      <c r="J62" s="164">
        <f t="shared" si="25"/>
        <v>-0.73604060913705582</v>
      </c>
      <c r="K62" s="163">
        <f t="shared" si="26"/>
        <v>-39</v>
      </c>
      <c r="L62" s="163">
        <f t="shared" si="27"/>
        <v>-435</v>
      </c>
      <c r="M62" s="164">
        <f t="shared" si="24"/>
        <v>2.8465698832906347E-5</v>
      </c>
    </row>
    <row r="63" spans="2:13" x14ac:dyDescent="0.25">
      <c r="B63" s="168" t="s">
        <v>145</v>
      </c>
      <c r="C63" s="169">
        <f t="shared" ref="C63:H63" si="29">C55-SUM(C56:C62)</f>
        <v>10047</v>
      </c>
      <c r="D63" s="169">
        <f t="shared" si="29"/>
        <v>9936</v>
      </c>
      <c r="E63" s="169">
        <f t="shared" si="29"/>
        <v>2930</v>
      </c>
      <c r="F63" s="169">
        <f t="shared" si="29"/>
        <v>9266</v>
      </c>
      <c r="G63" s="169">
        <f t="shared" si="29"/>
        <v>10476</v>
      </c>
      <c r="H63" s="169">
        <f t="shared" si="29"/>
        <v>10551</v>
      </c>
      <c r="I63" s="171">
        <f t="shared" si="28"/>
        <v>7.1592210767468245E-3</v>
      </c>
      <c r="J63" s="170">
        <f t="shared" si="25"/>
        <v>6.1896135265700591E-2</v>
      </c>
      <c r="K63" s="169">
        <f>H63-G63</f>
        <v>75</v>
      </c>
      <c r="L63" s="169">
        <f t="shared" si="27"/>
        <v>615</v>
      </c>
      <c r="M63" s="170">
        <f t="shared" si="24"/>
        <v>1.9252665922179159E-3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136881</v>
      </c>
      <c r="D65" s="176">
        <v>137126</v>
      </c>
      <c r="E65" s="176">
        <v>52633</v>
      </c>
      <c r="F65" s="176">
        <v>161080</v>
      </c>
      <c r="G65" s="176">
        <v>179837</v>
      </c>
      <c r="H65" s="176">
        <v>231856</v>
      </c>
      <c r="I65" s="177">
        <f>IFERROR(H65/G65-1,"-")</f>
        <v>0.28925638216829674</v>
      </c>
      <c r="J65" s="177">
        <f>IFERROR(H65/D65-1,"-")</f>
        <v>0.69082449717777816</v>
      </c>
      <c r="K65" s="176">
        <f>H65-G65</f>
        <v>52019</v>
      </c>
      <c r="L65" s="176">
        <f>H65-D65</f>
        <v>94730</v>
      </c>
      <c r="M65" s="177">
        <f t="shared" ref="M65:M77" si="30">H65/H$9</f>
        <v>4.2307327362835476E-2</v>
      </c>
    </row>
    <row r="66" spans="2:13" x14ac:dyDescent="0.25">
      <c r="B66" s="157" t="s">
        <v>97</v>
      </c>
      <c r="C66" s="158">
        <v>35089</v>
      </c>
      <c r="D66" s="158">
        <v>41904</v>
      </c>
      <c r="E66" s="158">
        <v>22233</v>
      </c>
      <c r="F66" s="158">
        <v>32375</v>
      </c>
      <c r="G66" s="158">
        <v>47068</v>
      </c>
      <c r="H66" s="158">
        <v>61312</v>
      </c>
      <c r="I66" s="160">
        <f>IFERROR(H66/G66-1,"-")</f>
        <v>0.30262598793235318</v>
      </c>
      <c r="J66" s="159">
        <f t="shared" ref="J66:J77" si="31">IFERROR(H66/D66-1,"-")</f>
        <v>0.46315387552500953</v>
      </c>
      <c r="K66" s="158">
        <f t="shared" ref="K66:K76" si="32">H66-G66</f>
        <v>14244</v>
      </c>
      <c r="L66" s="158">
        <f t="shared" ref="L66:L77" si="33">H66-D66</f>
        <v>19408</v>
      </c>
      <c r="M66" s="159">
        <f t="shared" si="30"/>
        <v>1.1187749531045859E-2</v>
      </c>
    </row>
    <row r="67" spans="2:13" x14ac:dyDescent="0.25">
      <c r="B67" s="162" t="s">
        <v>103</v>
      </c>
      <c r="C67" s="163">
        <v>19683</v>
      </c>
      <c r="D67" s="163">
        <v>22752</v>
      </c>
      <c r="E67" s="163">
        <v>8022</v>
      </c>
      <c r="F67" s="163">
        <v>23338</v>
      </c>
      <c r="G67" s="163">
        <v>31999</v>
      </c>
      <c r="H67" s="163">
        <v>37562</v>
      </c>
      <c r="I67" s="165">
        <f>IFERROR(H67/G67-1,"-")</f>
        <v>0.17384918278696215</v>
      </c>
      <c r="J67" s="164">
        <f t="shared" si="31"/>
        <v>0.65093178621659642</v>
      </c>
      <c r="K67" s="163">
        <f t="shared" si="32"/>
        <v>5563</v>
      </c>
      <c r="L67" s="163">
        <f t="shared" si="33"/>
        <v>14810</v>
      </c>
      <c r="M67" s="164">
        <f t="shared" si="30"/>
        <v>6.8540293561642832E-3</v>
      </c>
    </row>
    <row r="68" spans="2:13" x14ac:dyDescent="0.25">
      <c r="B68" s="162" t="s">
        <v>100</v>
      </c>
      <c r="C68" s="163">
        <v>15406</v>
      </c>
      <c r="D68" s="163">
        <v>19152</v>
      </c>
      <c r="E68" s="163">
        <v>14211</v>
      </c>
      <c r="F68" s="163">
        <v>9037</v>
      </c>
      <c r="G68" s="163">
        <v>15069</v>
      </c>
      <c r="H68" s="163">
        <v>23750</v>
      </c>
      <c r="I68" s="165">
        <f>IFERROR(H68/G68-1,"-")</f>
        <v>0.57608334992368437</v>
      </c>
      <c r="J68" s="164">
        <f t="shared" si="31"/>
        <v>0.24007936507936511</v>
      </c>
      <c r="K68" s="163">
        <f t="shared" si="32"/>
        <v>8681</v>
      </c>
      <c r="L68" s="163">
        <f t="shared" si="33"/>
        <v>4598</v>
      </c>
      <c r="M68" s="164">
        <f t="shared" si="30"/>
        <v>4.3337201748815755E-3</v>
      </c>
    </row>
    <row r="69" spans="2:13" x14ac:dyDescent="0.25">
      <c r="B69" s="157" t="s">
        <v>107</v>
      </c>
      <c r="C69" s="158">
        <v>101792</v>
      </c>
      <c r="D69" s="158">
        <v>95222</v>
      </c>
      <c r="E69" s="158">
        <v>30400</v>
      </c>
      <c r="F69" s="158">
        <v>128705</v>
      </c>
      <c r="G69" s="158">
        <v>132769</v>
      </c>
      <c r="H69" s="158">
        <v>170544</v>
      </c>
      <c r="I69" s="160">
        <f>IFERROR(H69/G69-1,"-")</f>
        <v>0.28451671700472247</v>
      </c>
      <c r="J69" s="159">
        <f t="shared" si="31"/>
        <v>0.79101468148117027</v>
      </c>
      <c r="K69" s="158">
        <f t="shared" si="32"/>
        <v>37775</v>
      </c>
      <c r="L69" s="158">
        <f t="shared" si="33"/>
        <v>75322</v>
      </c>
      <c r="M69" s="159">
        <f t="shared" si="30"/>
        <v>3.1119577831789615E-2</v>
      </c>
    </row>
    <row r="70" spans="2:13" x14ac:dyDescent="0.25">
      <c r="B70" s="162" t="s">
        <v>110</v>
      </c>
      <c r="C70" s="163">
        <v>46378</v>
      </c>
      <c r="D70" s="163">
        <v>41026</v>
      </c>
      <c r="E70" s="163">
        <v>13618</v>
      </c>
      <c r="F70" s="163">
        <v>56081</v>
      </c>
      <c r="G70" s="163">
        <v>50457</v>
      </c>
      <c r="H70" s="163">
        <v>73242</v>
      </c>
      <c r="I70" s="165">
        <f t="shared" ref="I70:I77" si="34">IFERROR(H70/G70-1,"-")</f>
        <v>0.45157262619656335</v>
      </c>
      <c r="J70" s="164">
        <f t="shared" si="31"/>
        <v>0.78525812899137137</v>
      </c>
      <c r="K70" s="163">
        <f t="shared" si="32"/>
        <v>22785</v>
      </c>
      <c r="L70" s="163">
        <f t="shared" si="33"/>
        <v>32216</v>
      </c>
      <c r="M70" s="164">
        <f t="shared" si="30"/>
        <v>1.336464560204953E-2</v>
      </c>
    </row>
    <row r="71" spans="2:13" x14ac:dyDescent="0.25">
      <c r="B71" s="162" t="s">
        <v>113</v>
      </c>
      <c r="C71" s="163">
        <v>13950</v>
      </c>
      <c r="D71" s="163">
        <v>11534</v>
      </c>
      <c r="E71" s="163">
        <v>3293</v>
      </c>
      <c r="F71" s="163">
        <v>7748</v>
      </c>
      <c r="G71" s="163">
        <v>10955</v>
      </c>
      <c r="H71" s="163">
        <v>10731</v>
      </c>
      <c r="I71" s="165">
        <f t="shared" si="34"/>
        <v>-2.0447284345047945E-2</v>
      </c>
      <c r="J71" s="164">
        <f t="shared" si="31"/>
        <v>-6.9620253164557E-2</v>
      </c>
      <c r="K71" s="163">
        <f t="shared" si="32"/>
        <v>-224</v>
      </c>
      <c r="L71" s="163">
        <f t="shared" si="33"/>
        <v>-803</v>
      </c>
      <c r="M71" s="164">
        <f t="shared" si="30"/>
        <v>1.9581116293328079E-3</v>
      </c>
    </row>
    <row r="72" spans="2:13" x14ac:dyDescent="0.25">
      <c r="B72" s="162" t="s">
        <v>116</v>
      </c>
      <c r="C72" s="163">
        <v>6528</v>
      </c>
      <c r="D72" s="163">
        <v>10880</v>
      </c>
      <c r="E72" s="163">
        <v>3415</v>
      </c>
      <c r="F72" s="163">
        <v>18047</v>
      </c>
      <c r="G72" s="163">
        <v>15837</v>
      </c>
      <c r="H72" s="163">
        <v>19123</v>
      </c>
      <c r="I72" s="165">
        <f t="shared" si="34"/>
        <v>0.20748879206920501</v>
      </c>
      <c r="J72" s="164">
        <f t="shared" si="31"/>
        <v>0.75762867647058818</v>
      </c>
      <c r="K72" s="163">
        <f t="shared" si="32"/>
        <v>3286</v>
      </c>
      <c r="L72" s="163">
        <f t="shared" si="33"/>
        <v>8243</v>
      </c>
      <c r="M72" s="164">
        <f t="shared" si="30"/>
        <v>3.4894202486004363E-3</v>
      </c>
    </row>
    <row r="73" spans="2:13" x14ac:dyDescent="0.25">
      <c r="B73" s="162" t="s">
        <v>123</v>
      </c>
      <c r="C73" s="163">
        <v>2344</v>
      </c>
      <c r="D73" s="163">
        <v>1784</v>
      </c>
      <c r="E73" s="163">
        <v>468</v>
      </c>
      <c r="F73" s="163">
        <v>3396</v>
      </c>
      <c r="G73" s="163">
        <v>3947</v>
      </c>
      <c r="H73" s="163">
        <v>6454</v>
      </c>
      <c r="I73" s="165">
        <f t="shared" si="34"/>
        <v>0.63516594882189015</v>
      </c>
      <c r="J73" s="164">
        <f t="shared" si="31"/>
        <v>2.6177130044843051</v>
      </c>
      <c r="K73" s="163">
        <f t="shared" si="32"/>
        <v>2507</v>
      </c>
      <c r="L73" s="163">
        <f t="shared" si="33"/>
        <v>4670</v>
      </c>
      <c r="M73" s="164">
        <f t="shared" si="30"/>
        <v>1.1776770529972921E-3</v>
      </c>
    </row>
    <row r="74" spans="2:13" x14ac:dyDescent="0.25">
      <c r="B74" s="162" t="s">
        <v>119</v>
      </c>
      <c r="C74" s="163">
        <v>2944</v>
      </c>
      <c r="D74" s="163">
        <v>2469</v>
      </c>
      <c r="E74" s="163">
        <v>1224</v>
      </c>
      <c r="F74" s="163">
        <v>3248</v>
      </c>
      <c r="G74" s="163">
        <v>2699</v>
      </c>
      <c r="H74" s="163">
        <v>4219</v>
      </c>
      <c r="I74" s="165">
        <f t="shared" si="34"/>
        <v>0.56317154501667277</v>
      </c>
      <c r="J74" s="164">
        <f t="shared" si="31"/>
        <v>0.70878898339408658</v>
      </c>
      <c r="K74" s="163">
        <f t="shared" si="32"/>
        <v>1520</v>
      </c>
      <c r="L74" s="163">
        <f t="shared" si="33"/>
        <v>1750</v>
      </c>
      <c r="M74" s="164">
        <f t="shared" si="30"/>
        <v>7.6985117548738385E-4</v>
      </c>
    </row>
    <row r="75" spans="2:13" x14ac:dyDescent="0.25">
      <c r="B75" s="162" t="s">
        <v>128</v>
      </c>
      <c r="C75" s="163">
        <v>1326</v>
      </c>
      <c r="D75" s="163">
        <v>2202</v>
      </c>
      <c r="E75" s="163">
        <v>683</v>
      </c>
      <c r="F75" s="163">
        <v>2875</v>
      </c>
      <c r="G75" s="163">
        <v>3786</v>
      </c>
      <c r="H75" s="163">
        <v>3186</v>
      </c>
      <c r="I75" s="165">
        <f t="shared" si="34"/>
        <v>-0.15847860538827263</v>
      </c>
      <c r="J75" s="164">
        <f t="shared" si="31"/>
        <v>0.44686648501362392</v>
      </c>
      <c r="K75" s="163">
        <f t="shared" si="32"/>
        <v>-600</v>
      </c>
      <c r="L75" s="163">
        <f t="shared" si="33"/>
        <v>984</v>
      </c>
      <c r="M75" s="164">
        <f t="shared" si="30"/>
        <v>5.8135715693358734E-4</v>
      </c>
    </row>
    <row r="76" spans="2:13" x14ac:dyDescent="0.25">
      <c r="B76" s="162" t="s">
        <v>131</v>
      </c>
      <c r="C76" s="163">
        <v>2597</v>
      </c>
      <c r="D76" s="163">
        <v>2302</v>
      </c>
      <c r="E76" s="163">
        <v>925</v>
      </c>
      <c r="F76" s="163">
        <v>967</v>
      </c>
      <c r="G76" s="163">
        <v>1128</v>
      </c>
      <c r="H76" s="163">
        <v>3135</v>
      </c>
      <c r="I76" s="165">
        <f t="shared" si="34"/>
        <v>1.7792553191489362</v>
      </c>
      <c r="J76" s="164">
        <f t="shared" si="31"/>
        <v>0.36185925282363152</v>
      </c>
      <c r="K76" s="163">
        <f t="shared" si="32"/>
        <v>2007</v>
      </c>
      <c r="L76" s="163">
        <f t="shared" si="33"/>
        <v>833</v>
      </c>
      <c r="M76" s="164">
        <f t="shared" si="30"/>
        <v>5.7205106308436799E-4</v>
      </c>
    </row>
    <row r="77" spans="2:13" x14ac:dyDescent="0.25">
      <c r="B77" s="168" t="s">
        <v>145</v>
      </c>
      <c r="C77" s="169">
        <f t="shared" ref="C77:H77" si="35">C69-SUM(C70:C76)</f>
        <v>25725</v>
      </c>
      <c r="D77" s="169">
        <f t="shared" si="35"/>
        <v>23025</v>
      </c>
      <c r="E77" s="169">
        <f t="shared" si="35"/>
        <v>6774</v>
      </c>
      <c r="F77" s="169">
        <f t="shared" si="35"/>
        <v>36343</v>
      </c>
      <c r="G77" s="169">
        <f t="shared" si="35"/>
        <v>43960</v>
      </c>
      <c r="H77" s="169">
        <f t="shared" si="35"/>
        <v>50454</v>
      </c>
      <c r="I77" s="171">
        <f t="shared" si="34"/>
        <v>0.14772520473157424</v>
      </c>
      <c r="J77" s="170">
        <f t="shared" si="31"/>
        <v>1.191270358306189</v>
      </c>
      <c r="K77" s="169">
        <f>H77-G77</f>
        <v>6494</v>
      </c>
      <c r="L77" s="169">
        <f t="shared" si="33"/>
        <v>27429</v>
      </c>
      <c r="M77" s="170">
        <f t="shared" si="30"/>
        <v>9.2064639033042107E-3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816835</v>
      </c>
      <c r="D79" s="176">
        <v>791721</v>
      </c>
      <c r="E79" s="176">
        <v>211451</v>
      </c>
      <c r="F79" s="176">
        <v>710225</v>
      </c>
      <c r="G79" s="176">
        <v>797848</v>
      </c>
      <c r="H79" s="176">
        <v>914356</v>
      </c>
      <c r="I79" s="177">
        <f>IFERROR(H79/G79-1,"-")</f>
        <v>0.14602781482187077</v>
      </c>
      <c r="J79" s="177">
        <f>IFERROR(H79/D79-1,"-")</f>
        <v>0.15489673761337652</v>
      </c>
      <c r="K79" s="176">
        <f>H79-G79</f>
        <v>116508</v>
      </c>
      <c r="L79" s="176">
        <f>H79-D79</f>
        <v>122635</v>
      </c>
      <c r="M79" s="177">
        <f t="shared" ref="M79:M91" si="36">H79/H$9</f>
        <v>0.16684475975680074</v>
      </c>
    </row>
    <row r="80" spans="2:13" x14ac:dyDescent="0.25">
      <c r="B80" s="157" t="s">
        <v>97</v>
      </c>
      <c r="C80" s="158">
        <v>356304</v>
      </c>
      <c r="D80" s="158">
        <v>356283</v>
      </c>
      <c r="E80" s="158">
        <v>94044</v>
      </c>
      <c r="F80" s="158">
        <v>342343</v>
      </c>
      <c r="G80" s="158">
        <v>341923</v>
      </c>
      <c r="H80" s="158">
        <v>382237</v>
      </c>
      <c r="I80" s="160">
        <f>IFERROR(H80/G80-1,"-")</f>
        <v>0.1179037385610211</v>
      </c>
      <c r="J80" s="159">
        <f t="shared" ref="J80:J91" si="37">IFERROR(H80/D80-1,"-")</f>
        <v>7.2846585439103162E-2</v>
      </c>
      <c r="K80" s="158">
        <f t="shared" ref="K80:K90" si="38">H80-G80</f>
        <v>40314</v>
      </c>
      <c r="L80" s="158">
        <f t="shared" ref="L80:L91" si="39">H80-D80</f>
        <v>25954</v>
      </c>
      <c r="M80" s="159">
        <f t="shared" si="36"/>
        <v>6.9747713620471941E-2</v>
      </c>
    </row>
    <row r="81" spans="2:13" x14ac:dyDescent="0.25">
      <c r="B81" s="162" t="s">
        <v>103</v>
      </c>
      <c r="C81" s="163">
        <v>89648</v>
      </c>
      <c r="D81" s="163">
        <v>72064</v>
      </c>
      <c r="E81" s="163">
        <v>25393</v>
      </c>
      <c r="F81" s="163">
        <v>97391</v>
      </c>
      <c r="G81" s="163">
        <v>92103</v>
      </c>
      <c r="H81" s="163">
        <v>106284</v>
      </c>
      <c r="I81" s="165">
        <f>IFERROR(H81/G81-1,"-")</f>
        <v>0.15396892609361257</v>
      </c>
      <c r="J81" s="164">
        <f t="shared" si="37"/>
        <v>0.4748556838365896</v>
      </c>
      <c r="K81" s="163">
        <f t="shared" si="38"/>
        <v>14181</v>
      </c>
      <c r="L81" s="163">
        <f t="shared" si="39"/>
        <v>34220</v>
      </c>
      <c r="M81" s="164">
        <f t="shared" si="36"/>
        <v>1.9393899581773195E-2</v>
      </c>
    </row>
    <row r="82" spans="2:13" x14ac:dyDescent="0.25">
      <c r="B82" s="162" t="s">
        <v>100</v>
      </c>
      <c r="C82" s="163">
        <v>266656</v>
      </c>
      <c r="D82" s="163">
        <v>284219</v>
      </c>
      <c r="E82" s="163">
        <v>68651</v>
      </c>
      <c r="F82" s="163">
        <v>244952</v>
      </c>
      <c r="G82" s="163">
        <v>249820</v>
      </c>
      <c r="H82" s="163">
        <v>275953</v>
      </c>
      <c r="I82" s="165">
        <f>IFERROR(H82/G82-1,"-")</f>
        <v>0.1046073172684332</v>
      </c>
      <c r="J82" s="164">
        <f t="shared" si="37"/>
        <v>-2.9083206963644193E-2</v>
      </c>
      <c r="K82" s="163">
        <f t="shared" si="38"/>
        <v>26133</v>
      </c>
      <c r="L82" s="163">
        <f t="shared" si="39"/>
        <v>-8266</v>
      </c>
      <c r="M82" s="164">
        <f t="shared" si="36"/>
        <v>5.0353814038698749E-2</v>
      </c>
    </row>
    <row r="83" spans="2:13" x14ac:dyDescent="0.25">
      <c r="B83" s="157" t="s">
        <v>107</v>
      </c>
      <c r="C83" s="158">
        <v>460531</v>
      </c>
      <c r="D83" s="158">
        <v>435438</v>
      </c>
      <c r="E83" s="158">
        <v>117407</v>
      </c>
      <c r="F83" s="158">
        <v>367882</v>
      </c>
      <c r="G83" s="158">
        <v>455925</v>
      </c>
      <c r="H83" s="158">
        <v>532119</v>
      </c>
      <c r="I83" s="160">
        <f>IFERROR(H83/G83-1,"-")</f>
        <v>0.16711959203816407</v>
      </c>
      <c r="J83" s="159">
        <f t="shared" si="37"/>
        <v>0.2220316095517616</v>
      </c>
      <c r="K83" s="158">
        <f t="shared" si="38"/>
        <v>76194</v>
      </c>
      <c r="L83" s="158">
        <f t="shared" si="39"/>
        <v>96681</v>
      </c>
      <c r="M83" s="159">
        <f t="shared" si="36"/>
        <v>9.7097046136328802E-2</v>
      </c>
    </row>
    <row r="84" spans="2:13" x14ac:dyDescent="0.25">
      <c r="B84" s="162" t="s">
        <v>110</v>
      </c>
      <c r="C84" s="163">
        <v>69266</v>
      </c>
      <c r="D84" s="163">
        <v>75049</v>
      </c>
      <c r="E84" s="163">
        <v>19977</v>
      </c>
      <c r="F84" s="163">
        <v>71554</v>
      </c>
      <c r="G84" s="163">
        <v>93860</v>
      </c>
      <c r="H84" s="163">
        <v>110313</v>
      </c>
      <c r="I84" s="165">
        <f t="shared" ref="I84:I91" si="40">IFERROR(H84/G84-1,"-")</f>
        <v>0.17529298955891748</v>
      </c>
      <c r="J84" s="164">
        <f t="shared" si="37"/>
        <v>0.46987967860997482</v>
      </c>
      <c r="K84" s="163">
        <f t="shared" si="38"/>
        <v>16453</v>
      </c>
      <c r="L84" s="163">
        <f t="shared" si="39"/>
        <v>35264</v>
      </c>
      <c r="M84" s="164">
        <f t="shared" si="36"/>
        <v>2.0129080995861526E-2</v>
      </c>
    </row>
    <row r="85" spans="2:13" x14ac:dyDescent="0.25">
      <c r="B85" s="162" t="s">
        <v>113</v>
      </c>
      <c r="C85" s="163">
        <v>194919</v>
      </c>
      <c r="D85" s="163">
        <v>159354</v>
      </c>
      <c r="E85" s="163">
        <v>38015</v>
      </c>
      <c r="F85" s="163">
        <v>113120</v>
      </c>
      <c r="G85" s="163">
        <v>127349</v>
      </c>
      <c r="H85" s="163">
        <v>141364</v>
      </c>
      <c r="I85" s="165">
        <f t="shared" si="40"/>
        <v>0.11005190460859526</v>
      </c>
      <c r="J85" s="164">
        <f t="shared" si="37"/>
        <v>-0.11289330672590581</v>
      </c>
      <c r="K85" s="163">
        <f t="shared" si="38"/>
        <v>14015</v>
      </c>
      <c r="L85" s="163">
        <f t="shared" si="39"/>
        <v>-17990</v>
      </c>
      <c r="M85" s="164">
        <f t="shared" si="36"/>
        <v>2.57950323706088E-2</v>
      </c>
    </row>
    <row r="86" spans="2:13" x14ac:dyDescent="0.25">
      <c r="B86" s="162" t="s">
        <v>116</v>
      </c>
      <c r="C86" s="163">
        <v>22836</v>
      </c>
      <c r="D86" s="163">
        <v>25447</v>
      </c>
      <c r="E86" s="163">
        <v>8127</v>
      </c>
      <c r="F86" s="163">
        <v>30758</v>
      </c>
      <c r="G86" s="163">
        <v>42539</v>
      </c>
      <c r="H86" s="163">
        <v>57925</v>
      </c>
      <c r="I86" s="165">
        <f t="shared" si="40"/>
        <v>0.36169162415665634</v>
      </c>
      <c r="J86" s="164">
        <f t="shared" si="37"/>
        <v>1.2762997602860846</v>
      </c>
      <c r="K86" s="163">
        <f t="shared" si="38"/>
        <v>15386</v>
      </c>
      <c r="L86" s="163">
        <f t="shared" si="39"/>
        <v>32478</v>
      </c>
      <c r="M86" s="164">
        <f t="shared" si="36"/>
        <v>1.0569715416000642E-2</v>
      </c>
    </row>
    <row r="87" spans="2:13" x14ac:dyDescent="0.25">
      <c r="B87" s="162" t="s">
        <v>123</v>
      </c>
      <c r="C87" s="163">
        <v>11686</v>
      </c>
      <c r="D87" s="163">
        <v>9296</v>
      </c>
      <c r="E87" s="163">
        <v>1893</v>
      </c>
      <c r="F87" s="163">
        <v>10713</v>
      </c>
      <c r="G87" s="163">
        <v>12911</v>
      </c>
      <c r="H87" s="163">
        <v>18498</v>
      </c>
      <c r="I87" s="165">
        <f t="shared" si="40"/>
        <v>0.43273177910309046</v>
      </c>
      <c r="J87" s="164">
        <f t="shared" si="37"/>
        <v>0.9898881239242685</v>
      </c>
      <c r="K87" s="163">
        <f t="shared" si="38"/>
        <v>5587</v>
      </c>
      <c r="L87" s="163">
        <f t="shared" si="39"/>
        <v>9202</v>
      </c>
      <c r="M87" s="164">
        <f t="shared" si="36"/>
        <v>3.375374980840395E-3</v>
      </c>
    </row>
    <row r="88" spans="2:13" x14ac:dyDescent="0.25">
      <c r="B88" s="162" t="s">
        <v>119</v>
      </c>
      <c r="C88" s="163">
        <v>6503</v>
      </c>
      <c r="D88" s="163">
        <v>6249</v>
      </c>
      <c r="E88" s="163">
        <v>2041</v>
      </c>
      <c r="F88" s="163">
        <v>5872</v>
      </c>
      <c r="G88" s="163">
        <v>6968</v>
      </c>
      <c r="H88" s="163">
        <v>8896</v>
      </c>
      <c r="I88" s="165">
        <f t="shared" si="40"/>
        <v>0.27669345579793347</v>
      </c>
      <c r="J88" s="164">
        <f t="shared" si="37"/>
        <v>0.42358777404384695</v>
      </c>
      <c r="K88" s="163">
        <f t="shared" si="38"/>
        <v>1928</v>
      </c>
      <c r="L88" s="163">
        <f t="shared" si="39"/>
        <v>2647</v>
      </c>
      <c r="M88" s="164">
        <f t="shared" si="36"/>
        <v>1.623274723189326E-3</v>
      </c>
    </row>
    <row r="89" spans="2:13" x14ac:dyDescent="0.25">
      <c r="B89" s="162" t="s">
        <v>128</v>
      </c>
      <c r="C89" s="163">
        <v>7425</v>
      </c>
      <c r="D89" s="163">
        <v>8520</v>
      </c>
      <c r="E89" s="163">
        <v>3044</v>
      </c>
      <c r="F89" s="163">
        <v>7581</v>
      </c>
      <c r="G89" s="163">
        <v>8524</v>
      </c>
      <c r="H89" s="163">
        <v>7383</v>
      </c>
      <c r="I89" s="165">
        <f t="shared" si="40"/>
        <v>-0.13385734396996718</v>
      </c>
      <c r="J89" s="164">
        <f t="shared" si="37"/>
        <v>-0.1334507042253521</v>
      </c>
      <c r="K89" s="163">
        <f t="shared" si="38"/>
        <v>-1141</v>
      </c>
      <c r="L89" s="163">
        <f t="shared" si="39"/>
        <v>-1137</v>
      </c>
      <c r="M89" s="164">
        <f t="shared" si="36"/>
        <v>1.3471939389958177E-3</v>
      </c>
    </row>
    <row r="90" spans="2:13" x14ac:dyDescent="0.25">
      <c r="B90" s="162" t="s">
        <v>131</v>
      </c>
      <c r="C90" s="163">
        <v>13371</v>
      </c>
      <c r="D90" s="163">
        <v>13181</v>
      </c>
      <c r="E90" s="163">
        <v>4830</v>
      </c>
      <c r="F90" s="163">
        <v>7599</v>
      </c>
      <c r="G90" s="163">
        <v>9961</v>
      </c>
      <c r="H90" s="163">
        <v>9541</v>
      </c>
      <c r="I90" s="165">
        <f t="shared" si="40"/>
        <v>-4.216444132115249E-2</v>
      </c>
      <c r="J90" s="164">
        <f t="shared" si="37"/>
        <v>-0.27615507169410514</v>
      </c>
      <c r="K90" s="163">
        <f t="shared" si="38"/>
        <v>-420</v>
      </c>
      <c r="L90" s="163">
        <f t="shared" si="39"/>
        <v>-3640</v>
      </c>
      <c r="M90" s="164">
        <f t="shared" si="36"/>
        <v>1.7409694395176889E-3</v>
      </c>
    </row>
    <row r="91" spans="2:13" x14ac:dyDescent="0.25">
      <c r="B91" s="168" t="s">
        <v>145</v>
      </c>
      <c r="C91" s="169">
        <f t="shared" ref="C91:H91" si="41">C83-SUM(C84:C90)</f>
        <v>134525</v>
      </c>
      <c r="D91" s="169">
        <f t="shared" si="41"/>
        <v>138342</v>
      </c>
      <c r="E91" s="169">
        <f t="shared" si="41"/>
        <v>39480</v>
      </c>
      <c r="F91" s="169">
        <f t="shared" si="41"/>
        <v>120685</v>
      </c>
      <c r="G91" s="169">
        <f t="shared" si="41"/>
        <v>153813</v>
      </c>
      <c r="H91" s="169">
        <f t="shared" si="41"/>
        <v>178199</v>
      </c>
      <c r="I91" s="171">
        <f t="shared" si="40"/>
        <v>0.15854316605228425</v>
      </c>
      <c r="J91" s="170">
        <f t="shared" si="37"/>
        <v>0.2881048416243801</v>
      </c>
      <c r="K91" s="169">
        <f>H91-G91</f>
        <v>24386</v>
      </c>
      <c r="L91" s="169">
        <f t="shared" si="39"/>
        <v>39857</v>
      </c>
      <c r="M91" s="170">
        <f t="shared" si="36"/>
        <v>3.2516404271314601E-2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53986</v>
      </c>
      <c r="D93" s="176">
        <v>55887</v>
      </c>
      <c r="E93" s="176">
        <v>22616</v>
      </c>
      <c r="F93" s="176">
        <v>51485</v>
      </c>
      <c r="G93" s="176">
        <v>58157</v>
      </c>
      <c r="H93" s="176"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42">H93/H$9</f>
        <v>1.0471727721941215E-2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43">IFERROR(H94/D94-1,"-")</f>
        <v>-3.4968614456208358E-2</v>
      </c>
      <c r="K94" s="158">
        <f t="shared" ref="K94:K104" si="44">H94-G94</f>
        <v>-1901</v>
      </c>
      <c r="L94" s="158">
        <f t="shared" ref="L94:L105" si="45">H94-D94</f>
        <v>-1298</v>
      </c>
      <c r="M94" s="159">
        <f t="shared" si="42"/>
        <v>6.5363448582919119E-3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43"/>
        <v>-0.37988826815642462</v>
      </c>
      <c r="K95" s="163">
        <f t="shared" si="44"/>
        <v>-147</v>
      </c>
      <c r="L95" s="163">
        <f t="shared" si="45"/>
        <v>-7276</v>
      </c>
      <c r="M95" s="164">
        <f t="shared" si="42"/>
        <v>2.1672250322976199E-3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43"/>
        <v>0.33273961928086382</v>
      </c>
      <c r="K96" s="163">
        <f t="shared" si="44"/>
        <v>-1754</v>
      </c>
      <c r="L96" s="163">
        <f t="shared" si="45"/>
        <v>5978</v>
      </c>
      <c r="M96" s="164">
        <f t="shared" si="42"/>
        <v>4.3691198259942924E-3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43"/>
        <v>0.14913682864450117</v>
      </c>
      <c r="K97" s="158">
        <f t="shared" si="44"/>
        <v>1132</v>
      </c>
      <c r="L97" s="158">
        <f t="shared" si="45"/>
        <v>2799</v>
      </c>
      <c r="M97" s="159">
        <f t="shared" si="42"/>
        <v>3.9353828636493025E-3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46">IFERROR(H98/G98-1,"-")</f>
        <v>8.4078711985688726E-2</v>
      </c>
      <c r="J98" s="164">
        <f t="shared" si="43"/>
        <v>0.25154894671623307</v>
      </c>
      <c r="K98" s="163">
        <f t="shared" si="44"/>
        <v>235</v>
      </c>
      <c r="L98" s="163">
        <f t="shared" si="45"/>
        <v>609</v>
      </c>
      <c r="M98" s="164">
        <f t="shared" si="42"/>
        <v>5.5289145810068099E-4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46"/>
        <v>0.11012060828526482</v>
      </c>
      <c r="J99" s="164">
        <f t="shared" si="43"/>
        <v>8.4250960307298284E-2</v>
      </c>
      <c r="K99" s="163">
        <f t="shared" si="44"/>
        <v>420</v>
      </c>
      <c r="L99" s="163">
        <f t="shared" si="45"/>
        <v>329</v>
      </c>
      <c r="M99" s="164">
        <f t="shared" si="42"/>
        <v>7.7258826191362485E-4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46"/>
        <v>-5.1480051480051525E-2</v>
      </c>
      <c r="J100" s="164">
        <f t="shared" si="43"/>
        <v>-4.3850544888427656E-2</v>
      </c>
      <c r="K100" s="163">
        <f t="shared" si="44"/>
        <v>-200</v>
      </c>
      <c r="L100" s="163">
        <f t="shared" si="45"/>
        <v>-169</v>
      </c>
      <c r="M100" s="164">
        <f t="shared" si="42"/>
        <v>6.7241089871320446E-4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46"/>
        <v>-5.3304904051172386E-3</v>
      </c>
      <c r="J101" s="164">
        <f t="shared" si="43"/>
        <v>0.33476394849785418</v>
      </c>
      <c r="K101" s="163">
        <f t="shared" si="44"/>
        <v>-5</v>
      </c>
      <c r="L101" s="163">
        <f t="shared" si="45"/>
        <v>234</v>
      </c>
      <c r="M101" s="164">
        <f t="shared" si="42"/>
        <v>1.7024677571218989E-4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46"/>
        <v>0.38923076923076927</v>
      </c>
      <c r="J102" s="164">
        <f t="shared" si="43"/>
        <v>0.73988439306358389</v>
      </c>
      <c r="K102" s="163">
        <f t="shared" si="44"/>
        <v>253</v>
      </c>
      <c r="L102" s="163">
        <f t="shared" si="45"/>
        <v>384</v>
      </c>
      <c r="M102" s="164">
        <f t="shared" si="42"/>
        <v>1.6477260285970789E-4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46"/>
        <v>0.50326797385620914</v>
      </c>
      <c r="J103" s="164">
        <f t="shared" si="43"/>
        <v>0.4838709677419355</v>
      </c>
      <c r="K103" s="163">
        <f t="shared" si="44"/>
        <v>77</v>
      </c>
      <c r="L103" s="163">
        <f t="shared" si="45"/>
        <v>75</v>
      </c>
      <c r="M103" s="164">
        <f t="shared" si="42"/>
        <v>4.1968658535695256E-5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46"/>
        <v>0.42222222222222228</v>
      </c>
      <c r="J104" s="164">
        <f t="shared" si="43"/>
        <v>0.41697416974169732</v>
      </c>
      <c r="K104" s="163">
        <f t="shared" si="44"/>
        <v>114</v>
      </c>
      <c r="L104" s="163">
        <f t="shared" si="45"/>
        <v>113</v>
      </c>
      <c r="M104" s="164">
        <f t="shared" si="42"/>
        <v>7.0069412511769477E-5</v>
      </c>
    </row>
    <row r="105" spans="2:13" x14ac:dyDescent="0.25">
      <c r="B105" s="168" t="s">
        <v>145</v>
      </c>
      <c r="C105" s="169">
        <f t="shared" ref="C105:H105" si="47">C97-SUM(C98:C104)</f>
        <v>7127</v>
      </c>
      <c r="D105" s="169">
        <f t="shared" si="47"/>
        <v>6944</v>
      </c>
      <c r="E105" s="169">
        <f t="shared" si="47"/>
        <v>2399</v>
      </c>
      <c r="F105" s="169">
        <f t="shared" si="47"/>
        <v>6087</v>
      </c>
      <c r="G105" s="169">
        <f t="shared" si="47"/>
        <v>7930</v>
      </c>
      <c r="H105" s="169">
        <f t="shared" si="47"/>
        <v>8168</v>
      </c>
      <c r="I105" s="171">
        <f t="shared" si="46"/>
        <v>3.0012610340479196E-2</v>
      </c>
      <c r="J105" s="170">
        <f t="shared" si="43"/>
        <v>0.17626728110599088</v>
      </c>
      <c r="K105" s="169">
        <f>H105-G105</f>
        <v>238</v>
      </c>
      <c r="L105" s="169">
        <f t="shared" si="45"/>
        <v>1224</v>
      </c>
      <c r="M105" s="170">
        <f t="shared" si="42"/>
        <v>1.4904347953024297E-3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146797</v>
      </c>
      <c r="D107" s="176">
        <v>142901</v>
      </c>
      <c r="E107" s="176">
        <v>76081</v>
      </c>
      <c r="F107" s="176">
        <v>198873</v>
      </c>
      <c r="G107" s="176">
        <v>252588</v>
      </c>
      <c r="H107" s="176">
        <v>239146</v>
      </c>
      <c r="I107" s="177">
        <f>IFERROR(H107/G107-1,"-")</f>
        <v>-5.3217096615832848E-2</v>
      </c>
      <c r="J107" s="177">
        <f>IFERROR(H107/D107-1,"-")</f>
        <v>0.67350823297247753</v>
      </c>
      <c r="K107" s="176">
        <f>H107-G107</f>
        <v>-13442</v>
      </c>
      <c r="L107" s="176">
        <f>H107-D107</f>
        <v>96245</v>
      </c>
      <c r="M107" s="177">
        <f t="shared" ref="M107:M119" si="48">H107/H$9</f>
        <v>4.3637551365988597E-2</v>
      </c>
    </row>
    <row r="108" spans="2:13" x14ac:dyDescent="0.25">
      <c r="B108" s="157" t="s">
        <v>97</v>
      </c>
      <c r="C108" s="158">
        <v>30125</v>
      </c>
      <c r="D108" s="158">
        <v>31009</v>
      </c>
      <c r="E108" s="158">
        <v>30342</v>
      </c>
      <c r="F108" s="158">
        <v>48630</v>
      </c>
      <c r="G108" s="158">
        <v>55684</v>
      </c>
      <c r="H108" s="158">
        <v>49807</v>
      </c>
      <c r="I108" s="160">
        <f>IFERROR(H108/G108-1,"-")</f>
        <v>-0.10554198692622652</v>
      </c>
      <c r="J108" s="159">
        <f t="shared" ref="J108:J119" si="49">IFERROR(H108/D108-1,"-")</f>
        <v>0.60621110000322487</v>
      </c>
      <c r="K108" s="158">
        <f t="shared" ref="K108:K118" si="50">H108-G108</f>
        <v>-5877</v>
      </c>
      <c r="L108" s="158">
        <f t="shared" ref="L108:L119" si="51">H108-D108</f>
        <v>18798</v>
      </c>
      <c r="M108" s="159">
        <f t="shared" si="48"/>
        <v>9.0884042421190154E-3</v>
      </c>
    </row>
    <row r="109" spans="2:13" x14ac:dyDescent="0.25">
      <c r="B109" s="162" t="s">
        <v>103</v>
      </c>
      <c r="C109" s="163">
        <v>13639</v>
      </c>
      <c r="D109" s="163">
        <v>11886</v>
      </c>
      <c r="E109" s="163">
        <v>4832</v>
      </c>
      <c r="F109" s="163">
        <v>16359</v>
      </c>
      <c r="G109" s="163">
        <v>19520</v>
      </c>
      <c r="H109" s="163">
        <v>16099</v>
      </c>
      <c r="I109" s="165">
        <f>IFERROR(H109/G109-1,"-")</f>
        <v>-0.17525614754098362</v>
      </c>
      <c r="J109" s="164">
        <f t="shared" si="49"/>
        <v>0.35445061416792867</v>
      </c>
      <c r="K109" s="163">
        <f t="shared" si="50"/>
        <v>-3421</v>
      </c>
      <c r="L109" s="163">
        <f t="shared" si="51"/>
        <v>4213</v>
      </c>
      <c r="M109" s="164">
        <f t="shared" si="48"/>
        <v>2.937623625070252E-3</v>
      </c>
    </row>
    <row r="110" spans="2:13" x14ac:dyDescent="0.25">
      <c r="B110" s="162" t="s">
        <v>100</v>
      </c>
      <c r="C110" s="163">
        <v>16486</v>
      </c>
      <c r="D110" s="163">
        <v>19123</v>
      </c>
      <c r="E110" s="163">
        <v>25510</v>
      </c>
      <c r="F110" s="163">
        <v>32271</v>
      </c>
      <c r="G110" s="163">
        <v>36164</v>
      </c>
      <c r="H110" s="163">
        <v>33708</v>
      </c>
      <c r="I110" s="165">
        <f>IFERROR(H110/G110-1,"-")</f>
        <v>-6.791284149983412E-2</v>
      </c>
      <c r="J110" s="164">
        <f t="shared" si="49"/>
        <v>0.7626941379490666</v>
      </c>
      <c r="K110" s="163">
        <f t="shared" si="50"/>
        <v>-2456</v>
      </c>
      <c r="L110" s="163">
        <f t="shared" si="51"/>
        <v>14585</v>
      </c>
      <c r="M110" s="164">
        <f t="shared" si="48"/>
        <v>6.1507806170487643E-3</v>
      </c>
    </row>
    <row r="111" spans="2:13" x14ac:dyDescent="0.25">
      <c r="B111" s="157" t="s">
        <v>107</v>
      </c>
      <c r="C111" s="158">
        <v>116672</v>
      </c>
      <c r="D111" s="158">
        <v>111892</v>
      </c>
      <c r="E111" s="158">
        <v>45739</v>
      </c>
      <c r="F111" s="158">
        <v>150243</v>
      </c>
      <c r="G111" s="158">
        <v>196904</v>
      </c>
      <c r="H111" s="158">
        <v>189339</v>
      </c>
      <c r="I111" s="160">
        <f>IFERROR(H111/G111-1,"-")</f>
        <v>-3.841973753707395E-2</v>
      </c>
      <c r="J111" s="159">
        <f t="shared" si="49"/>
        <v>0.69215850999177775</v>
      </c>
      <c r="K111" s="158">
        <f t="shared" si="50"/>
        <v>-7565</v>
      </c>
      <c r="L111" s="158">
        <f t="shared" si="51"/>
        <v>77447</v>
      </c>
      <c r="M111" s="159">
        <f t="shared" si="48"/>
        <v>3.4549147123869584E-2</v>
      </c>
    </row>
    <row r="112" spans="2:13" x14ac:dyDescent="0.25">
      <c r="B112" s="162" t="s">
        <v>110</v>
      </c>
      <c r="C112" s="163">
        <v>63356</v>
      </c>
      <c r="D112" s="163">
        <v>61414</v>
      </c>
      <c r="E112" s="163">
        <v>25534</v>
      </c>
      <c r="F112" s="163">
        <v>90804</v>
      </c>
      <c r="G112" s="163">
        <v>128108</v>
      </c>
      <c r="H112" s="163">
        <v>116734</v>
      </c>
      <c r="I112" s="165">
        <f t="shared" ref="I112:I119" si="52">IFERROR(H112/G112-1,"-")</f>
        <v>-8.8784463109251588E-2</v>
      </c>
      <c r="J112" s="164">
        <f t="shared" si="49"/>
        <v>0.90077181098772274</v>
      </c>
      <c r="K112" s="163">
        <f t="shared" si="50"/>
        <v>-11374</v>
      </c>
      <c r="L112" s="163">
        <f t="shared" si="51"/>
        <v>55320</v>
      </c>
      <c r="M112" s="164">
        <f t="shared" si="48"/>
        <v>2.1300736458721086E-2</v>
      </c>
    </row>
    <row r="113" spans="2:13" x14ac:dyDescent="0.25">
      <c r="B113" s="162" t="s">
        <v>113</v>
      </c>
      <c r="C113" s="163">
        <v>12662</v>
      </c>
      <c r="D113" s="163">
        <v>9783</v>
      </c>
      <c r="E113" s="163">
        <v>3175</v>
      </c>
      <c r="F113" s="163">
        <v>6944</v>
      </c>
      <c r="G113" s="163">
        <v>8880</v>
      </c>
      <c r="H113" s="163">
        <v>8516</v>
      </c>
      <c r="I113" s="165">
        <f t="shared" si="52"/>
        <v>-4.0990990990991016E-2</v>
      </c>
      <c r="J113" s="164">
        <f t="shared" si="49"/>
        <v>-0.12951037514054997</v>
      </c>
      <c r="K113" s="163">
        <f t="shared" si="50"/>
        <v>-364</v>
      </c>
      <c r="L113" s="163">
        <f t="shared" si="51"/>
        <v>-1267</v>
      </c>
      <c r="M113" s="164">
        <f t="shared" si="48"/>
        <v>1.553935200391221E-3</v>
      </c>
    </row>
    <row r="114" spans="2:13" x14ac:dyDescent="0.25">
      <c r="B114" s="162" t="s">
        <v>116</v>
      </c>
      <c r="C114" s="163">
        <v>13476</v>
      </c>
      <c r="D114" s="163">
        <v>11371</v>
      </c>
      <c r="E114" s="163">
        <v>2482</v>
      </c>
      <c r="F114" s="163">
        <v>9830</v>
      </c>
      <c r="G114" s="163">
        <v>13414</v>
      </c>
      <c r="H114" s="163">
        <v>14245</v>
      </c>
      <c r="I114" s="165">
        <f t="shared" si="52"/>
        <v>6.1950201282242379E-2</v>
      </c>
      <c r="J114" s="164">
        <f t="shared" si="49"/>
        <v>0.25274821915398826</v>
      </c>
      <c r="K114" s="163">
        <f t="shared" si="50"/>
        <v>831</v>
      </c>
      <c r="L114" s="163">
        <f t="shared" si="51"/>
        <v>2874</v>
      </c>
      <c r="M114" s="164">
        <f t="shared" si="48"/>
        <v>2.5993197427868651E-3</v>
      </c>
    </row>
    <row r="115" spans="2:13" x14ac:dyDescent="0.25">
      <c r="B115" s="162" t="s">
        <v>123</v>
      </c>
      <c r="C115" s="163">
        <v>2503</v>
      </c>
      <c r="D115" s="163">
        <v>2496</v>
      </c>
      <c r="E115" s="163">
        <v>1262</v>
      </c>
      <c r="F115" s="163">
        <v>6290</v>
      </c>
      <c r="G115" s="163">
        <v>6514</v>
      </c>
      <c r="H115" s="163">
        <v>6482</v>
      </c>
      <c r="I115" s="165">
        <f t="shared" si="52"/>
        <v>-4.912496162112423E-3</v>
      </c>
      <c r="J115" s="164">
        <f t="shared" si="49"/>
        <v>1.5969551282051282</v>
      </c>
      <c r="K115" s="163">
        <f t="shared" si="50"/>
        <v>-32</v>
      </c>
      <c r="L115" s="163">
        <f t="shared" si="51"/>
        <v>3986</v>
      </c>
      <c r="M115" s="164">
        <f t="shared" si="48"/>
        <v>1.1827862809929419E-3</v>
      </c>
    </row>
    <row r="116" spans="2:13" x14ac:dyDescent="0.25">
      <c r="B116" s="162" t="s">
        <v>119</v>
      </c>
      <c r="C116" s="163">
        <v>3813</v>
      </c>
      <c r="D116" s="163">
        <v>3749</v>
      </c>
      <c r="E116" s="163">
        <v>2813</v>
      </c>
      <c r="F116" s="163">
        <v>4750</v>
      </c>
      <c r="G116" s="163">
        <v>5340</v>
      </c>
      <c r="H116" s="163">
        <v>5146</v>
      </c>
      <c r="I116" s="165">
        <f t="shared" si="52"/>
        <v>-3.6329588014981318E-2</v>
      </c>
      <c r="J116" s="164">
        <f t="shared" si="49"/>
        <v>0.3726327020538811</v>
      </c>
      <c r="K116" s="163">
        <f t="shared" si="50"/>
        <v>-194</v>
      </c>
      <c r="L116" s="163">
        <f t="shared" si="51"/>
        <v>1397</v>
      </c>
      <c r="M116" s="164">
        <f t="shared" si="48"/>
        <v>9.3900311662907738E-4</v>
      </c>
    </row>
    <row r="117" spans="2:13" x14ac:dyDescent="0.25">
      <c r="B117" s="162" t="s">
        <v>128</v>
      </c>
      <c r="C117" s="163">
        <v>742</v>
      </c>
      <c r="D117" s="163">
        <v>826</v>
      </c>
      <c r="E117" s="163">
        <v>406</v>
      </c>
      <c r="F117" s="163">
        <v>1261</v>
      </c>
      <c r="G117" s="163">
        <v>1457</v>
      </c>
      <c r="H117" s="163">
        <v>1177</v>
      </c>
      <c r="I117" s="165">
        <f t="shared" si="52"/>
        <v>-0.19217570350034319</v>
      </c>
      <c r="J117" s="164">
        <f t="shared" si="49"/>
        <v>0.42493946731234877</v>
      </c>
      <c r="K117" s="163">
        <f t="shared" si="50"/>
        <v>-280</v>
      </c>
      <c r="L117" s="163">
        <f t="shared" si="51"/>
        <v>351</v>
      </c>
      <c r="M117" s="164">
        <f t="shared" si="48"/>
        <v>2.1477004824571009E-4</v>
      </c>
    </row>
    <row r="118" spans="2:13" x14ac:dyDescent="0.25">
      <c r="B118" s="162" t="s">
        <v>131</v>
      </c>
      <c r="C118" s="163">
        <v>1872</v>
      </c>
      <c r="D118" s="163">
        <v>1664</v>
      </c>
      <c r="E118" s="163">
        <v>932</v>
      </c>
      <c r="F118" s="163">
        <v>980</v>
      </c>
      <c r="G118" s="163">
        <v>944</v>
      </c>
      <c r="H118" s="163">
        <v>1508</v>
      </c>
      <c r="I118" s="165">
        <f t="shared" si="52"/>
        <v>0.59745762711864403</v>
      </c>
      <c r="J118" s="164">
        <f t="shared" si="49"/>
        <v>-9.375E-2</v>
      </c>
      <c r="K118" s="163">
        <f t="shared" si="50"/>
        <v>564</v>
      </c>
      <c r="L118" s="163">
        <f t="shared" si="51"/>
        <v>-156</v>
      </c>
      <c r="M118" s="164">
        <f t="shared" si="48"/>
        <v>2.7516842205142805E-4</v>
      </c>
    </row>
    <row r="119" spans="2:13" x14ac:dyDescent="0.25">
      <c r="B119" s="168" t="s">
        <v>145</v>
      </c>
      <c r="C119" s="169">
        <f t="shared" ref="C119:H119" si="53">C111-SUM(C112:C118)</f>
        <v>18248</v>
      </c>
      <c r="D119" s="169">
        <f t="shared" si="53"/>
        <v>20589</v>
      </c>
      <c r="E119" s="169">
        <f t="shared" si="53"/>
        <v>9135</v>
      </c>
      <c r="F119" s="169">
        <f t="shared" si="53"/>
        <v>29384</v>
      </c>
      <c r="G119" s="169">
        <f t="shared" si="53"/>
        <v>32247</v>
      </c>
      <c r="H119" s="169">
        <f t="shared" si="53"/>
        <v>35531</v>
      </c>
      <c r="I119" s="171">
        <f t="shared" si="52"/>
        <v>0.10183893075324835</v>
      </c>
      <c r="J119" s="170">
        <f t="shared" si="49"/>
        <v>0.72572733012773805</v>
      </c>
      <c r="K119" s="169">
        <f>H119-G119</f>
        <v>3284</v>
      </c>
      <c r="L119" s="169">
        <f t="shared" si="51"/>
        <v>14942</v>
      </c>
      <c r="M119" s="170">
        <f t="shared" si="48"/>
        <v>6.4834278540512533E-3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232309</v>
      </c>
      <c r="D121" s="176">
        <v>220415</v>
      </c>
      <c r="E121" s="176">
        <v>91416</v>
      </c>
      <c r="F121" s="176">
        <v>229131</v>
      </c>
      <c r="G121" s="176">
        <v>239109</v>
      </c>
      <c r="H121" s="176"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54">H121/H$9</f>
        <v>4.5777040589166977E-2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55">IFERROR(H122/D122-1,"-")</f>
        <v>0.30317457675084492</v>
      </c>
      <c r="K122" s="158">
        <f t="shared" ref="K122:K132" si="56">H122-G122</f>
        <v>10136</v>
      </c>
      <c r="L122" s="158">
        <f t="shared" ref="L122:L133" si="57">H122-D122</f>
        <v>36424</v>
      </c>
      <c r="M122" s="159">
        <f t="shared" si="54"/>
        <v>2.8568978227389841E-2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55"/>
        <v>0.24096208003143627</v>
      </c>
      <c r="K123" s="163">
        <f t="shared" si="56"/>
        <v>9672</v>
      </c>
      <c r="L123" s="163">
        <f t="shared" si="57"/>
        <v>14717</v>
      </c>
      <c r="M123" s="164">
        <f t="shared" si="54"/>
        <v>1.3830132766938915E-2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55"/>
        <v>0.36750414790234642</v>
      </c>
      <c r="K124" s="163">
        <f t="shared" si="56"/>
        <v>464</v>
      </c>
      <c r="L124" s="163">
        <f t="shared" si="57"/>
        <v>21707</v>
      </c>
      <c r="M124" s="164">
        <f t="shared" si="54"/>
        <v>1.4738845460450926E-2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55"/>
        <v>-5.9517517178103829E-2</v>
      </c>
      <c r="K125" s="158">
        <f t="shared" si="56"/>
        <v>1626</v>
      </c>
      <c r="L125" s="158">
        <f t="shared" si="57"/>
        <v>-5968</v>
      </c>
      <c r="M125" s="159">
        <f t="shared" si="54"/>
        <v>1.7208062361777136E-2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58">IFERROR(H126/G126-1,"-")</f>
        <v>-8.5007727975270453E-2</v>
      </c>
      <c r="J126" s="164">
        <f t="shared" si="55"/>
        <v>1.8738049713193039E-2</v>
      </c>
      <c r="K126" s="163">
        <f t="shared" si="56"/>
        <v>-990</v>
      </c>
      <c r="L126" s="163">
        <f t="shared" si="57"/>
        <v>196</v>
      </c>
      <c r="M126" s="164">
        <f t="shared" si="54"/>
        <v>1.9444261972016029E-3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58"/>
        <v>-1.4193451486932962E-2</v>
      </c>
      <c r="J127" s="164">
        <f t="shared" si="55"/>
        <v>0.37455497382198955</v>
      </c>
      <c r="K127" s="163">
        <f t="shared" si="56"/>
        <v>-189</v>
      </c>
      <c r="L127" s="163">
        <f t="shared" si="57"/>
        <v>3577</v>
      </c>
      <c r="M127" s="164">
        <f t="shared" si="54"/>
        <v>2.3953155678177029E-3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58"/>
        <v>-2.1585198720877163E-2</v>
      </c>
      <c r="J128" s="164">
        <f t="shared" si="55"/>
        <v>0.27694142197048732</v>
      </c>
      <c r="K128" s="163">
        <f t="shared" si="56"/>
        <v>-189</v>
      </c>
      <c r="L128" s="163">
        <f t="shared" si="57"/>
        <v>1858</v>
      </c>
      <c r="M128" s="164">
        <f t="shared" si="54"/>
        <v>1.5632412942404403E-3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58"/>
        <v>-0.10656048540007579</v>
      </c>
      <c r="J129" s="164">
        <f t="shared" si="55"/>
        <v>0.262593783494105</v>
      </c>
      <c r="K129" s="163">
        <f t="shared" si="56"/>
        <v>-281</v>
      </c>
      <c r="L129" s="163">
        <f t="shared" si="57"/>
        <v>490</v>
      </c>
      <c r="M129" s="164">
        <f t="shared" si="54"/>
        <v>4.2990504134825225E-4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58"/>
        <v>8.1178903826266913E-2</v>
      </c>
      <c r="J130" s="164">
        <f t="shared" si="55"/>
        <v>0.40902964959568733</v>
      </c>
      <c r="K130" s="163">
        <f t="shared" si="56"/>
        <v>157</v>
      </c>
      <c r="L130" s="163">
        <f t="shared" si="57"/>
        <v>607</v>
      </c>
      <c r="M130" s="164">
        <f t="shared" si="54"/>
        <v>3.815498478179947E-4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58"/>
        <v>-5.2199850857569396E-3</v>
      </c>
      <c r="J131" s="164">
        <f t="shared" si="55"/>
        <v>-0.17806531115218727</v>
      </c>
      <c r="K131" s="163">
        <f t="shared" si="56"/>
        <v>-7</v>
      </c>
      <c r="L131" s="163">
        <f t="shared" si="57"/>
        <v>-289</v>
      </c>
      <c r="M131" s="164">
        <f t="shared" si="54"/>
        <v>2.434182195070325E-4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58"/>
        <v>1.5478615071283119E-2</v>
      </c>
      <c r="J132" s="164">
        <f t="shared" si="55"/>
        <v>-7.0123088399850819E-2</v>
      </c>
      <c r="K132" s="163">
        <f t="shared" si="56"/>
        <v>38</v>
      </c>
      <c r="L132" s="163">
        <f t="shared" si="57"/>
        <v>-188</v>
      </c>
      <c r="M132" s="164">
        <f t="shared" si="54"/>
        <v>4.5490376404125338E-4</v>
      </c>
    </row>
    <row r="133" spans="2:13" x14ac:dyDescent="0.25">
      <c r="B133" s="168" t="s">
        <v>145</v>
      </c>
      <c r="C133" s="169">
        <f t="shared" ref="C133:H133" si="59">C125-SUM(C126:C132)</f>
        <v>59498</v>
      </c>
      <c r="D133" s="169">
        <f t="shared" si="59"/>
        <v>65900</v>
      </c>
      <c r="E133" s="169">
        <f t="shared" si="59"/>
        <v>24958</v>
      </c>
      <c r="F133" s="169">
        <f t="shared" si="59"/>
        <v>57174</v>
      </c>
      <c r="G133" s="169">
        <f t="shared" si="59"/>
        <v>50594</v>
      </c>
      <c r="H133" s="169">
        <f t="shared" si="59"/>
        <v>53681</v>
      </c>
      <c r="I133" s="171">
        <f t="shared" si="58"/>
        <v>6.1015140135193935E-2</v>
      </c>
      <c r="J133" s="170">
        <f t="shared" si="55"/>
        <v>-0.18541729893778447</v>
      </c>
      <c r="K133" s="169">
        <f>H133-G133</f>
        <v>3087</v>
      </c>
      <c r="L133" s="169">
        <f t="shared" si="57"/>
        <v>-12219</v>
      </c>
      <c r="M133" s="170">
        <f t="shared" si="54"/>
        <v>9.795302429802857E-3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272428</v>
      </c>
      <c r="D135" s="176">
        <v>250224</v>
      </c>
      <c r="E135" s="176">
        <v>89173</v>
      </c>
      <c r="F135" s="176">
        <v>257117</v>
      </c>
      <c r="G135" s="176">
        <v>278594</v>
      </c>
      <c r="H135" s="176">
        <v>287810</v>
      </c>
      <c r="I135" s="177">
        <f>IFERROR(H135/G135-1,"-")</f>
        <v>3.3080396562739978E-2</v>
      </c>
      <c r="J135" s="177">
        <f>IFERROR(H135/D135-1,"-")</f>
        <v>0.15020941236651963</v>
      </c>
      <c r="K135" s="176">
        <f>H135-G135</f>
        <v>9216</v>
      </c>
      <c r="L135" s="176">
        <f>H135-D135</f>
        <v>37586</v>
      </c>
      <c r="M135" s="177">
        <f t="shared" ref="M135:M147" si="60">H135/H$9</f>
        <v>5.2517389622428051E-2</v>
      </c>
    </row>
    <row r="136" spans="2:13" x14ac:dyDescent="0.25">
      <c r="B136" s="157" t="s">
        <v>97</v>
      </c>
      <c r="C136" s="158">
        <v>51968</v>
      </c>
      <c r="D136" s="158">
        <v>45577</v>
      </c>
      <c r="E136" s="158">
        <v>21825</v>
      </c>
      <c r="F136" s="158">
        <v>29061</v>
      </c>
      <c r="G136" s="158">
        <v>32018</v>
      </c>
      <c r="H136" s="158">
        <v>29188</v>
      </c>
      <c r="I136" s="160">
        <f>IFERROR(H136/G136-1,"-")</f>
        <v>-8.838778187269658E-2</v>
      </c>
      <c r="J136" s="159">
        <f t="shared" ref="J136:J147" si="61">IFERROR(H136/D136-1,"-")</f>
        <v>-0.35958926651600587</v>
      </c>
      <c r="K136" s="158">
        <f t="shared" ref="K136:K146" si="62">H136-G136</f>
        <v>-2830</v>
      </c>
      <c r="L136" s="158">
        <f t="shared" ref="L136:L147" si="63">H136-D136</f>
        <v>-16389</v>
      </c>
      <c r="M136" s="159">
        <f t="shared" si="60"/>
        <v>5.3260052406081445E-3</v>
      </c>
    </row>
    <row r="137" spans="2:13" x14ac:dyDescent="0.25">
      <c r="B137" s="162" t="s">
        <v>103</v>
      </c>
      <c r="C137" s="163">
        <v>36715</v>
      </c>
      <c r="D137" s="163">
        <v>24890</v>
      </c>
      <c r="E137" s="163">
        <v>16209</v>
      </c>
      <c r="F137" s="163">
        <v>19943</v>
      </c>
      <c r="G137" s="163">
        <v>20738</v>
      </c>
      <c r="H137" s="163">
        <v>18376</v>
      </c>
      <c r="I137" s="165">
        <f>IFERROR(H137/G137-1,"-")</f>
        <v>-0.1138971935577201</v>
      </c>
      <c r="J137" s="164">
        <f t="shared" si="61"/>
        <v>-0.26171153073523501</v>
      </c>
      <c r="K137" s="163">
        <f t="shared" si="62"/>
        <v>-2362</v>
      </c>
      <c r="L137" s="163">
        <f t="shared" si="63"/>
        <v>-6514</v>
      </c>
      <c r="M137" s="164">
        <f t="shared" si="60"/>
        <v>3.3531133445736348E-3</v>
      </c>
    </row>
    <row r="138" spans="2:13" x14ac:dyDescent="0.25">
      <c r="B138" s="162" t="s">
        <v>100</v>
      </c>
      <c r="C138" s="163">
        <v>15253</v>
      </c>
      <c r="D138" s="163">
        <v>20687</v>
      </c>
      <c r="E138" s="163">
        <v>5616</v>
      </c>
      <c r="F138" s="163">
        <v>9118</v>
      </c>
      <c r="G138" s="163">
        <v>11280</v>
      </c>
      <c r="H138" s="163">
        <v>10812</v>
      </c>
      <c r="I138" s="165">
        <f>IFERROR(H138/G138-1,"-")</f>
        <v>-4.1489361702127692E-2</v>
      </c>
      <c r="J138" s="164">
        <f t="shared" si="61"/>
        <v>-0.4773529269589597</v>
      </c>
      <c r="K138" s="163">
        <f t="shared" si="62"/>
        <v>-468</v>
      </c>
      <c r="L138" s="163">
        <f t="shared" si="63"/>
        <v>-9875</v>
      </c>
      <c r="M138" s="164">
        <f t="shared" si="60"/>
        <v>1.9728918960345092E-3</v>
      </c>
    </row>
    <row r="139" spans="2:13" x14ac:dyDescent="0.25">
      <c r="B139" s="157" t="s">
        <v>107</v>
      </c>
      <c r="C139" s="158">
        <v>220460</v>
      </c>
      <c r="D139" s="158">
        <v>204647</v>
      </c>
      <c r="E139" s="158">
        <v>67348</v>
      </c>
      <c r="F139" s="158">
        <v>228056</v>
      </c>
      <c r="G139" s="158">
        <v>246576</v>
      </c>
      <c r="H139" s="158">
        <v>258622</v>
      </c>
      <c r="I139" s="160">
        <f>IFERROR(H139/G139-1,"-")</f>
        <v>4.8853091947310467E-2</v>
      </c>
      <c r="J139" s="159">
        <f t="shared" si="61"/>
        <v>0.26374684212326582</v>
      </c>
      <c r="K139" s="158">
        <f t="shared" si="62"/>
        <v>12046</v>
      </c>
      <c r="L139" s="158">
        <f t="shared" si="63"/>
        <v>53975</v>
      </c>
      <c r="M139" s="159">
        <f t="shared" si="60"/>
        <v>4.7191384381819905E-2</v>
      </c>
    </row>
    <row r="140" spans="2:13" x14ac:dyDescent="0.25">
      <c r="B140" s="162" t="s">
        <v>110</v>
      </c>
      <c r="C140" s="163">
        <v>111248</v>
      </c>
      <c r="D140" s="163">
        <v>100583</v>
      </c>
      <c r="E140" s="163">
        <v>25577</v>
      </c>
      <c r="F140" s="163">
        <v>96562</v>
      </c>
      <c r="G140" s="163">
        <v>105830</v>
      </c>
      <c r="H140" s="163">
        <v>116159</v>
      </c>
      <c r="I140" s="165">
        <f t="shared" ref="I140:I147" si="64">IFERROR(H140/G140-1,"-")</f>
        <v>9.7599924407067995E-2</v>
      </c>
      <c r="J140" s="164">
        <f t="shared" si="61"/>
        <v>0.15485718262529446</v>
      </c>
      <c r="K140" s="163">
        <f t="shared" si="62"/>
        <v>10329</v>
      </c>
      <c r="L140" s="163">
        <f t="shared" si="63"/>
        <v>15576</v>
      </c>
      <c r="M140" s="164">
        <f t="shared" si="60"/>
        <v>2.119581481238185E-2</v>
      </c>
    </row>
    <row r="141" spans="2:13" x14ac:dyDescent="0.25">
      <c r="B141" s="162" t="s">
        <v>113</v>
      </c>
      <c r="C141" s="163">
        <v>15410</v>
      </c>
      <c r="D141" s="163">
        <v>15093</v>
      </c>
      <c r="E141" s="163">
        <v>5557</v>
      </c>
      <c r="F141" s="163">
        <v>16587</v>
      </c>
      <c r="G141" s="163">
        <v>20785</v>
      </c>
      <c r="H141" s="163">
        <v>21459</v>
      </c>
      <c r="I141" s="165">
        <f t="shared" si="64"/>
        <v>3.2427231176329174E-2</v>
      </c>
      <c r="J141" s="164">
        <f t="shared" si="61"/>
        <v>0.42178493341284029</v>
      </c>
      <c r="K141" s="163">
        <f t="shared" si="62"/>
        <v>674</v>
      </c>
      <c r="L141" s="163">
        <f t="shared" si="63"/>
        <v>6366</v>
      </c>
      <c r="M141" s="164">
        <f t="shared" si="60"/>
        <v>3.9156758413803677E-3</v>
      </c>
    </row>
    <row r="142" spans="2:13" x14ac:dyDescent="0.25">
      <c r="B142" s="162" t="s">
        <v>116</v>
      </c>
      <c r="C142" s="163">
        <v>24474</v>
      </c>
      <c r="D142" s="163">
        <v>19622</v>
      </c>
      <c r="E142" s="163">
        <v>6364</v>
      </c>
      <c r="F142" s="163">
        <v>26940</v>
      </c>
      <c r="G142" s="163">
        <v>25089</v>
      </c>
      <c r="H142" s="163">
        <v>24579</v>
      </c>
      <c r="I142" s="165">
        <f t="shared" si="64"/>
        <v>-2.0327633624297459E-2</v>
      </c>
      <c r="J142" s="164">
        <f t="shared" si="61"/>
        <v>0.2526246050351646</v>
      </c>
      <c r="K142" s="163">
        <f t="shared" si="62"/>
        <v>-510</v>
      </c>
      <c r="L142" s="163">
        <f t="shared" si="63"/>
        <v>4957</v>
      </c>
      <c r="M142" s="164">
        <f t="shared" si="60"/>
        <v>4.4849898180384946E-3</v>
      </c>
    </row>
    <row r="143" spans="2:13" x14ac:dyDescent="0.25">
      <c r="B143" s="162" t="s">
        <v>123</v>
      </c>
      <c r="C143" s="163">
        <v>4413</v>
      </c>
      <c r="D143" s="163">
        <v>3955</v>
      </c>
      <c r="E143" s="163">
        <v>1150</v>
      </c>
      <c r="F143" s="163">
        <v>9965</v>
      </c>
      <c r="G143" s="163">
        <v>8878</v>
      </c>
      <c r="H143" s="163">
        <v>6534</v>
      </c>
      <c r="I143" s="165">
        <f t="shared" si="64"/>
        <v>-0.26402342870015771</v>
      </c>
      <c r="J143" s="164">
        <f t="shared" si="61"/>
        <v>0.65208596713021483</v>
      </c>
      <c r="K143" s="163">
        <f t="shared" si="62"/>
        <v>-2344</v>
      </c>
      <c r="L143" s="163">
        <f t="shared" si="63"/>
        <v>2579</v>
      </c>
      <c r="M143" s="164">
        <f t="shared" si="60"/>
        <v>1.1922748472705774E-3</v>
      </c>
    </row>
    <row r="144" spans="2:13" x14ac:dyDescent="0.25">
      <c r="B144" s="162" t="s">
        <v>119</v>
      </c>
      <c r="C144" s="163">
        <v>4348</v>
      </c>
      <c r="D144" s="163">
        <v>4225</v>
      </c>
      <c r="E144" s="163">
        <v>1849</v>
      </c>
      <c r="F144" s="163">
        <v>4569</v>
      </c>
      <c r="G144" s="163">
        <v>5490</v>
      </c>
      <c r="H144" s="163">
        <v>5563</v>
      </c>
      <c r="I144" s="165">
        <f t="shared" si="64"/>
        <v>1.3296903460837894E-2</v>
      </c>
      <c r="J144" s="164">
        <f t="shared" si="61"/>
        <v>0.31668639053254433</v>
      </c>
      <c r="K144" s="163">
        <f t="shared" si="62"/>
        <v>73</v>
      </c>
      <c r="L144" s="163">
        <f t="shared" si="63"/>
        <v>1338</v>
      </c>
      <c r="M144" s="164">
        <f t="shared" si="60"/>
        <v>1.0150941192785771E-3</v>
      </c>
    </row>
    <row r="145" spans="2:13" x14ac:dyDescent="0.25">
      <c r="B145" s="162" t="s">
        <v>128</v>
      </c>
      <c r="C145" s="163">
        <v>2096</v>
      </c>
      <c r="D145" s="163">
        <v>2428</v>
      </c>
      <c r="E145" s="163">
        <v>1974</v>
      </c>
      <c r="F145" s="163">
        <v>3324</v>
      </c>
      <c r="G145" s="163">
        <v>3691</v>
      </c>
      <c r="H145" s="163">
        <v>3402</v>
      </c>
      <c r="I145" s="165">
        <f t="shared" si="64"/>
        <v>-7.8298564074776533E-2</v>
      </c>
      <c r="J145" s="164">
        <f t="shared" si="61"/>
        <v>0.40115321252059299</v>
      </c>
      <c r="K145" s="163">
        <f t="shared" si="62"/>
        <v>-289</v>
      </c>
      <c r="L145" s="163">
        <f t="shared" si="63"/>
        <v>974</v>
      </c>
      <c r="M145" s="164">
        <f t="shared" si="60"/>
        <v>6.2077120147145768E-4</v>
      </c>
    </row>
    <row r="146" spans="2:13" x14ac:dyDescent="0.25">
      <c r="B146" s="162" t="s">
        <v>131</v>
      </c>
      <c r="C146" s="163">
        <v>10395</v>
      </c>
      <c r="D146" s="163">
        <v>6221</v>
      </c>
      <c r="E146" s="163">
        <v>4040</v>
      </c>
      <c r="F146" s="163">
        <v>2079</v>
      </c>
      <c r="G146" s="163">
        <v>2885</v>
      </c>
      <c r="H146" s="163">
        <v>2731</v>
      </c>
      <c r="I146" s="165">
        <f t="shared" si="64"/>
        <v>-5.3379549393414161E-2</v>
      </c>
      <c r="J146" s="164">
        <f t="shared" si="61"/>
        <v>-0.5610030541713551</v>
      </c>
      <c r="K146" s="163">
        <f t="shared" si="62"/>
        <v>-154</v>
      </c>
      <c r="L146" s="163">
        <f t="shared" si="63"/>
        <v>-3490</v>
      </c>
      <c r="M146" s="164">
        <f t="shared" si="60"/>
        <v>4.9833220200427711E-4</v>
      </c>
    </row>
    <row r="147" spans="2:13" x14ac:dyDescent="0.25">
      <c r="B147" s="168" t="s">
        <v>145</v>
      </c>
      <c r="C147" s="169">
        <f t="shared" ref="C147:H147" si="65">C139-SUM(C140:C146)</f>
        <v>48076</v>
      </c>
      <c r="D147" s="169">
        <f t="shared" si="65"/>
        <v>52520</v>
      </c>
      <c r="E147" s="169">
        <f t="shared" si="65"/>
        <v>20837</v>
      </c>
      <c r="F147" s="169">
        <f t="shared" si="65"/>
        <v>68030</v>
      </c>
      <c r="G147" s="169">
        <f t="shared" si="65"/>
        <v>73928</v>
      </c>
      <c r="H147" s="169">
        <f t="shared" si="65"/>
        <v>78195</v>
      </c>
      <c r="I147" s="171">
        <f t="shared" si="64"/>
        <v>5.7718320528081346E-2</v>
      </c>
      <c r="J147" s="170">
        <f t="shared" si="61"/>
        <v>0.48886138613861396</v>
      </c>
      <c r="K147" s="169">
        <f>H147-G147</f>
        <v>4267</v>
      </c>
      <c r="L147" s="169">
        <f t="shared" si="63"/>
        <v>25675</v>
      </c>
      <c r="M147" s="170">
        <f t="shared" si="60"/>
        <v>1.4268431539994306E-2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128565</v>
      </c>
      <c r="D149" s="176">
        <v>126097</v>
      </c>
      <c r="E149" s="176">
        <v>39372</v>
      </c>
      <c r="F149" s="176">
        <v>111437</v>
      </c>
      <c r="G149" s="176">
        <v>123198</v>
      </c>
      <c r="H149" s="176">
        <v>128395</v>
      </c>
      <c r="I149" s="177">
        <f>IFERROR(H149/G149-1,"-")</f>
        <v>4.2184126365687691E-2</v>
      </c>
      <c r="J149" s="177">
        <f>IFERROR(H149/D149-1,"-")</f>
        <v>1.8224065600291883E-2</v>
      </c>
      <c r="K149" s="176">
        <f>H149-G149</f>
        <v>5197</v>
      </c>
      <c r="L149" s="176">
        <f>H149-D149</f>
        <v>2298</v>
      </c>
      <c r="M149" s="177">
        <f t="shared" ref="M149:M161" si="66">H149/H$9</f>
        <v>2.3428547446480836E-2</v>
      </c>
    </row>
    <row r="150" spans="2:13" x14ac:dyDescent="0.25">
      <c r="B150" s="157" t="s">
        <v>97</v>
      </c>
      <c r="C150" s="158">
        <v>52082</v>
      </c>
      <c r="D150" s="158">
        <v>54208</v>
      </c>
      <c r="E150" s="158">
        <v>19465</v>
      </c>
      <c r="F150" s="158">
        <v>57756</v>
      </c>
      <c r="G150" s="158">
        <v>59696</v>
      </c>
      <c r="H150" s="158">
        <v>55970</v>
      </c>
      <c r="I150" s="160">
        <f>IFERROR(H150/G150-1,"-")</f>
        <v>-6.2416242294291102E-2</v>
      </c>
      <c r="J150" s="159">
        <f t="shared" ref="J150:J161" si="67">IFERROR(H150/D150-1,"-")</f>
        <v>3.2504427390791069E-2</v>
      </c>
      <c r="K150" s="158">
        <f t="shared" ref="K150:K160" si="68">H150-G150</f>
        <v>-3726</v>
      </c>
      <c r="L150" s="158">
        <f t="shared" ref="L150:L161" si="69">H150-D150</f>
        <v>1762</v>
      </c>
      <c r="M150" s="159">
        <f t="shared" si="66"/>
        <v>1.0212981818447233E-2</v>
      </c>
    </row>
    <row r="151" spans="2:13" x14ac:dyDescent="0.25">
      <c r="B151" s="162" t="s">
        <v>103</v>
      </c>
      <c r="C151" s="163">
        <v>31773</v>
      </c>
      <c r="D151" s="163">
        <v>32990</v>
      </c>
      <c r="E151" s="163">
        <v>12209</v>
      </c>
      <c r="F151" s="163">
        <v>41603</v>
      </c>
      <c r="G151" s="163">
        <v>44199</v>
      </c>
      <c r="H151" s="163">
        <v>37836</v>
      </c>
      <c r="I151" s="165">
        <f>IFERROR(H151/G151-1,"-")</f>
        <v>-0.14396253308898388</v>
      </c>
      <c r="J151" s="164">
        <f t="shared" si="67"/>
        <v>0.1468929978781448</v>
      </c>
      <c r="K151" s="163">
        <f t="shared" si="68"/>
        <v>-6363</v>
      </c>
      <c r="L151" s="163">
        <f t="shared" si="69"/>
        <v>4846</v>
      </c>
      <c r="M151" s="164">
        <f t="shared" si="66"/>
        <v>6.904026801550286E-3</v>
      </c>
    </row>
    <row r="152" spans="2:13" x14ac:dyDescent="0.25">
      <c r="B152" s="162" t="s">
        <v>100</v>
      </c>
      <c r="C152" s="163">
        <v>20309</v>
      </c>
      <c r="D152" s="163">
        <v>21218</v>
      </c>
      <c r="E152" s="163">
        <v>7256</v>
      </c>
      <c r="F152" s="163">
        <v>16153</v>
      </c>
      <c r="G152" s="163">
        <v>15497</v>
      </c>
      <c r="H152" s="163">
        <v>18134</v>
      </c>
      <c r="I152" s="165">
        <f>IFERROR(H152/G152-1,"-")</f>
        <v>0.17016196683229001</v>
      </c>
      <c r="J152" s="164">
        <f t="shared" si="67"/>
        <v>-0.14534828918842491</v>
      </c>
      <c r="K152" s="163">
        <f t="shared" si="68"/>
        <v>2637</v>
      </c>
      <c r="L152" s="163">
        <f t="shared" si="69"/>
        <v>-3084</v>
      </c>
      <c r="M152" s="164">
        <f t="shared" si="66"/>
        <v>3.3089550168969467E-3</v>
      </c>
    </row>
    <row r="153" spans="2:13" x14ac:dyDescent="0.25">
      <c r="B153" s="157" t="s">
        <v>107</v>
      </c>
      <c r="C153" s="158">
        <v>76483</v>
      </c>
      <c r="D153" s="158">
        <v>71889</v>
      </c>
      <c r="E153" s="158">
        <v>19907</v>
      </c>
      <c r="F153" s="158">
        <v>53681</v>
      </c>
      <c r="G153" s="158">
        <v>63502</v>
      </c>
      <c r="H153" s="158">
        <v>72425</v>
      </c>
      <c r="I153" s="160">
        <f>IFERROR(H153/G153-1,"-")</f>
        <v>0.14051525936190989</v>
      </c>
      <c r="J153" s="159">
        <f t="shared" si="67"/>
        <v>7.4559390170958473E-3</v>
      </c>
      <c r="K153" s="158">
        <f t="shared" si="68"/>
        <v>8923</v>
      </c>
      <c r="L153" s="158">
        <f t="shared" si="69"/>
        <v>536</v>
      </c>
      <c r="M153" s="159">
        <f t="shared" si="66"/>
        <v>1.3215565628033605E-2</v>
      </c>
    </row>
    <row r="154" spans="2:13" x14ac:dyDescent="0.25">
      <c r="B154" s="162" t="s">
        <v>110</v>
      </c>
      <c r="C154" s="163">
        <v>22776</v>
      </c>
      <c r="D154" s="163">
        <v>21798</v>
      </c>
      <c r="E154" s="163">
        <v>5535</v>
      </c>
      <c r="F154" s="163">
        <v>19238</v>
      </c>
      <c r="G154" s="163">
        <v>18996</v>
      </c>
      <c r="H154" s="163">
        <v>20085</v>
      </c>
      <c r="I154" s="165">
        <f t="shared" ref="I154:I161" si="70">IFERROR(H154/G154-1,"-")</f>
        <v>5.7327858496525552E-2</v>
      </c>
      <c r="J154" s="164">
        <f t="shared" si="67"/>
        <v>-7.8585191301954294E-2</v>
      </c>
      <c r="K154" s="163">
        <f t="shared" si="68"/>
        <v>1089</v>
      </c>
      <c r="L154" s="163">
        <f t="shared" si="69"/>
        <v>-1713</v>
      </c>
      <c r="M154" s="164">
        <f t="shared" si="66"/>
        <v>3.6649587247366924E-3</v>
      </c>
    </row>
    <row r="155" spans="2:13" x14ac:dyDescent="0.25">
      <c r="B155" s="162" t="s">
        <v>113</v>
      </c>
      <c r="C155" s="163">
        <v>22752</v>
      </c>
      <c r="D155" s="163">
        <v>18523</v>
      </c>
      <c r="E155" s="163">
        <v>4949</v>
      </c>
      <c r="F155" s="163">
        <v>11385</v>
      </c>
      <c r="G155" s="163">
        <v>12605</v>
      </c>
      <c r="H155" s="163">
        <v>13027</v>
      </c>
      <c r="I155" s="165">
        <f t="shared" si="70"/>
        <v>3.3478778262594266E-2</v>
      </c>
      <c r="J155" s="164">
        <f t="shared" si="67"/>
        <v>-0.29671219564865303</v>
      </c>
      <c r="K155" s="163">
        <f t="shared" si="68"/>
        <v>422</v>
      </c>
      <c r="L155" s="163">
        <f t="shared" si="69"/>
        <v>-5496</v>
      </c>
      <c r="M155" s="164">
        <f t="shared" si="66"/>
        <v>2.3770683249760959E-3</v>
      </c>
    </row>
    <row r="156" spans="2:13" x14ac:dyDescent="0.25">
      <c r="B156" s="162" t="s">
        <v>116</v>
      </c>
      <c r="C156" s="163">
        <v>11086</v>
      </c>
      <c r="D156" s="163">
        <v>9905</v>
      </c>
      <c r="E156" s="163">
        <v>2264</v>
      </c>
      <c r="F156" s="163">
        <v>6579</v>
      </c>
      <c r="G156" s="163">
        <v>10130</v>
      </c>
      <c r="H156" s="163">
        <v>12879</v>
      </c>
      <c r="I156" s="165">
        <f t="shared" si="70"/>
        <v>0.2713721618953604</v>
      </c>
      <c r="J156" s="164">
        <f t="shared" si="67"/>
        <v>0.30025239777889956</v>
      </c>
      <c r="K156" s="163">
        <f t="shared" si="68"/>
        <v>2749</v>
      </c>
      <c r="L156" s="163">
        <f t="shared" si="69"/>
        <v>2974</v>
      </c>
      <c r="M156" s="164">
        <f t="shared" si="66"/>
        <v>2.3500624055705181E-3</v>
      </c>
    </row>
    <row r="157" spans="2:13" x14ac:dyDescent="0.25">
      <c r="B157" s="162" t="s">
        <v>123</v>
      </c>
      <c r="C157" s="163">
        <v>1463</v>
      </c>
      <c r="D157" s="163">
        <v>1673</v>
      </c>
      <c r="E157" s="163">
        <v>592</v>
      </c>
      <c r="F157" s="163">
        <v>1690</v>
      </c>
      <c r="G157" s="163">
        <v>2031</v>
      </c>
      <c r="H157" s="163">
        <v>2829</v>
      </c>
      <c r="I157" s="165">
        <f t="shared" si="70"/>
        <v>0.39290989660265874</v>
      </c>
      <c r="J157" s="164">
        <f t="shared" si="67"/>
        <v>0.69097429766885843</v>
      </c>
      <c r="K157" s="163">
        <f t="shared" si="68"/>
        <v>798</v>
      </c>
      <c r="L157" s="163">
        <f t="shared" si="69"/>
        <v>1156</v>
      </c>
      <c r="M157" s="164">
        <f t="shared" si="66"/>
        <v>5.1621449998905165E-4</v>
      </c>
    </row>
    <row r="158" spans="2:13" x14ac:dyDescent="0.25">
      <c r="B158" s="162" t="s">
        <v>119</v>
      </c>
      <c r="C158" s="163">
        <v>2483</v>
      </c>
      <c r="D158" s="163">
        <v>3007</v>
      </c>
      <c r="E158" s="163">
        <v>1199</v>
      </c>
      <c r="F158" s="163">
        <v>2959</v>
      </c>
      <c r="G158" s="163">
        <v>3062</v>
      </c>
      <c r="H158" s="163">
        <v>3505</v>
      </c>
      <c r="I158" s="165">
        <f t="shared" si="70"/>
        <v>0.14467668190725025</v>
      </c>
      <c r="J158" s="164">
        <f t="shared" si="67"/>
        <v>0.16561356834053864</v>
      </c>
      <c r="K158" s="163">
        <f t="shared" si="68"/>
        <v>443</v>
      </c>
      <c r="L158" s="163">
        <f t="shared" si="69"/>
        <v>498</v>
      </c>
      <c r="M158" s="164">
        <f t="shared" si="66"/>
        <v>6.3956586159831248E-4</v>
      </c>
    </row>
    <row r="159" spans="2:13" x14ac:dyDescent="0.25">
      <c r="B159" s="162" t="s">
        <v>128</v>
      </c>
      <c r="C159" s="163">
        <v>443</v>
      </c>
      <c r="D159" s="163">
        <v>472</v>
      </c>
      <c r="E159" s="163">
        <v>352</v>
      </c>
      <c r="F159" s="163">
        <v>497</v>
      </c>
      <c r="G159" s="163">
        <v>676</v>
      </c>
      <c r="H159" s="163">
        <v>484</v>
      </c>
      <c r="I159" s="165">
        <f t="shared" si="70"/>
        <v>-0.28402366863905326</v>
      </c>
      <c r="J159" s="164">
        <f t="shared" si="67"/>
        <v>2.5423728813559254E-2</v>
      </c>
      <c r="K159" s="163">
        <f t="shared" si="68"/>
        <v>-192</v>
      </c>
      <c r="L159" s="163">
        <f t="shared" si="69"/>
        <v>12</v>
      </c>
      <c r="M159" s="164">
        <f t="shared" si="66"/>
        <v>8.8316655353376099E-5</v>
      </c>
    </row>
    <row r="160" spans="2:13" x14ac:dyDescent="0.25">
      <c r="B160" s="162" t="s">
        <v>131</v>
      </c>
      <c r="C160" s="163">
        <v>1135</v>
      </c>
      <c r="D160" s="163">
        <v>1062</v>
      </c>
      <c r="E160" s="163">
        <v>438</v>
      </c>
      <c r="F160" s="163">
        <v>656</v>
      </c>
      <c r="G160" s="163">
        <v>941</v>
      </c>
      <c r="H160" s="163">
        <v>796</v>
      </c>
      <c r="I160" s="165">
        <f t="shared" si="70"/>
        <v>-0.15409139213602552</v>
      </c>
      <c r="J160" s="164">
        <f t="shared" si="67"/>
        <v>-0.25047080979284364</v>
      </c>
      <c r="K160" s="163">
        <f t="shared" si="68"/>
        <v>-145</v>
      </c>
      <c r="L160" s="163">
        <f t="shared" si="69"/>
        <v>-266</v>
      </c>
      <c r="M160" s="164">
        <f t="shared" si="66"/>
        <v>1.4524805301918881E-4</v>
      </c>
    </row>
    <row r="161" spans="2:13" x14ac:dyDescent="0.25">
      <c r="B161" s="168" t="s">
        <v>145</v>
      </c>
      <c r="C161" s="169">
        <f t="shared" ref="C161:H161" si="71">C153-SUM(C154:C160)</f>
        <v>14345</v>
      </c>
      <c r="D161" s="169">
        <f t="shared" si="71"/>
        <v>15449</v>
      </c>
      <c r="E161" s="169">
        <f t="shared" si="71"/>
        <v>4578</v>
      </c>
      <c r="F161" s="169">
        <f t="shared" si="71"/>
        <v>10677</v>
      </c>
      <c r="G161" s="169">
        <f t="shared" si="71"/>
        <v>15061</v>
      </c>
      <c r="H161" s="169">
        <f t="shared" si="71"/>
        <v>18820</v>
      </c>
      <c r="I161" s="171">
        <f t="shared" si="70"/>
        <v>0.24958502091494594</v>
      </c>
      <c r="J161" s="170">
        <f t="shared" si="67"/>
        <v>0.21820182536086485</v>
      </c>
      <c r="K161" s="169">
        <f>H161-G161</f>
        <v>3759</v>
      </c>
      <c r="L161" s="169">
        <f t="shared" si="69"/>
        <v>3371</v>
      </c>
      <c r="M161" s="170">
        <f t="shared" si="66"/>
        <v>3.4341311027903682E-3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65626-5F4D-4F80-B7A1-B36F3BBE2FA3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3534922</v>
      </c>
      <c r="D9" s="176">
        <f t="shared" ref="D9:H9" si="0">D10+D13</f>
        <v>3568188</v>
      </c>
      <c r="E9" s="176">
        <f t="shared" si="0"/>
        <v>1195819</v>
      </c>
      <c r="F9" s="176">
        <f t="shared" si="0"/>
        <v>3776873</v>
      </c>
      <c r="G9" s="176">
        <f t="shared" si="0"/>
        <v>4088558</v>
      </c>
      <c r="H9" s="176">
        <f t="shared" si="0"/>
        <v>4279640</v>
      </c>
      <c r="I9" s="177">
        <f>IFERROR(H9/G9-1,"-")</f>
        <v>4.6735792912806939E-2</v>
      </c>
      <c r="J9" s="177">
        <f>IFERROR(H9/D9-1,"-")</f>
        <v>0.1993874762204233</v>
      </c>
      <c r="K9" s="176">
        <f>H9-G9</f>
        <v>191082</v>
      </c>
      <c r="L9" s="176">
        <f>H9-D9</f>
        <v>711452</v>
      </c>
      <c r="M9" s="177">
        <f t="shared" ref="M9:M21" si="1">H9/H$9</f>
        <v>1</v>
      </c>
      <c r="P9" s="154" t="s">
        <v>68</v>
      </c>
      <c r="Q9" s="176">
        <f>Q10+Q13</f>
        <v>1336905</v>
      </c>
      <c r="R9" s="176">
        <f t="shared" ref="R9:V9" si="2">R10+R13</f>
        <v>1371352</v>
      </c>
      <c r="S9" s="176">
        <f t="shared" si="2"/>
        <v>414401</v>
      </c>
      <c r="T9" s="176">
        <f t="shared" si="2"/>
        <v>1490629</v>
      </c>
      <c r="U9" s="176">
        <f t="shared" si="2"/>
        <v>1543103</v>
      </c>
      <c r="V9" s="176">
        <f t="shared" si="2"/>
        <v>1573889</v>
      </c>
      <c r="W9" s="177">
        <f>IFERROR(V9/U9-1,"-")</f>
        <v>1.9950709706351377E-2</v>
      </c>
      <c r="X9" s="177">
        <f>IFERROR(V9/R9-1,"-")</f>
        <v>0.14769147527403614</v>
      </c>
      <c r="Y9" s="176">
        <f>V9-U9</f>
        <v>30786</v>
      </c>
      <c r="Z9" s="176">
        <f>V9-R9</f>
        <v>202537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831525</v>
      </c>
      <c r="D10" s="158">
        <v>862819</v>
      </c>
      <c r="E10" s="158">
        <v>373041</v>
      </c>
      <c r="F10" s="158">
        <v>862070</v>
      </c>
      <c r="G10" s="158">
        <v>881295</v>
      </c>
      <c r="H10" s="158">
        <v>888603</v>
      </c>
      <c r="I10" s="160">
        <f>IFERROR(H10/G10-1,"-")</f>
        <v>8.2923425186798294E-3</v>
      </c>
      <c r="J10" s="159">
        <f t="shared" ref="J10:J21" si="4">IFERROR(H10/D10-1,"-")</f>
        <v>2.9883440211678325E-2</v>
      </c>
      <c r="K10" s="157">
        <f t="shared" ref="K10:K20" si="5">H10-G10</f>
        <v>7308</v>
      </c>
      <c r="L10" s="158">
        <f t="shared" ref="L10:L21" si="6">H10-D10</f>
        <v>25784</v>
      </c>
      <c r="M10" s="159">
        <f t="shared" si="1"/>
        <v>0.207634987989644</v>
      </c>
      <c r="P10" s="157" t="s">
        <v>97</v>
      </c>
      <c r="Q10" s="158">
        <v>161097</v>
      </c>
      <c r="R10" s="158">
        <v>182915</v>
      </c>
      <c r="S10" s="158">
        <v>81713</v>
      </c>
      <c r="T10" s="158">
        <v>174061</v>
      </c>
      <c r="U10" s="158">
        <v>142842</v>
      </c>
      <c r="V10" s="158">
        <v>128364</v>
      </c>
      <c r="W10" s="160">
        <f>IFERROR(V10/U10-1,"-")</f>
        <v>-0.10135674381484439</v>
      </c>
      <c r="X10" s="159">
        <f t="shared" ref="X10:X21" si="7">IFERROR(V10/R10-1,"-")</f>
        <v>-0.29823141896509309</v>
      </c>
      <c r="Y10" s="157">
        <f t="shared" ref="Y10:Y20" si="8">V10-U10</f>
        <v>-14478</v>
      </c>
      <c r="Z10" s="158">
        <f t="shared" ref="Z10:Z21" si="9">V10-R10</f>
        <v>-54551</v>
      </c>
      <c r="AA10" s="159">
        <f t="shared" si="3"/>
        <v>8.1558483476280724E-2</v>
      </c>
    </row>
    <row r="11" spans="1:27" x14ac:dyDescent="0.25">
      <c r="A11" s="161" t="s">
        <v>100</v>
      </c>
      <c r="B11" s="162" t="s">
        <v>103</v>
      </c>
      <c r="C11" s="163">
        <v>318204</v>
      </c>
      <c r="D11" s="163">
        <v>312414</v>
      </c>
      <c r="E11" s="163">
        <v>148750</v>
      </c>
      <c r="F11" s="163">
        <v>332869</v>
      </c>
      <c r="G11" s="163">
        <v>340070</v>
      </c>
      <c r="H11" s="163">
        <v>339331</v>
      </c>
      <c r="I11" s="165">
        <f>IFERROR(H11/G11-1,"-")</f>
        <v>-2.1730820125268613E-3</v>
      </c>
      <c r="J11" s="164">
        <f t="shared" si="4"/>
        <v>8.6158110712067915E-2</v>
      </c>
      <c r="K11" s="162">
        <f t="shared" si="5"/>
        <v>-739</v>
      </c>
      <c r="L11" s="163">
        <f t="shared" si="6"/>
        <v>26917</v>
      </c>
      <c r="M11" s="164">
        <f t="shared" si="1"/>
        <v>7.9289613145030885E-2</v>
      </c>
      <c r="P11" s="162" t="s">
        <v>103</v>
      </c>
      <c r="Q11" s="163">
        <v>70692</v>
      </c>
      <c r="R11" s="163">
        <v>84229</v>
      </c>
      <c r="S11" s="163">
        <v>41419</v>
      </c>
      <c r="T11" s="163">
        <v>68469</v>
      </c>
      <c r="U11" s="163">
        <v>54932</v>
      </c>
      <c r="V11" s="163">
        <v>43983</v>
      </c>
      <c r="W11" s="165">
        <f>IFERROR(V11/U11-1,"-")</f>
        <v>-0.19931915823199597</v>
      </c>
      <c r="X11" s="164">
        <f t="shared" si="7"/>
        <v>-0.4778164290208835</v>
      </c>
      <c r="Y11" s="162">
        <f t="shared" si="8"/>
        <v>-10949</v>
      </c>
      <c r="Z11" s="163">
        <f t="shared" si="9"/>
        <v>-40246</v>
      </c>
      <c r="AA11" s="164">
        <f>V11/V$9</f>
        <v>2.7945426901134704E-2</v>
      </c>
    </row>
    <row r="12" spans="1:27" x14ac:dyDescent="0.25">
      <c r="A12" s="1"/>
      <c r="B12" s="162" t="s">
        <v>100</v>
      </c>
      <c r="C12" s="163">
        <v>513321</v>
      </c>
      <c r="D12" s="163">
        <v>550405</v>
      </c>
      <c r="E12" s="163">
        <v>224291</v>
      </c>
      <c r="F12" s="163">
        <v>529201</v>
      </c>
      <c r="G12" s="163">
        <v>541225</v>
      </c>
      <c r="H12" s="163">
        <v>549272</v>
      </c>
      <c r="I12" s="165">
        <f>IFERROR(H12/G12-1,"-")</f>
        <v>1.4868123238948705E-2</v>
      </c>
      <c r="J12" s="164">
        <f t="shared" si="4"/>
        <v>-2.0584842070838771E-3</v>
      </c>
      <c r="K12" s="162">
        <f t="shared" si="5"/>
        <v>8047</v>
      </c>
      <c r="L12" s="163">
        <f t="shared" si="6"/>
        <v>-1133</v>
      </c>
      <c r="M12" s="164">
        <f t="shared" si="1"/>
        <v>0.12834537484461309</v>
      </c>
      <c r="P12" s="162" t="s">
        <v>100</v>
      </c>
      <c r="Q12" s="163">
        <v>90405</v>
      </c>
      <c r="R12" s="163">
        <v>98686</v>
      </c>
      <c r="S12" s="163">
        <v>40294</v>
      </c>
      <c r="T12" s="163">
        <v>105592</v>
      </c>
      <c r="U12" s="163">
        <v>87910</v>
      </c>
      <c r="V12" s="163">
        <v>84381</v>
      </c>
      <c r="W12" s="165">
        <f>IFERROR(V12/U12-1,"-")</f>
        <v>-4.014332840404955E-2</v>
      </c>
      <c r="X12" s="164">
        <f t="shared" si="7"/>
        <v>-0.14495470482135253</v>
      </c>
      <c r="Y12" s="162">
        <f t="shared" si="8"/>
        <v>-3529</v>
      </c>
      <c r="Z12" s="163">
        <f t="shared" si="9"/>
        <v>-14305</v>
      </c>
      <c r="AA12" s="164">
        <f t="shared" si="3"/>
        <v>5.361305657514602E-2</v>
      </c>
    </row>
    <row r="13" spans="1:27" s="56" customFormat="1" x14ac:dyDescent="0.25">
      <c r="B13" s="157" t="s">
        <v>107</v>
      </c>
      <c r="C13" s="158">
        <v>2703397</v>
      </c>
      <c r="D13" s="158">
        <v>2705369</v>
      </c>
      <c r="E13" s="158">
        <v>822778</v>
      </c>
      <c r="F13" s="158">
        <v>2914803</v>
      </c>
      <c r="G13" s="158">
        <v>3207263</v>
      </c>
      <c r="H13" s="158">
        <v>3391037</v>
      </c>
      <c r="I13" s="160">
        <f>IFERROR(H13/G13-1,"-")</f>
        <v>5.7299323441825534E-2</v>
      </c>
      <c r="J13" s="159">
        <f t="shared" si="4"/>
        <v>0.25344712680599213</v>
      </c>
      <c r="K13" s="157">
        <f t="shared" si="5"/>
        <v>183774</v>
      </c>
      <c r="L13" s="158">
        <f t="shared" si="6"/>
        <v>685668</v>
      </c>
      <c r="M13" s="159">
        <f t="shared" si="1"/>
        <v>0.79236501201035603</v>
      </c>
      <c r="P13" s="157" t="s">
        <v>107</v>
      </c>
      <c r="Q13" s="158">
        <v>1175808</v>
      </c>
      <c r="R13" s="158">
        <v>1188437</v>
      </c>
      <c r="S13" s="158">
        <v>332688</v>
      </c>
      <c r="T13" s="158">
        <v>1316568</v>
      </c>
      <c r="U13" s="158">
        <v>1400261</v>
      </c>
      <c r="V13" s="158">
        <v>1445525</v>
      </c>
      <c r="W13" s="160">
        <f>IFERROR(V13/U13-1,"-")</f>
        <v>3.232540219287694E-2</v>
      </c>
      <c r="X13" s="159">
        <f t="shared" si="7"/>
        <v>0.21632446650516601</v>
      </c>
      <c r="Y13" s="157">
        <f t="shared" si="8"/>
        <v>45264</v>
      </c>
      <c r="Z13" s="158">
        <f t="shared" si="9"/>
        <v>257088</v>
      </c>
      <c r="AA13" s="159">
        <f t="shared" si="3"/>
        <v>0.9184415165237193</v>
      </c>
    </row>
    <row r="14" spans="1:27" s="56" customFormat="1" x14ac:dyDescent="0.25">
      <c r="B14" s="162" t="s">
        <v>110</v>
      </c>
      <c r="C14" s="163">
        <v>1096071</v>
      </c>
      <c r="D14" s="163">
        <v>1154096</v>
      </c>
      <c r="E14" s="163">
        <v>316348</v>
      </c>
      <c r="F14" s="163">
        <v>1318096</v>
      </c>
      <c r="G14" s="163">
        <v>1459760</v>
      </c>
      <c r="H14" s="163">
        <v>1531805</v>
      </c>
      <c r="I14" s="165">
        <f t="shared" ref="I14:I21" si="10">IFERROR(H14/G14-1,"-")</f>
        <v>4.9354003397818813E-2</v>
      </c>
      <c r="J14" s="164">
        <f t="shared" si="4"/>
        <v>0.32727693363463706</v>
      </c>
      <c r="K14" s="162">
        <f t="shared" si="5"/>
        <v>72045</v>
      </c>
      <c r="L14" s="163">
        <f t="shared" si="6"/>
        <v>377709</v>
      </c>
      <c r="M14" s="164">
        <f t="shared" si="1"/>
        <v>0.35792847061902405</v>
      </c>
      <c r="P14" s="162" t="s">
        <v>110</v>
      </c>
      <c r="Q14" s="163">
        <v>526508</v>
      </c>
      <c r="R14" s="163">
        <v>549781</v>
      </c>
      <c r="S14" s="163">
        <v>138327</v>
      </c>
      <c r="T14" s="163">
        <v>657205</v>
      </c>
      <c r="U14" s="163">
        <v>709893</v>
      </c>
      <c r="V14" s="163">
        <v>733382</v>
      </c>
      <c r="W14" s="165">
        <f t="shared" ref="W14:W21" si="11">IFERROR(V14/U14-1,"-")</f>
        <v>3.3088085105783538E-2</v>
      </c>
      <c r="X14" s="164">
        <f t="shared" si="7"/>
        <v>0.33395297400237545</v>
      </c>
      <c r="Y14" s="162">
        <f t="shared" si="8"/>
        <v>23489</v>
      </c>
      <c r="Z14" s="163">
        <f t="shared" si="9"/>
        <v>183601</v>
      </c>
      <c r="AA14" s="164">
        <f t="shared" si="3"/>
        <v>0.4659680574678392</v>
      </c>
    </row>
    <row r="15" spans="1:27" x14ac:dyDescent="0.25">
      <c r="A15" s="1"/>
      <c r="B15" s="162" t="s">
        <v>113</v>
      </c>
      <c r="C15" s="163">
        <v>486325</v>
      </c>
      <c r="D15" s="163">
        <v>415961</v>
      </c>
      <c r="E15" s="163">
        <v>117027</v>
      </c>
      <c r="F15" s="163">
        <v>339027</v>
      </c>
      <c r="G15" s="163">
        <v>381795</v>
      </c>
      <c r="H15" s="163">
        <v>390913</v>
      </c>
      <c r="I15" s="165">
        <f t="shared" si="10"/>
        <v>2.388192616456486E-2</v>
      </c>
      <c r="J15" s="164">
        <f t="shared" si="4"/>
        <v>-6.0217183822521836E-2</v>
      </c>
      <c r="K15" s="162">
        <f t="shared" si="5"/>
        <v>9118</v>
      </c>
      <c r="L15" s="163">
        <f t="shared" si="6"/>
        <v>-25048</v>
      </c>
      <c r="M15" s="164">
        <f t="shared" si="1"/>
        <v>9.1342496097802622E-2</v>
      </c>
      <c r="P15" s="162" t="s">
        <v>113</v>
      </c>
      <c r="Q15" s="163">
        <v>189679</v>
      </c>
      <c r="R15" s="163">
        <v>172335</v>
      </c>
      <c r="S15" s="163">
        <v>45501</v>
      </c>
      <c r="T15" s="163">
        <v>155893</v>
      </c>
      <c r="U15" s="163">
        <v>167555</v>
      </c>
      <c r="V15" s="163">
        <v>166862</v>
      </c>
      <c r="W15" s="165">
        <f t="shared" si="11"/>
        <v>-4.1359553579422004E-3</v>
      </c>
      <c r="X15" s="164">
        <f t="shared" si="7"/>
        <v>-3.175791336640843E-2</v>
      </c>
      <c r="Y15" s="162">
        <f t="shared" si="8"/>
        <v>-693</v>
      </c>
      <c r="Z15" s="163">
        <f t="shared" si="9"/>
        <v>-5473</v>
      </c>
      <c r="AA15" s="164">
        <f t="shared" si="3"/>
        <v>0.10601891238835776</v>
      </c>
    </row>
    <row r="16" spans="1:27" x14ac:dyDescent="0.25">
      <c r="A16" s="1"/>
      <c r="B16" s="162" t="s">
        <v>116</v>
      </c>
      <c r="C16" s="163">
        <v>133143</v>
      </c>
      <c r="D16" s="163">
        <v>139070</v>
      </c>
      <c r="E16" s="163">
        <v>48758</v>
      </c>
      <c r="F16" s="163">
        <v>166430</v>
      </c>
      <c r="G16" s="163">
        <v>177305</v>
      </c>
      <c r="H16" s="163">
        <v>192525</v>
      </c>
      <c r="I16" s="165">
        <f t="shared" si="10"/>
        <v>8.5840782831843487E-2</v>
      </c>
      <c r="J16" s="164">
        <f t="shared" si="4"/>
        <v>0.384374775293018</v>
      </c>
      <c r="K16" s="162">
        <f t="shared" si="5"/>
        <v>15220</v>
      </c>
      <c r="L16" s="163">
        <f t="shared" si="6"/>
        <v>53455</v>
      </c>
      <c r="M16" s="164">
        <f t="shared" si="1"/>
        <v>4.4986260526586351E-2</v>
      </c>
      <c r="P16" s="162" t="s">
        <v>116</v>
      </c>
      <c r="Q16" s="163">
        <v>41732</v>
      </c>
      <c r="R16" s="163">
        <v>43289</v>
      </c>
      <c r="S16" s="163">
        <v>16544</v>
      </c>
      <c r="T16" s="163">
        <v>52360</v>
      </c>
      <c r="U16" s="163">
        <v>46471</v>
      </c>
      <c r="V16" s="163">
        <v>42171</v>
      </c>
      <c r="W16" s="165">
        <f t="shared" si="11"/>
        <v>-9.2530825676228168E-2</v>
      </c>
      <c r="X16" s="164">
        <f t="shared" si="7"/>
        <v>-2.5826422416780237E-2</v>
      </c>
      <c r="Y16" s="162">
        <f t="shared" si="8"/>
        <v>-4300</v>
      </c>
      <c r="Z16" s="163">
        <f t="shared" si="9"/>
        <v>-1118</v>
      </c>
      <c r="AA16" s="164">
        <f t="shared" si="3"/>
        <v>2.6794138595542635E-2</v>
      </c>
    </row>
    <row r="17" spans="1:27" x14ac:dyDescent="0.25">
      <c r="A17" s="1"/>
      <c r="B17" s="162" t="s">
        <v>123</v>
      </c>
      <c r="C17" s="163">
        <v>100344</v>
      </c>
      <c r="D17" s="163">
        <v>91758</v>
      </c>
      <c r="E17" s="163">
        <v>27542</v>
      </c>
      <c r="F17" s="163">
        <v>123451</v>
      </c>
      <c r="G17" s="163">
        <v>117653</v>
      </c>
      <c r="H17" s="163">
        <v>127577</v>
      </c>
      <c r="I17" s="165">
        <f t="shared" si="10"/>
        <v>8.4349740338112822E-2</v>
      </c>
      <c r="J17" s="164">
        <f t="shared" si="4"/>
        <v>0.39036378299439822</v>
      </c>
      <c r="K17" s="162">
        <f t="shared" si="5"/>
        <v>9924</v>
      </c>
      <c r="L17" s="163">
        <f t="shared" si="6"/>
        <v>35819</v>
      </c>
      <c r="M17" s="164">
        <f t="shared" si="1"/>
        <v>2.9810217681861092E-2</v>
      </c>
      <c r="P17" s="162" t="s">
        <v>123</v>
      </c>
      <c r="Q17" s="163">
        <v>53584</v>
      </c>
      <c r="R17" s="163">
        <v>48135</v>
      </c>
      <c r="S17" s="163">
        <v>13391</v>
      </c>
      <c r="T17" s="163">
        <v>64395</v>
      </c>
      <c r="U17" s="163">
        <v>57474</v>
      </c>
      <c r="V17" s="163">
        <v>61051</v>
      </c>
      <c r="W17" s="165">
        <f t="shared" si="11"/>
        <v>6.2236837526533639E-2</v>
      </c>
      <c r="X17" s="164">
        <f t="shared" si="7"/>
        <v>0.26832865897995228</v>
      </c>
      <c r="Y17" s="162">
        <f t="shared" si="8"/>
        <v>3577</v>
      </c>
      <c r="Z17" s="163">
        <f t="shared" si="9"/>
        <v>12916</v>
      </c>
      <c r="AA17" s="164">
        <f t="shared" si="3"/>
        <v>3.8789901956237063E-2</v>
      </c>
    </row>
    <row r="18" spans="1:27" x14ac:dyDescent="0.25">
      <c r="A18" s="1"/>
      <c r="B18" s="162" t="s">
        <v>119</v>
      </c>
      <c r="C18" s="163">
        <v>120143</v>
      </c>
      <c r="D18" s="163">
        <v>118854</v>
      </c>
      <c r="E18" s="163">
        <v>48643</v>
      </c>
      <c r="F18" s="163">
        <v>130508</v>
      </c>
      <c r="G18" s="163">
        <v>134410</v>
      </c>
      <c r="H18" s="163">
        <v>140290</v>
      </c>
      <c r="I18" s="165">
        <f t="shared" si="10"/>
        <v>4.3746745033851564E-2</v>
      </c>
      <c r="J18" s="164">
        <f t="shared" si="4"/>
        <v>0.18035573056018306</v>
      </c>
      <c r="K18" s="162">
        <f t="shared" si="5"/>
        <v>5880</v>
      </c>
      <c r="L18" s="163">
        <f t="shared" si="6"/>
        <v>21436</v>
      </c>
      <c r="M18" s="164">
        <f t="shared" si="1"/>
        <v>3.2780794646278658E-2</v>
      </c>
      <c r="P18" s="162" t="s">
        <v>119</v>
      </c>
      <c r="Q18" s="163">
        <v>66617</v>
      </c>
      <c r="R18" s="163">
        <v>65068</v>
      </c>
      <c r="S18" s="163">
        <v>24404</v>
      </c>
      <c r="T18" s="163">
        <v>77679</v>
      </c>
      <c r="U18" s="163">
        <v>74613</v>
      </c>
      <c r="V18" s="163">
        <v>76395</v>
      </c>
      <c r="W18" s="165">
        <f t="shared" si="11"/>
        <v>2.3883237505528454E-2</v>
      </c>
      <c r="X18" s="164">
        <f t="shared" si="7"/>
        <v>0.1740794246019548</v>
      </c>
      <c r="Y18" s="162">
        <f t="shared" si="8"/>
        <v>1782</v>
      </c>
      <c r="Z18" s="163">
        <f t="shared" si="9"/>
        <v>11327</v>
      </c>
      <c r="AA18" s="164">
        <f t="shared" si="3"/>
        <v>4.8539001162089576E-2</v>
      </c>
    </row>
    <row r="19" spans="1:27" x14ac:dyDescent="0.25">
      <c r="A19" s="161" t="s">
        <v>144</v>
      </c>
      <c r="B19" s="162" t="s">
        <v>128</v>
      </c>
      <c r="C19" s="163">
        <v>40543</v>
      </c>
      <c r="D19" s="163">
        <v>44463</v>
      </c>
      <c r="E19" s="163">
        <v>18278</v>
      </c>
      <c r="F19" s="163">
        <v>40935</v>
      </c>
      <c r="G19" s="163">
        <v>44457</v>
      </c>
      <c r="H19" s="163">
        <v>41551</v>
      </c>
      <c r="I19" s="165">
        <f t="shared" si="10"/>
        <v>-6.5366533954157924E-2</v>
      </c>
      <c r="J19" s="164">
        <f t="shared" si="4"/>
        <v>-6.5492656815779426E-2</v>
      </c>
      <c r="K19" s="162">
        <f t="shared" si="5"/>
        <v>-2906</v>
      </c>
      <c r="L19" s="163">
        <f t="shared" si="6"/>
        <v>-2912</v>
      </c>
      <c r="M19" s="164">
        <f t="shared" si="1"/>
        <v>9.7089942144666375E-3</v>
      </c>
      <c r="P19" s="162" t="s">
        <v>128</v>
      </c>
      <c r="Q19" s="163">
        <v>22613</v>
      </c>
      <c r="R19" s="163">
        <v>26148</v>
      </c>
      <c r="S19" s="163">
        <v>9562</v>
      </c>
      <c r="T19" s="163">
        <v>20065</v>
      </c>
      <c r="U19" s="163">
        <v>20977</v>
      </c>
      <c r="V19" s="163">
        <v>20850</v>
      </c>
      <c r="W19" s="165">
        <f t="shared" si="11"/>
        <v>-6.054249892739616E-3</v>
      </c>
      <c r="X19" s="164">
        <f t="shared" si="7"/>
        <v>-0.20261587884350618</v>
      </c>
      <c r="Y19" s="162">
        <f t="shared" si="8"/>
        <v>-127</v>
      </c>
      <c r="Z19" s="163">
        <f t="shared" si="9"/>
        <v>-5298</v>
      </c>
      <c r="AA19" s="164">
        <f t="shared" si="3"/>
        <v>1.3247439940173671E-2</v>
      </c>
    </row>
    <row r="20" spans="1:27" x14ac:dyDescent="0.25">
      <c r="A20" s="167" t="s">
        <v>145</v>
      </c>
      <c r="B20" s="162" t="s">
        <v>131</v>
      </c>
      <c r="C20" s="163">
        <v>67559</v>
      </c>
      <c r="D20" s="163">
        <v>60101</v>
      </c>
      <c r="E20" s="163">
        <v>25539</v>
      </c>
      <c r="F20" s="163">
        <v>35274</v>
      </c>
      <c r="G20" s="163">
        <v>44718</v>
      </c>
      <c r="H20" s="163">
        <v>40773</v>
      </c>
      <c r="I20" s="165">
        <f t="shared" si="10"/>
        <v>-8.8219508922581458E-2</v>
      </c>
      <c r="J20" s="164">
        <f t="shared" si="4"/>
        <v>-0.32159198682218271</v>
      </c>
      <c r="K20" s="162">
        <f t="shared" si="5"/>
        <v>-3945</v>
      </c>
      <c r="L20" s="163">
        <f t="shared" si="6"/>
        <v>-19328</v>
      </c>
      <c r="M20" s="164">
        <f t="shared" si="1"/>
        <v>9.5272032227009754E-3</v>
      </c>
      <c r="P20" s="162" t="s">
        <v>131</v>
      </c>
      <c r="Q20" s="163">
        <v>30555</v>
      </c>
      <c r="R20" s="163">
        <v>29275</v>
      </c>
      <c r="S20" s="163">
        <v>11542</v>
      </c>
      <c r="T20" s="163">
        <v>17276</v>
      </c>
      <c r="U20" s="163">
        <v>22032</v>
      </c>
      <c r="V20" s="163">
        <v>19998</v>
      </c>
      <c r="W20" s="165">
        <f t="shared" si="11"/>
        <v>-9.2320261437908502E-2</v>
      </c>
      <c r="X20" s="164">
        <f t="shared" si="7"/>
        <v>-0.3168915456874466</v>
      </c>
      <c r="Y20" s="162">
        <f t="shared" si="8"/>
        <v>-2034</v>
      </c>
      <c r="Z20" s="163">
        <f t="shared" si="9"/>
        <v>-9277</v>
      </c>
      <c r="AA20" s="164">
        <f t="shared" si="3"/>
        <v>1.2706105703769453E-2</v>
      </c>
    </row>
    <row r="21" spans="1:27" x14ac:dyDescent="0.25">
      <c r="B21" s="168" t="s">
        <v>145</v>
      </c>
      <c r="C21" s="169">
        <f t="shared" ref="C21:H21" si="12">C13-SUM(C14:C20)</f>
        <v>659269</v>
      </c>
      <c r="D21" s="169">
        <f t="shared" si="12"/>
        <v>681066</v>
      </c>
      <c r="E21" s="169">
        <f t="shared" si="12"/>
        <v>220643</v>
      </c>
      <c r="F21" s="169">
        <f t="shared" si="12"/>
        <v>761082</v>
      </c>
      <c r="G21" s="169">
        <f t="shared" si="12"/>
        <v>847165</v>
      </c>
      <c r="H21" s="169">
        <f t="shared" si="12"/>
        <v>925603</v>
      </c>
      <c r="I21" s="171">
        <f t="shared" si="10"/>
        <v>9.258881091640947E-2</v>
      </c>
      <c r="J21" s="170">
        <f t="shared" si="4"/>
        <v>0.35905037103599358</v>
      </c>
      <c r="K21" s="168">
        <f>H21-G21</f>
        <v>78438</v>
      </c>
      <c r="L21" s="169">
        <f t="shared" si="6"/>
        <v>244537</v>
      </c>
      <c r="M21" s="170">
        <f t="shared" si="1"/>
        <v>0.21628057500163564</v>
      </c>
      <c r="P21" s="168" t="s">
        <v>145</v>
      </c>
      <c r="Q21" s="169">
        <f t="shared" ref="Q21:V21" si="13">Q13-SUM(Q14:Q20)</f>
        <v>244520</v>
      </c>
      <c r="R21" s="169">
        <f t="shared" si="13"/>
        <v>254406</v>
      </c>
      <c r="S21" s="169">
        <f t="shared" si="13"/>
        <v>73417</v>
      </c>
      <c r="T21" s="169">
        <f t="shared" si="13"/>
        <v>271695</v>
      </c>
      <c r="U21" s="169">
        <f t="shared" si="13"/>
        <v>301246</v>
      </c>
      <c r="V21" s="169">
        <f t="shared" si="13"/>
        <v>324816</v>
      </c>
      <c r="W21" s="171">
        <f t="shared" si="11"/>
        <v>7.8241702794394019E-2</v>
      </c>
      <c r="X21" s="170">
        <f t="shared" si="7"/>
        <v>0.27676234051083703</v>
      </c>
      <c r="Y21" s="168">
        <f>V21-U21</f>
        <v>23570</v>
      </c>
      <c r="Z21" s="169">
        <f t="shared" si="9"/>
        <v>70410</v>
      </c>
      <c r="AA21" s="170">
        <f t="shared" si="3"/>
        <v>0.2063779593097099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1336905</v>
      </c>
      <c r="D23" s="176">
        <f t="shared" ref="D23:H23" si="14">D24+D27</f>
        <v>1371352</v>
      </c>
      <c r="E23" s="176">
        <f t="shared" si="14"/>
        <v>414401</v>
      </c>
      <c r="F23" s="176">
        <f t="shared" si="14"/>
        <v>1490629</v>
      </c>
      <c r="G23" s="176">
        <f t="shared" si="14"/>
        <v>1543103</v>
      </c>
      <c r="H23" s="176">
        <f t="shared" si="14"/>
        <v>1573889</v>
      </c>
      <c r="I23" s="177">
        <f>IFERROR(H23/G23-1,"-")</f>
        <v>1.9950709706351377E-2</v>
      </c>
      <c r="J23" s="177">
        <f>IFERROR(H23/D23-1,"-")</f>
        <v>0.14769147527403614</v>
      </c>
      <c r="K23" s="176">
        <f>H23-G23</f>
        <v>30786</v>
      </c>
      <c r="L23" s="176">
        <f>H23-D23</f>
        <v>202537</v>
      </c>
      <c r="M23" s="177">
        <f t="shared" ref="M23:M35" si="15">H23/H$9</f>
        <v>0.36776200801936609</v>
      </c>
    </row>
    <row r="24" spans="1:27" x14ac:dyDescent="0.25">
      <c r="B24" s="157" t="s">
        <v>97</v>
      </c>
      <c r="C24" s="158">
        <v>161097</v>
      </c>
      <c r="D24" s="158">
        <v>182915</v>
      </c>
      <c r="E24" s="158">
        <v>81713</v>
      </c>
      <c r="F24" s="158">
        <v>174061</v>
      </c>
      <c r="G24" s="158">
        <v>142842</v>
      </c>
      <c r="H24" s="158">
        <v>128364</v>
      </c>
      <c r="I24" s="160">
        <f>IFERROR(H24/G24-1,"-")</f>
        <v>-0.10135674381484439</v>
      </c>
      <c r="J24" s="159">
        <f t="shared" ref="J24:J35" si="16">IFERROR(H24/D24-1,"-")</f>
        <v>-0.29823141896509309</v>
      </c>
      <c r="K24" s="157">
        <f t="shared" ref="K24:K34" si="17">H24-G24</f>
        <v>-14478</v>
      </c>
      <c r="L24" s="158">
        <f t="shared" ref="L24:L35" si="18">H24-D24</f>
        <v>-54551</v>
      </c>
      <c r="M24" s="159">
        <f t="shared" si="15"/>
        <v>2.9994111654251292E-2</v>
      </c>
    </row>
    <row r="25" spans="1:27" x14ac:dyDescent="0.25">
      <c r="B25" s="162" t="s">
        <v>103</v>
      </c>
      <c r="C25" s="163">
        <v>70692</v>
      </c>
      <c r="D25" s="163">
        <v>84229</v>
      </c>
      <c r="E25" s="163">
        <v>41419</v>
      </c>
      <c r="F25" s="163">
        <v>68469</v>
      </c>
      <c r="G25" s="163">
        <v>54932</v>
      </c>
      <c r="H25" s="163">
        <v>43983</v>
      </c>
      <c r="I25" s="165">
        <f>IFERROR(H25/G25-1,"-")</f>
        <v>-0.19931915823199597</v>
      </c>
      <c r="J25" s="164">
        <f t="shared" si="16"/>
        <v>-0.4778164290208835</v>
      </c>
      <c r="K25" s="162">
        <f t="shared" si="17"/>
        <v>-10949</v>
      </c>
      <c r="L25" s="163">
        <f t="shared" si="18"/>
        <v>-40246</v>
      </c>
      <c r="M25" s="164">
        <f t="shared" si="15"/>
        <v>1.027726631211971E-2</v>
      </c>
    </row>
    <row r="26" spans="1:27" x14ac:dyDescent="0.25">
      <c r="B26" s="162" t="s">
        <v>100</v>
      </c>
      <c r="C26" s="163">
        <v>90405</v>
      </c>
      <c r="D26" s="163">
        <v>98686</v>
      </c>
      <c r="E26" s="163">
        <v>40294</v>
      </c>
      <c r="F26" s="163">
        <v>105592</v>
      </c>
      <c r="G26" s="163">
        <v>87910</v>
      </c>
      <c r="H26" s="163">
        <v>84381</v>
      </c>
      <c r="I26" s="165">
        <f>IFERROR(H26/G26-1,"-")</f>
        <v>-4.014332840404955E-2</v>
      </c>
      <c r="J26" s="164">
        <f t="shared" si="16"/>
        <v>-0.14495470482135253</v>
      </c>
      <c r="K26" s="162">
        <f t="shared" si="17"/>
        <v>-3529</v>
      </c>
      <c r="L26" s="163">
        <f t="shared" si="18"/>
        <v>-14305</v>
      </c>
      <c r="M26" s="164">
        <f t="shared" si="15"/>
        <v>1.971684534213158E-2</v>
      </c>
    </row>
    <row r="27" spans="1:27" x14ac:dyDescent="0.25">
      <c r="B27" s="157" t="s">
        <v>107</v>
      </c>
      <c r="C27" s="158">
        <v>1175808</v>
      </c>
      <c r="D27" s="158">
        <v>1188437</v>
      </c>
      <c r="E27" s="158">
        <v>332688</v>
      </c>
      <c r="F27" s="158">
        <v>1316568</v>
      </c>
      <c r="G27" s="158">
        <v>1400261</v>
      </c>
      <c r="H27" s="158">
        <v>1445525</v>
      </c>
      <c r="I27" s="160">
        <f>IFERROR(H27/G27-1,"-")</f>
        <v>3.232540219287694E-2</v>
      </c>
      <c r="J27" s="159">
        <f t="shared" si="16"/>
        <v>0.21632446650516601</v>
      </c>
      <c r="K27" s="157">
        <f t="shared" si="17"/>
        <v>45264</v>
      </c>
      <c r="L27" s="158">
        <f t="shared" si="18"/>
        <v>257088</v>
      </c>
      <c r="M27" s="159">
        <f t="shared" si="15"/>
        <v>0.33776789636511484</v>
      </c>
    </row>
    <row r="28" spans="1:27" x14ac:dyDescent="0.25">
      <c r="B28" s="162" t="s">
        <v>110</v>
      </c>
      <c r="C28" s="163">
        <v>526508</v>
      </c>
      <c r="D28" s="163">
        <v>549781</v>
      </c>
      <c r="E28" s="163">
        <v>138327</v>
      </c>
      <c r="F28" s="163">
        <v>657205</v>
      </c>
      <c r="G28" s="163">
        <v>709893</v>
      </c>
      <c r="H28" s="163">
        <v>733382</v>
      </c>
      <c r="I28" s="165">
        <f t="shared" ref="I28:I35" si="19">IFERROR(H28/G28-1,"-")</f>
        <v>3.3088085105783538E-2</v>
      </c>
      <c r="J28" s="164">
        <f t="shared" si="16"/>
        <v>0.33395297400237545</v>
      </c>
      <c r="K28" s="162">
        <f t="shared" si="17"/>
        <v>23489</v>
      </c>
      <c r="L28" s="163">
        <f t="shared" si="18"/>
        <v>183601</v>
      </c>
      <c r="M28" s="164">
        <f t="shared" si="15"/>
        <v>0.17136534848725593</v>
      </c>
    </row>
    <row r="29" spans="1:27" x14ac:dyDescent="0.25">
      <c r="B29" s="162" t="s">
        <v>113</v>
      </c>
      <c r="C29" s="163">
        <v>189679</v>
      </c>
      <c r="D29" s="163">
        <v>172335</v>
      </c>
      <c r="E29" s="163">
        <v>45501</v>
      </c>
      <c r="F29" s="163">
        <v>155893</v>
      </c>
      <c r="G29" s="163">
        <v>167555</v>
      </c>
      <c r="H29" s="163">
        <v>166862</v>
      </c>
      <c r="I29" s="165">
        <f t="shared" si="19"/>
        <v>-4.1359553579422004E-3</v>
      </c>
      <c r="J29" s="164">
        <f t="shared" si="16"/>
        <v>-3.175791336640843E-2</v>
      </c>
      <c r="K29" s="162">
        <f t="shared" si="17"/>
        <v>-693</v>
      </c>
      <c r="L29" s="163">
        <f t="shared" si="18"/>
        <v>-5473</v>
      </c>
      <c r="M29" s="164">
        <f t="shared" si="15"/>
        <v>3.8989728107971695E-2</v>
      </c>
    </row>
    <row r="30" spans="1:27" x14ac:dyDescent="0.25">
      <c r="B30" s="162" t="s">
        <v>116</v>
      </c>
      <c r="C30" s="163">
        <v>41732</v>
      </c>
      <c r="D30" s="163">
        <v>43289</v>
      </c>
      <c r="E30" s="163">
        <v>16544</v>
      </c>
      <c r="F30" s="163">
        <v>52360</v>
      </c>
      <c r="G30" s="163">
        <v>46471</v>
      </c>
      <c r="H30" s="163">
        <v>42171</v>
      </c>
      <c r="I30" s="165">
        <f t="shared" si="19"/>
        <v>-9.2530825676228168E-2</v>
      </c>
      <c r="J30" s="164">
        <f t="shared" si="16"/>
        <v>-2.5826422416780237E-2</v>
      </c>
      <c r="K30" s="162">
        <f t="shared" si="17"/>
        <v>-4300</v>
      </c>
      <c r="L30" s="163">
        <f t="shared" si="18"/>
        <v>-1118</v>
      </c>
      <c r="M30" s="164">
        <f t="shared" si="15"/>
        <v>9.8538662130459569E-3</v>
      </c>
    </row>
    <row r="31" spans="1:27" x14ac:dyDescent="0.25">
      <c r="B31" s="162" t="s">
        <v>123</v>
      </c>
      <c r="C31" s="163">
        <v>53584</v>
      </c>
      <c r="D31" s="163">
        <v>48135</v>
      </c>
      <c r="E31" s="163">
        <v>13391</v>
      </c>
      <c r="F31" s="163">
        <v>64395</v>
      </c>
      <c r="G31" s="163">
        <v>57474</v>
      </c>
      <c r="H31" s="163">
        <v>61051</v>
      </c>
      <c r="I31" s="165">
        <f t="shared" si="19"/>
        <v>6.2236837526533639E-2</v>
      </c>
      <c r="J31" s="164">
        <f t="shared" si="16"/>
        <v>0.26832865897995228</v>
      </c>
      <c r="K31" s="162">
        <f t="shared" si="17"/>
        <v>3577</v>
      </c>
      <c r="L31" s="163">
        <f t="shared" si="18"/>
        <v>12916</v>
      </c>
      <c r="M31" s="164">
        <f t="shared" si="15"/>
        <v>1.4265452234300081E-2</v>
      </c>
    </row>
    <row r="32" spans="1:27" x14ac:dyDescent="0.25">
      <c r="B32" s="162" t="s">
        <v>119</v>
      </c>
      <c r="C32" s="163">
        <v>66617</v>
      </c>
      <c r="D32" s="163">
        <v>65068</v>
      </c>
      <c r="E32" s="163">
        <v>24404</v>
      </c>
      <c r="F32" s="163">
        <v>77679</v>
      </c>
      <c r="G32" s="163">
        <v>74613</v>
      </c>
      <c r="H32" s="163">
        <v>76395</v>
      </c>
      <c r="I32" s="165">
        <f t="shared" si="19"/>
        <v>2.3883237505528454E-2</v>
      </c>
      <c r="J32" s="164">
        <f t="shared" si="16"/>
        <v>0.1740794246019548</v>
      </c>
      <c r="K32" s="162">
        <f t="shared" si="17"/>
        <v>1782</v>
      </c>
      <c r="L32" s="163">
        <f t="shared" si="18"/>
        <v>11327</v>
      </c>
      <c r="M32" s="164">
        <f t="shared" si="15"/>
        <v>1.7850800534624407E-2</v>
      </c>
    </row>
    <row r="33" spans="2:13" x14ac:dyDescent="0.25">
      <c r="B33" s="162" t="s">
        <v>128</v>
      </c>
      <c r="C33" s="163">
        <v>22613</v>
      </c>
      <c r="D33" s="163">
        <v>26148</v>
      </c>
      <c r="E33" s="163">
        <v>9562</v>
      </c>
      <c r="F33" s="163">
        <v>20065</v>
      </c>
      <c r="G33" s="163">
        <v>20977</v>
      </c>
      <c r="H33" s="163">
        <v>20850</v>
      </c>
      <c r="I33" s="165">
        <f t="shared" si="19"/>
        <v>-6.054249892739616E-3</v>
      </c>
      <c r="J33" s="164">
        <f t="shared" si="16"/>
        <v>-0.20261587884350618</v>
      </c>
      <c r="K33" s="162">
        <f t="shared" si="17"/>
        <v>-127</v>
      </c>
      <c r="L33" s="163">
        <f t="shared" si="18"/>
        <v>-5298</v>
      </c>
      <c r="M33" s="164">
        <f t="shared" si="15"/>
        <v>4.8719051135142208E-3</v>
      </c>
    </row>
    <row r="34" spans="2:13" x14ac:dyDescent="0.25">
      <c r="B34" s="162" t="s">
        <v>131</v>
      </c>
      <c r="C34" s="163">
        <v>30555</v>
      </c>
      <c r="D34" s="163">
        <v>29275</v>
      </c>
      <c r="E34" s="163">
        <v>11542</v>
      </c>
      <c r="F34" s="163">
        <v>17276</v>
      </c>
      <c r="G34" s="163">
        <v>22032</v>
      </c>
      <c r="H34" s="163">
        <v>19998</v>
      </c>
      <c r="I34" s="165">
        <f t="shared" si="19"/>
        <v>-9.2320261437908502E-2</v>
      </c>
      <c r="J34" s="164">
        <f t="shared" si="16"/>
        <v>-0.3168915456874466</v>
      </c>
      <c r="K34" s="162">
        <f t="shared" si="17"/>
        <v>-2034</v>
      </c>
      <c r="L34" s="163">
        <f t="shared" si="18"/>
        <v>-9277</v>
      </c>
      <c r="M34" s="164">
        <f t="shared" si="15"/>
        <v>4.6728229477245751E-3</v>
      </c>
    </row>
    <row r="35" spans="2:13" x14ac:dyDescent="0.25">
      <c r="B35" s="168" t="s">
        <v>145</v>
      </c>
      <c r="C35" s="169">
        <f t="shared" ref="C35:H35" si="20">C27-SUM(C28:C34)</f>
        <v>244520</v>
      </c>
      <c r="D35" s="169">
        <f t="shared" si="20"/>
        <v>254406</v>
      </c>
      <c r="E35" s="169">
        <f t="shared" si="20"/>
        <v>73417</v>
      </c>
      <c r="F35" s="169">
        <f t="shared" si="20"/>
        <v>271695</v>
      </c>
      <c r="G35" s="169">
        <f t="shared" si="20"/>
        <v>301246</v>
      </c>
      <c r="H35" s="169">
        <f t="shared" si="20"/>
        <v>324816</v>
      </c>
      <c r="I35" s="171">
        <f t="shared" si="19"/>
        <v>7.8241702794394019E-2</v>
      </c>
      <c r="J35" s="170">
        <f t="shared" si="16"/>
        <v>0.27676234051083703</v>
      </c>
      <c r="K35" s="168">
        <f>H35-G35</f>
        <v>23570</v>
      </c>
      <c r="L35" s="169">
        <f t="shared" si="18"/>
        <v>70410</v>
      </c>
      <c r="M35" s="170">
        <f t="shared" si="15"/>
        <v>7.5897972726677948E-2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708603</v>
      </c>
      <c r="D37" s="176">
        <f t="shared" ref="D37:H37" si="21">D38+D41</f>
        <v>729995</v>
      </c>
      <c r="E37" s="176">
        <f t="shared" si="21"/>
        <v>195507</v>
      </c>
      <c r="F37" s="176">
        <f t="shared" si="21"/>
        <v>752557</v>
      </c>
      <c r="G37" s="176">
        <f t="shared" si="21"/>
        <v>810513</v>
      </c>
      <c r="H37" s="176">
        <f t="shared" si="21"/>
        <v>861467</v>
      </c>
      <c r="I37" s="177">
        <f>IFERROR(H37/G37-1,"-")</f>
        <v>6.2866357479768986E-2</v>
      </c>
      <c r="J37" s="177">
        <f>IFERROR(H37/D37-1,"-")</f>
        <v>0.18009986369769648</v>
      </c>
      <c r="K37" s="176">
        <f>H37-G37</f>
        <v>50954</v>
      </c>
      <c r="L37" s="176">
        <f>H37-D37</f>
        <v>131472</v>
      </c>
      <c r="M37" s="177">
        <f t="shared" ref="M37:M49" si="22">H37/H$9</f>
        <v>0.20129426774214654</v>
      </c>
    </row>
    <row r="38" spans="2:13" x14ac:dyDescent="0.25">
      <c r="B38" s="157" t="s">
        <v>97</v>
      </c>
      <c r="C38" s="158">
        <v>78119</v>
      </c>
      <c r="D38" s="158">
        <v>80952</v>
      </c>
      <c r="E38" s="158">
        <v>21989</v>
      </c>
      <c r="F38" s="158">
        <v>83088</v>
      </c>
      <c r="G38" s="158">
        <v>81141</v>
      </c>
      <c r="H38" s="158">
        <v>80807</v>
      </c>
      <c r="I38" s="160">
        <f>IFERROR(H38/G38-1,"-")</f>
        <v>-4.1162913939931656E-3</v>
      </c>
      <c r="J38" s="159">
        <f t="shared" ref="J38:J49" si="23">IFERROR(H38/D38-1,"-")</f>
        <v>-1.7911848996936541E-3</v>
      </c>
      <c r="K38" s="157">
        <f t="shared" ref="K38:K48" si="24">H38-G38</f>
        <v>-334</v>
      </c>
      <c r="L38" s="158">
        <f t="shared" ref="L38:L49" si="25">H38-D38</f>
        <v>-145</v>
      </c>
      <c r="M38" s="159">
        <f t="shared" si="22"/>
        <v>1.8881728369675953E-2</v>
      </c>
    </row>
    <row r="39" spans="2:13" x14ac:dyDescent="0.25">
      <c r="B39" s="162" t="s">
        <v>103</v>
      </c>
      <c r="C39" s="163">
        <v>11532</v>
      </c>
      <c r="D39" s="163">
        <v>18179</v>
      </c>
      <c r="E39" s="163">
        <v>3617</v>
      </c>
      <c r="F39" s="163">
        <v>18678</v>
      </c>
      <c r="G39" s="163">
        <v>28925</v>
      </c>
      <c r="H39" s="163">
        <v>31401</v>
      </c>
      <c r="I39" s="165">
        <f>IFERROR(H39/G39-1,"-")</f>
        <v>8.5600691443388E-2</v>
      </c>
      <c r="J39" s="164">
        <f t="shared" si="23"/>
        <v>0.72732273502392863</v>
      </c>
      <c r="K39" s="162">
        <f t="shared" si="24"/>
        <v>2476</v>
      </c>
      <c r="L39" s="163">
        <f t="shared" si="25"/>
        <v>13222</v>
      </c>
      <c r="M39" s="164">
        <f t="shared" si="22"/>
        <v>7.33729939901487E-3</v>
      </c>
    </row>
    <row r="40" spans="2:13" x14ac:dyDescent="0.25">
      <c r="B40" s="162" t="s">
        <v>100</v>
      </c>
      <c r="C40" s="163">
        <v>66587</v>
      </c>
      <c r="D40" s="163">
        <v>62773</v>
      </c>
      <c r="E40" s="163">
        <v>18372</v>
      </c>
      <c r="F40" s="163">
        <v>64410</v>
      </c>
      <c r="G40" s="163">
        <v>52216</v>
      </c>
      <c r="H40" s="163">
        <v>49406</v>
      </c>
      <c r="I40" s="165">
        <f>IFERROR(H40/G40-1,"-")</f>
        <v>-5.3814922629079165E-2</v>
      </c>
      <c r="J40" s="164">
        <f t="shared" si="23"/>
        <v>-0.21294186991222341</v>
      </c>
      <c r="K40" s="162">
        <f t="shared" si="24"/>
        <v>-2810</v>
      </c>
      <c r="L40" s="163">
        <f t="shared" si="25"/>
        <v>-13367</v>
      </c>
      <c r="M40" s="164">
        <f t="shared" si="22"/>
        <v>1.1544428970661083E-2</v>
      </c>
    </row>
    <row r="41" spans="2:13" x14ac:dyDescent="0.25">
      <c r="B41" s="157" t="s">
        <v>107</v>
      </c>
      <c r="C41" s="158">
        <v>630484</v>
      </c>
      <c r="D41" s="158">
        <v>649043</v>
      </c>
      <c r="E41" s="158">
        <v>173518</v>
      </c>
      <c r="F41" s="158">
        <v>669469</v>
      </c>
      <c r="G41" s="158">
        <v>729372</v>
      </c>
      <c r="H41" s="158">
        <v>780660</v>
      </c>
      <c r="I41" s="160">
        <f>IFERROR(H41/G41-1,"-")</f>
        <v>7.0318027015021212E-2</v>
      </c>
      <c r="J41" s="159">
        <f t="shared" si="23"/>
        <v>0.20278625607240208</v>
      </c>
      <c r="K41" s="157">
        <f t="shared" si="24"/>
        <v>51288</v>
      </c>
      <c r="L41" s="158">
        <f t="shared" si="25"/>
        <v>131617</v>
      </c>
      <c r="M41" s="159">
        <f t="shared" si="22"/>
        <v>0.18241253937247059</v>
      </c>
    </row>
    <row r="42" spans="2:13" x14ac:dyDescent="0.25">
      <c r="B42" s="162" t="s">
        <v>110</v>
      </c>
      <c r="C42" s="163">
        <v>317550</v>
      </c>
      <c r="D42" s="163">
        <v>349797</v>
      </c>
      <c r="E42" s="163">
        <v>84221</v>
      </c>
      <c r="F42" s="163">
        <v>344263</v>
      </c>
      <c r="G42" s="163">
        <v>374301</v>
      </c>
      <c r="H42" s="163">
        <v>413060</v>
      </c>
      <c r="I42" s="165">
        <f t="shared" ref="I42:I49" si="26">IFERROR(H42/G42-1,"-")</f>
        <v>0.10355035118794764</v>
      </c>
      <c r="J42" s="164">
        <f t="shared" si="23"/>
        <v>0.18085632524006789</v>
      </c>
      <c r="K42" s="162">
        <f t="shared" si="24"/>
        <v>38759</v>
      </c>
      <c r="L42" s="163">
        <f t="shared" si="25"/>
        <v>63263</v>
      </c>
      <c r="M42" s="164">
        <f t="shared" si="22"/>
        <v>9.6517464085764226E-2</v>
      </c>
    </row>
    <row r="43" spans="2:13" x14ac:dyDescent="0.25">
      <c r="B43" s="162" t="s">
        <v>113</v>
      </c>
      <c r="C43" s="163">
        <v>51756</v>
      </c>
      <c r="D43" s="163">
        <v>38261</v>
      </c>
      <c r="E43" s="163">
        <v>10355</v>
      </c>
      <c r="F43" s="163">
        <v>27794</v>
      </c>
      <c r="G43" s="163">
        <v>33428</v>
      </c>
      <c r="H43" s="163">
        <v>31460</v>
      </c>
      <c r="I43" s="165">
        <f t="shared" si="26"/>
        <v>-5.88728012444657E-2</v>
      </c>
      <c r="J43" s="164">
        <f t="shared" si="23"/>
        <v>-0.17775280311544395</v>
      </c>
      <c r="K43" s="162">
        <f t="shared" si="24"/>
        <v>-1968</v>
      </c>
      <c r="L43" s="163">
        <f t="shared" si="25"/>
        <v>-6801</v>
      </c>
      <c r="M43" s="164">
        <f t="shared" si="22"/>
        <v>7.3510856053312897E-3</v>
      </c>
    </row>
    <row r="44" spans="2:13" x14ac:dyDescent="0.25">
      <c r="B44" s="162" t="s">
        <v>116</v>
      </c>
      <c r="C44" s="163">
        <v>14831</v>
      </c>
      <c r="D44" s="163">
        <v>16617</v>
      </c>
      <c r="E44" s="163">
        <v>5814</v>
      </c>
      <c r="F44" s="163">
        <v>17707</v>
      </c>
      <c r="G44" s="163">
        <v>19751</v>
      </c>
      <c r="H44" s="163">
        <v>19612</v>
      </c>
      <c r="I44" s="165">
        <f t="shared" si="26"/>
        <v>-7.0376183484380794E-3</v>
      </c>
      <c r="J44" s="164">
        <f t="shared" si="23"/>
        <v>0.18023710657760117</v>
      </c>
      <c r="K44" s="162">
        <f t="shared" si="24"/>
        <v>-139</v>
      </c>
      <c r="L44" s="163">
        <f t="shared" si="25"/>
        <v>2995</v>
      </c>
      <c r="M44" s="164">
        <f t="shared" si="22"/>
        <v>4.5826284453832564E-3</v>
      </c>
    </row>
    <row r="45" spans="2:13" x14ac:dyDescent="0.25">
      <c r="B45" s="162" t="s">
        <v>123</v>
      </c>
      <c r="C45" s="163">
        <v>28557</v>
      </c>
      <c r="D45" s="163">
        <v>27447</v>
      </c>
      <c r="E45" s="163">
        <v>6711</v>
      </c>
      <c r="F45" s="163">
        <v>30594</v>
      </c>
      <c r="G45" s="163">
        <v>29642</v>
      </c>
      <c r="H45" s="163">
        <v>32178</v>
      </c>
      <c r="I45" s="165">
        <f t="shared" si="26"/>
        <v>8.5554281087645956E-2</v>
      </c>
      <c r="J45" s="164">
        <f t="shared" si="23"/>
        <v>0.17236856487047758</v>
      </c>
      <c r="K45" s="162">
        <f t="shared" si="24"/>
        <v>2536</v>
      </c>
      <c r="L45" s="163">
        <f t="shared" si="25"/>
        <v>4731</v>
      </c>
      <c r="M45" s="164">
        <f t="shared" si="22"/>
        <v>7.5188567262666952E-3</v>
      </c>
    </row>
    <row r="46" spans="2:13" x14ac:dyDescent="0.25">
      <c r="B46" s="162" t="s">
        <v>119</v>
      </c>
      <c r="C46" s="163">
        <v>32830</v>
      </c>
      <c r="D46" s="163">
        <v>33677</v>
      </c>
      <c r="E46" s="163">
        <v>11453</v>
      </c>
      <c r="F46" s="163">
        <v>30778</v>
      </c>
      <c r="G46" s="163">
        <v>35500</v>
      </c>
      <c r="H46" s="163">
        <v>35500</v>
      </c>
      <c r="I46" s="165">
        <f t="shared" si="26"/>
        <v>0</v>
      </c>
      <c r="J46" s="164">
        <f t="shared" si="23"/>
        <v>5.4131900109867237E-2</v>
      </c>
      <c r="K46" s="162">
        <f t="shared" si="24"/>
        <v>0</v>
      </c>
      <c r="L46" s="163">
        <f t="shared" si="25"/>
        <v>1823</v>
      </c>
      <c r="M46" s="164">
        <f t="shared" si="22"/>
        <v>8.2950902412352433E-3</v>
      </c>
    </row>
    <row r="47" spans="2:13" x14ac:dyDescent="0.25">
      <c r="B47" s="162" t="s">
        <v>128</v>
      </c>
      <c r="C47" s="163">
        <v>8639</v>
      </c>
      <c r="D47" s="163">
        <v>8042</v>
      </c>
      <c r="E47" s="163">
        <v>3389</v>
      </c>
      <c r="F47" s="163">
        <v>8823</v>
      </c>
      <c r="G47" s="163">
        <v>9220</v>
      </c>
      <c r="H47" s="163">
        <v>8633</v>
      </c>
      <c r="I47" s="165">
        <f t="shared" si="26"/>
        <v>-6.3665943600867636E-2</v>
      </c>
      <c r="J47" s="164">
        <f t="shared" si="23"/>
        <v>7.3489181795573177E-2</v>
      </c>
      <c r="K47" s="162">
        <f t="shared" si="24"/>
        <v>-587</v>
      </c>
      <c r="L47" s="163">
        <f t="shared" si="25"/>
        <v>591</v>
      </c>
      <c r="M47" s="164">
        <f t="shared" si="22"/>
        <v>2.0172257479601089E-3</v>
      </c>
    </row>
    <row r="48" spans="2:13" x14ac:dyDescent="0.25">
      <c r="B48" s="162" t="s">
        <v>131</v>
      </c>
      <c r="C48" s="163">
        <v>13655</v>
      </c>
      <c r="D48" s="163">
        <v>11903</v>
      </c>
      <c r="E48" s="163">
        <v>5209</v>
      </c>
      <c r="F48" s="163">
        <v>8115</v>
      </c>
      <c r="G48" s="163">
        <v>10413</v>
      </c>
      <c r="H48" s="163">
        <v>8431</v>
      </c>
      <c r="I48" s="165">
        <f t="shared" si="26"/>
        <v>-0.19033899932776333</v>
      </c>
      <c r="J48" s="164">
        <f t="shared" si="23"/>
        <v>-0.29169117029320335</v>
      </c>
      <c r="K48" s="162">
        <f t="shared" si="24"/>
        <v>-1982</v>
      </c>
      <c r="L48" s="163">
        <f t="shared" si="25"/>
        <v>-3472</v>
      </c>
      <c r="M48" s="164">
        <f t="shared" si="22"/>
        <v>1.970025516164911E-3</v>
      </c>
    </row>
    <row r="49" spans="2:13" x14ac:dyDescent="0.25">
      <c r="B49" s="168" t="s">
        <v>145</v>
      </c>
      <c r="C49" s="169">
        <f t="shared" ref="C49:H49" si="27">C41-SUM(C42:C48)</f>
        <v>162666</v>
      </c>
      <c r="D49" s="169">
        <f t="shared" si="27"/>
        <v>163299</v>
      </c>
      <c r="E49" s="169">
        <f t="shared" si="27"/>
        <v>46366</v>
      </c>
      <c r="F49" s="169">
        <f t="shared" si="27"/>
        <v>201395</v>
      </c>
      <c r="G49" s="169">
        <f t="shared" si="27"/>
        <v>217117</v>
      </c>
      <c r="H49" s="169">
        <f t="shared" si="27"/>
        <v>231786</v>
      </c>
      <c r="I49" s="171">
        <f t="shared" si="26"/>
        <v>6.7562650552467129E-2</v>
      </c>
      <c r="J49" s="170">
        <f t="shared" si="23"/>
        <v>0.41939632208402999</v>
      </c>
      <c r="K49" s="168">
        <f>H49-G49</f>
        <v>14669</v>
      </c>
      <c r="L49" s="169">
        <f t="shared" si="25"/>
        <v>68487</v>
      </c>
      <c r="M49" s="170">
        <f t="shared" si="22"/>
        <v>5.4160163004364853E-2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40967</v>
      </c>
      <c r="D51" s="176">
        <f t="shared" ref="D51:H51" si="28">D52+D55</f>
        <v>38821</v>
      </c>
      <c r="E51" s="176">
        <f t="shared" si="28"/>
        <v>10671</v>
      </c>
      <c r="F51" s="176">
        <f t="shared" si="28"/>
        <v>37638</v>
      </c>
      <c r="G51" s="176">
        <f t="shared" si="28"/>
        <v>50521</v>
      </c>
      <c r="H51" s="176">
        <f t="shared" si="28"/>
        <v>43075</v>
      </c>
      <c r="I51" s="177">
        <f>IFERROR(H51/G51-1,"-")</f>
        <v>-0.14738425605193883</v>
      </c>
      <c r="J51" s="177">
        <f>IFERROR(H51/D51-1,"-")</f>
        <v>0.1095798665670642</v>
      </c>
      <c r="K51" s="176">
        <f>H51-G51</f>
        <v>-7446</v>
      </c>
      <c r="L51" s="176">
        <f>H51-D51</f>
        <v>4254</v>
      </c>
      <c r="M51" s="177">
        <f t="shared" ref="M51:M63" si="29">H51/H$9</f>
        <v>1.0065098933555158E-2</v>
      </c>
    </row>
    <row r="52" spans="2:13" x14ac:dyDescent="0.25">
      <c r="B52" s="157" t="s">
        <v>97</v>
      </c>
      <c r="C52" s="158">
        <v>10199</v>
      </c>
      <c r="D52" s="158">
        <v>8657</v>
      </c>
      <c r="E52" s="158">
        <v>1985</v>
      </c>
      <c r="F52" s="158">
        <v>6738</v>
      </c>
      <c r="G52" s="158">
        <v>20078</v>
      </c>
      <c r="H52" s="158">
        <v>10886</v>
      </c>
      <c r="I52" s="160">
        <f>IFERROR(H52/G52-1,"-")</f>
        <v>-0.45781452335890027</v>
      </c>
      <c r="J52" s="159">
        <f t="shared" ref="J52:J63" si="30">IFERROR(H52/D52-1,"-")</f>
        <v>0.25747949636132605</v>
      </c>
      <c r="K52" s="157">
        <f t="shared" ref="K52:K62" si="31">H52-G52</f>
        <v>-9192</v>
      </c>
      <c r="L52" s="158">
        <f t="shared" ref="L52:L63" si="32">H52-D52</f>
        <v>2229</v>
      </c>
      <c r="M52" s="159">
        <f t="shared" si="29"/>
        <v>2.5436718976362496E-3</v>
      </c>
    </row>
    <row r="53" spans="2:13" x14ac:dyDescent="0.25">
      <c r="B53" s="162" t="s">
        <v>103</v>
      </c>
      <c r="C53" s="163">
        <v>6087</v>
      </c>
      <c r="D53" s="163">
        <v>4791</v>
      </c>
      <c r="E53" s="163">
        <v>1483</v>
      </c>
      <c r="F53" s="163">
        <v>3508</v>
      </c>
      <c r="G53" s="163">
        <v>14700</v>
      </c>
      <c r="H53" s="163">
        <v>7147</v>
      </c>
      <c r="I53" s="165">
        <f>IFERROR(H53/G53-1,"-")</f>
        <v>-0.51380952380952383</v>
      </c>
      <c r="J53" s="164">
        <f t="shared" si="30"/>
        <v>0.49175537466082231</v>
      </c>
      <c r="K53" s="162">
        <f t="shared" si="31"/>
        <v>-7553</v>
      </c>
      <c r="L53" s="163">
        <f t="shared" si="32"/>
        <v>2356</v>
      </c>
      <c r="M53" s="164">
        <f t="shared" si="29"/>
        <v>1.6700002803974167E-3</v>
      </c>
    </row>
    <row r="54" spans="2:13" x14ac:dyDescent="0.25">
      <c r="B54" s="162" t="s">
        <v>100</v>
      </c>
      <c r="C54" s="163">
        <v>4112</v>
      </c>
      <c r="D54" s="163">
        <v>3866</v>
      </c>
      <c r="E54" s="163">
        <v>502</v>
      </c>
      <c r="F54" s="163">
        <v>3230</v>
      </c>
      <c r="G54" s="163">
        <v>5378</v>
      </c>
      <c r="H54" s="163">
        <v>3739</v>
      </c>
      <c r="I54" s="165">
        <f>IFERROR(H54/G54-1,"-")</f>
        <v>-0.30476013387876533</v>
      </c>
      <c r="J54" s="164">
        <f t="shared" si="30"/>
        <v>-3.2850491464045506E-2</v>
      </c>
      <c r="K54" s="162">
        <f t="shared" si="31"/>
        <v>-1639</v>
      </c>
      <c r="L54" s="163">
        <f t="shared" si="32"/>
        <v>-127</v>
      </c>
      <c r="M54" s="164">
        <f t="shared" si="29"/>
        <v>8.736716172388332E-4</v>
      </c>
    </row>
    <row r="55" spans="2:13" x14ac:dyDescent="0.25">
      <c r="B55" s="157" t="s">
        <v>107</v>
      </c>
      <c r="C55" s="158">
        <v>30768</v>
      </c>
      <c r="D55" s="158">
        <v>30164</v>
      </c>
      <c r="E55" s="158">
        <v>8686</v>
      </c>
      <c r="F55" s="158">
        <v>30900</v>
      </c>
      <c r="G55" s="158">
        <v>30443</v>
      </c>
      <c r="H55" s="158">
        <v>32189</v>
      </c>
      <c r="I55" s="160">
        <f>IFERROR(H55/G55-1,"-")</f>
        <v>5.7353086095325745E-2</v>
      </c>
      <c r="J55" s="159">
        <f t="shared" si="30"/>
        <v>6.7133006232595216E-2</v>
      </c>
      <c r="K55" s="157">
        <f t="shared" si="31"/>
        <v>1746</v>
      </c>
      <c r="L55" s="158">
        <f t="shared" si="32"/>
        <v>2025</v>
      </c>
      <c r="M55" s="159">
        <f t="shared" si="29"/>
        <v>7.5214270359189091E-3</v>
      </c>
    </row>
    <row r="56" spans="2:13" x14ac:dyDescent="0.25">
      <c r="B56" s="162" t="s">
        <v>110</v>
      </c>
      <c r="C56" s="163">
        <v>8535</v>
      </c>
      <c r="D56" s="163">
        <v>8594</v>
      </c>
      <c r="E56" s="163">
        <v>2447</v>
      </c>
      <c r="F56" s="163">
        <v>10329</v>
      </c>
      <c r="G56" s="163">
        <v>9247</v>
      </c>
      <c r="H56" s="163">
        <v>10942</v>
      </c>
      <c r="I56" s="165">
        <f t="shared" ref="I56:I63" si="33">IFERROR(H56/G56-1,"-")</f>
        <v>0.18330269276522104</v>
      </c>
      <c r="J56" s="164">
        <f t="shared" si="30"/>
        <v>0.27321387014195953</v>
      </c>
      <c r="K56" s="162">
        <f t="shared" si="31"/>
        <v>1695</v>
      </c>
      <c r="L56" s="163">
        <f t="shared" si="32"/>
        <v>2348</v>
      </c>
      <c r="M56" s="164">
        <f t="shared" si="29"/>
        <v>2.5567571104111561E-3</v>
      </c>
    </row>
    <row r="57" spans="2:13" x14ac:dyDescent="0.25">
      <c r="B57" s="162" t="s">
        <v>113</v>
      </c>
      <c r="C57" s="163">
        <v>9863</v>
      </c>
      <c r="D57" s="163">
        <v>9255</v>
      </c>
      <c r="E57" s="163">
        <v>2773</v>
      </c>
      <c r="F57" s="163">
        <v>6783</v>
      </c>
      <c r="G57" s="163">
        <v>6068</v>
      </c>
      <c r="H57" s="163">
        <v>6432</v>
      </c>
      <c r="I57" s="165">
        <f t="shared" si="33"/>
        <v>5.9986816084377059E-2</v>
      </c>
      <c r="J57" s="164">
        <f t="shared" si="30"/>
        <v>-0.30502431118314421</v>
      </c>
      <c r="K57" s="162">
        <f t="shared" si="31"/>
        <v>364</v>
      </c>
      <c r="L57" s="163">
        <f t="shared" si="32"/>
        <v>-2823</v>
      </c>
      <c r="M57" s="164">
        <f t="shared" si="29"/>
        <v>1.5029301530035237E-3</v>
      </c>
    </row>
    <row r="58" spans="2:13" x14ac:dyDescent="0.25">
      <c r="B58" s="162" t="s">
        <v>116</v>
      </c>
      <c r="C58" s="163">
        <v>2031</v>
      </c>
      <c r="D58" s="163">
        <v>1959</v>
      </c>
      <c r="E58" s="163">
        <v>473</v>
      </c>
      <c r="F58" s="163">
        <v>2739</v>
      </c>
      <c r="G58" s="163">
        <v>2907</v>
      </c>
      <c r="H58" s="163">
        <v>2287</v>
      </c>
      <c r="I58" s="165">
        <f t="shared" si="33"/>
        <v>-0.21327829377364982</v>
      </c>
      <c r="J58" s="164">
        <f t="shared" si="30"/>
        <v>0.1674323634507402</v>
      </c>
      <c r="K58" s="162">
        <f t="shared" si="31"/>
        <v>-620</v>
      </c>
      <c r="L58" s="163">
        <f t="shared" si="32"/>
        <v>328</v>
      </c>
      <c r="M58" s="164">
        <f t="shared" si="29"/>
        <v>5.343907431466198E-4</v>
      </c>
    </row>
    <row r="59" spans="2:13" x14ac:dyDescent="0.25">
      <c r="B59" s="162" t="s">
        <v>123</v>
      </c>
      <c r="C59" s="163">
        <v>521</v>
      </c>
      <c r="D59" s="163">
        <v>546</v>
      </c>
      <c r="E59" s="163">
        <v>259</v>
      </c>
      <c r="F59" s="163">
        <v>866</v>
      </c>
      <c r="G59" s="163">
        <v>806</v>
      </c>
      <c r="H59" s="163">
        <v>1078</v>
      </c>
      <c r="I59" s="165">
        <f t="shared" si="33"/>
        <v>0.33746898263027303</v>
      </c>
      <c r="J59" s="164">
        <f t="shared" si="30"/>
        <v>0.97435897435897445</v>
      </c>
      <c r="K59" s="162">
        <f t="shared" si="31"/>
        <v>272</v>
      </c>
      <c r="L59" s="163">
        <f t="shared" si="32"/>
        <v>532</v>
      </c>
      <c r="M59" s="164">
        <f t="shared" si="29"/>
        <v>2.5189034591694629E-4</v>
      </c>
    </row>
    <row r="60" spans="2:13" x14ac:dyDescent="0.25">
      <c r="B60" s="162" t="s">
        <v>119</v>
      </c>
      <c r="C60" s="163">
        <v>584</v>
      </c>
      <c r="D60" s="163">
        <v>636</v>
      </c>
      <c r="E60" s="163">
        <v>175</v>
      </c>
      <c r="F60" s="163">
        <v>649</v>
      </c>
      <c r="G60" s="163">
        <v>683</v>
      </c>
      <c r="H60" s="163">
        <v>802</v>
      </c>
      <c r="I60" s="165">
        <f t="shared" si="33"/>
        <v>0.17423133235724753</v>
      </c>
      <c r="J60" s="164">
        <f t="shared" si="30"/>
        <v>0.26100628930817615</v>
      </c>
      <c r="K60" s="162">
        <f t="shared" si="31"/>
        <v>119</v>
      </c>
      <c r="L60" s="163">
        <f t="shared" si="32"/>
        <v>166</v>
      </c>
      <c r="M60" s="164">
        <f t="shared" si="29"/>
        <v>1.8739894009776523E-4</v>
      </c>
    </row>
    <row r="61" spans="2:13" x14ac:dyDescent="0.25">
      <c r="B61" s="162" t="s">
        <v>128</v>
      </c>
      <c r="C61" s="163">
        <v>312</v>
      </c>
      <c r="D61" s="163">
        <v>160</v>
      </c>
      <c r="E61" s="163">
        <v>76</v>
      </c>
      <c r="F61" s="163">
        <v>132</v>
      </c>
      <c r="G61" s="163">
        <v>239</v>
      </c>
      <c r="H61" s="163">
        <v>141</v>
      </c>
      <c r="I61" s="165">
        <f t="shared" si="33"/>
        <v>-0.41004184100418406</v>
      </c>
      <c r="J61" s="164">
        <f t="shared" si="30"/>
        <v>-0.11875000000000002</v>
      </c>
      <c r="K61" s="162">
        <f t="shared" si="31"/>
        <v>-98</v>
      </c>
      <c r="L61" s="163">
        <f t="shared" si="32"/>
        <v>-19</v>
      </c>
      <c r="M61" s="164">
        <f t="shared" si="29"/>
        <v>3.2946696451103364E-5</v>
      </c>
    </row>
    <row r="62" spans="2:13" x14ac:dyDescent="0.25">
      <c r="B62" s="162" t="s">
        <v>131</v>
      </c>
      <c r="C62" s="163">
        <v>380</v>
      </c>
      <c r="D62" s="163">
        <v>340</v>
      </c>
      <c r="E62" s="163">
        <v>119</v>
      </c>
      <c r="F62" s="163">
        <v>153</v>
      </c>
      <c r="G62" s="163">
        <v>195</v>
      </c>
      <c r="H62" s="163">
        <v>154</v>
      </c>
      <c r="I62" s="165">
        <f t="shared" si="33"/>
        <v>-0.21025641025641029</v>
      </c>
      <c r="J62" s="164">
        <f t="shared" si="30"/>
        <v>-0.54705882352941182</v>
      </c>
      <c r="K62" s="162">
        <f t="shared" si="31"/>
        <v>-41</v>
      </c>
      <c r="L62" s="163">
        <f t="shared" si="32"/>
        <v>-186</v>
      </c>
      <c r="M62" s="164">
        <f t="shared" si="29"/>
        <v>3.5984335130992327E-5</v>
      </c>
    </row>
    <row r="63" spans="2:13" x14ac:dyDescent="0.25">
      <c r="B63" s="168" t="s">
        <v>145</v>
      </c>
      <c r="C63" s="169">
        <f t="shared" ref="C63:H63" si="34">C55-SUM(C56:C62)</f>
        <v>8542</v>
      </c>
      <c r="D63" s="169">
        <f t="shared" si="34"/>
        <v>8674</v>
      </c>
      <c r="E63" s="169">
        <f t="shared" si="34"/>
        <v>2364</v>
      </c>
      <c r="F63" s="169">
        <f t="shared" si="34"/>
        <v>9249</v>
      </c>
      <c r="G63" s="169">
        <f t="shared" si="34"/>
        <v>10298</v>
      </c>
      <c r="H63" s="169">
        <f t="shared" si="34"/>
        <v>10353</v>
      </c>
      <c r="I63" s="171">
        <f t="shared" si="33"/>
        <v>5.3408428821131171E-3</v>
      </c>
      <c r="J63" s="170">
        <f t="shared" si="30"/>
        <v>0.19356698178464371</v>
      </c>
      <c r="K63" s="168">
        <f>H63-G63</f>
        <v>55</v>
      </c>
      <c r="L63" s="169">
        <f t="shared" si="32"/>
        <v>1679</v>
      </c>
      <c r="M63" s="170">
        <f t="shared" si="29"/>
        <v>2.4191287117608022E-3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134783</v>
      </c>
      <c r="D65" s="176">
        <f t="shared" ref="D65:H65" si="35">D66+D69</f>
        <v>135352</v>
      </c>
      <c r="E65" s="176">
        <f t="shared" si="35"/>
        <v>51640</v>
      </c>
      <c r="F65" s="176">
        <f t="shared" si="35"/>
        <v>151473</v>
      </c>
      <c r="G65" s="176">
        <f t="shared" si="35"/>
        <v>170958</v>
      </c>
      <c r="H65" s="176">
        <f t="shared" si="35"/>
        <v>191595</v>
      </c>
      <c r="I65" s="177">
        <f>IFERROR(H65/G65-1,"-")</f>
        <v>0.12071385954444946</v>
      </c>
      <c r="J65" s="177">
        <f>IFERROR(H65/D65-1,"-")</f>
        <v>0.4155313552810449</v>
      </c>
      <c r="K65" s="176">
        <f>H65-G65</f>
        <v>20637</v>
      </c>
      <c r="L65" s="176">
        <f>H65-D65</f>
        <v>56243</v>
      </c>
      <c r="M65" s="177">
        <f t="shared" ref="M65:M77" si="36">H65/H$9</f>
        <v>4.4768952528717369E-2</v>
      </c>
    </row>
    <row r="66" spans="2:13" x14ac:dyDescent="0.25">
      <c r="B66" s="157" t="s">
        <v>97</v>
      </c>
      <c r="C66" s="158">
        <v>34440</v>
      </c>
      <c r="D66" s="158">
        <v>41362</v>
      </c>
      <c r="E66" s="158">
        <v>22085</v>
      </c>
      <c r="F66" s="158">
        <v>30941</v>
      </c>
      <c r="G66" s="158">
        <v>45548</v>
      </c>
      <c r="H66" s="158">
        <v>58550</v>
      </c>
      <c r="I66" s="160">
        <f>IFERROR(H66/G66-1,"-")</f>
        <v>0.28545710020198478</v>
      </c>
      <c r="J66" s="159">
        <f t="shared" ref="J66:J77" si="37">IFERROR(H66/D66-1,"-")</f>
        <v>0.41555050529471504</v>
      </c>
      <c r="K66" s="157">
        <f t="shared" ref="K66:K76" si="38">H66-G66</f>
        <v>13002</v>
      </c>
      <c r="L66" s="158">
        <f t="shared" ref="L66:L77" si="39">H66-D66</f>
        <v>17188</v>
      </c>
      <c r="M66" s="159">
        <f t="shared" si="36"/>
        <v>1.3681057285192212E-2</v>
      </c>
    </row>
    <row r="67" spans="2:13" x14ac:dyDescent="0.25">
      <c r="B67" s="162" t="s">
        <v>103</v>
      </c>
      <c r="C67" s="163">
        <v>19155</v>
      </c>
      <c r="D67" s="163">
        <v>22237</v>
      </c>
      <c r="E67" s="163">
        <v>7922</v>
      </c>
      <c r="F67" s="163">
        <v>22920</v>
      </c>
      <c r="G67" s="163">
        <v>31464</v>
      </c>
      <c r="H67" s="163">
        <v>34800</v>
      </c>
      <c r="I67" s="165">
        <f>IFERROR(H67/G67-1,"-")</f>
        <v>0.10602593440122043</v>
      </c>
      <c r="J67" s="164">
        <f t="shared" si="37"/>
        <v>0.56495930206412726</v>
      </c>
      <c r="K67" s="162">
        <f t="shared" si="38"/>
        <v>3336</v>
      </c>
      <c r="L67" s="163">
        <f t="shared" si="39"/>
        <v>12563</v>
      </c>
      <c r="M67" s="164">
        <f t="shared" si="36"/>
        <v>8.1315250815489157E-3</v>
      </c>
    </row>
    <row r="68" spans="2:13" x14ac:dyDescent="0.25">
      <c r="B68" s="162" t="s">
        <v>100</v>
      </c>
      <c r="C68" s="163">
        <v>15285</v>
      </c>
      <c r="D68" s="163">
        <v>19125</v>
      </c>
      <c r="E68" s="163">
        <v>14163</v>
      </c>
      <c r="F68" s="163">
        <v>8021</v>
      </c>
      <c r="G68" s="163">
        <v>14084</v>
      </c>
      <c r="H68" s="163">
        <v>23750</v>
      </c>
      <c r="I68" s="165">
        <f>IFERROR(H68/G68-1,"-")</f>
        <v>0.68631070718545861</v>
      </c>
      <c r="J68" s="164">
        <f t="shared" si="37"/>
        <v>0.24183006535947715</v>
      </c>
      <c r="K68" s="162">
        <f t="shared" si="38"/>
        <v>9666</v>
      </c>
      <c r="L68" s="163">
        <f t="shared" si="39"/>
        <v>4625</v>
      </c>
      <c r="M68" s="164">
        <f t="shared" si="36"/>
        <v>5.5495322036432969E-3</v>
      </c>
    </row>
    <row r="69" spans="2:13" x14ac:dyDescent="0.25">
      <c r="B69" s="157" t="s">
        <v>107</v>
      </c>
      <c r="C69" s="158">
        <v>100343</v>
      </c>
      <c r="D69" s="158">
        <v>93990</v>
      </c>
      <c r="E69" s="158">
        <v>29555</v>
      </c>
      <c r="F69" s="158">
        <v>120532</v>
      </c>
      <c r="G69" s="158">
        <v>125410</v>
      </c>
      <c r="H69" s="158">
        <v>133045</v>
      </c>
      <c r="I69" s="160">
        <f>IFERROR(H69/G69-1,"-")</f>
        <v>6.0880312574754791E-2</v>
      </c>
      <c r="J69" s="159">
        <f t="shared" si="37"/>
        <v>0.41552292797106083</v>
      </c>
      <c r="K69" s="157">
        <f t="shared" si="38"/>
        <v>7635</v>
      </c>
      <c r="L69" s="158">
        <f t="shared" si="39"/>
        <v>39055</v>
      </c>
      <c r="M69" s="159">
        <f t="shared" si="36"/>
        <v>3.1087895243525156E-2</v>
      </c>
    </row>
    <row r="70" spans="2:13" x14ac:dyDescent="0.25">
      <c r="B70" s="162" t="s">
        <v>110</v>
      </c>
      <c r="C70" s="163">
        <v>46045</v>
      </c>
      <c r="D70" s="163">
        <v>40752</v>
      </c>
      <c r="E70" s="163">
        <v>13310</v>
      </c>
      <c r="F70" s="163">
        <v>52809</v>
      </c>
      <c r="G70" s="163">
        <v>48101</v>
      </c>
      <c r="H70" s="163">
        <v>45250</v>
      </c>
      <c r="I70" s="165">
        <f t="shared" ref="I70:I77" si="40">IFERROR(H70/G70-1,"-")</f>
        <v>-5.9271117024594089E-2</v>
      </c>
      <c r="J70" s="164">
        <f t="shared" si="37"/>
        <v>0.11037495092265415</v>
      </c>
      <c r="K70" s="162">
        <f t="shared" si="38"/>
        <v>-2851</v>
      </c>
      <c r="L70" s="163">
        <f t="shared" si="39"/>
        <v>4498</v>
      </c>
      <c r="M70" s="164">
        <f t="shared" si="36"/>
        <v>1.0573319251151967E-2</v>
      </c>
    </row>
    <row r="71" spans="2:13" x14ac:dyDescent="0.25">
      <c r="B71" s="162" t="s">
        <v>113</v>
      </c>
      <c r="C71" s="163">
        <v>13449</v>
      </c>
      <c r="D71" s="163">
        <v>11187</v>
      </c>
      <c r="E71" s="163">
        <v>3222</v>
      </c>
      <c r="F71" s="163">
        <v>7009</v>
      </c>
      <c r="G71" s="163">
        <v>9961</v>
      </c>
      <c r="H71" s="163">
        <v>9892</v>
      </c>
      <c r="I71" s="165">
        <f t="shared" si="40"/>
        <v>-6.9270153599035877E-3</v>
      </c>
      <c r="J71" s="164">
        <f t="shared" si="37"/>
        <v>-0.11575936354697414</v>
      </c>
      <c r="K71" s="162">
        <f t="shared" si="38"/>
        <v>-69</v>
      </c>
      <c r="L71" s="163">
        <f t="shared" si="39"/>
        <v>-1295</v>
      </c>
      <c r="M71" s="164">
        <f t="shared" si="36"/>
        <v>2.311409370881663E-3</v>
      </c>
    </row>
    <row r="72" spans="2:13" x14ac:dyDescent="0.25">
      <c r="B72" s="162" t="s">
        <v>116</v>
      </c>
      <c r="C72" s="163">
        <v>6479</v>
      </c>
      <c r="D72" s="163">
        <v>10780</v>
      </c>
      <c r="E72" s="163">
        <v>3375</v>
      </c>
      <c r="F72" s="163">
        <v>17604</v>
      </c>
      <c r="G72" s="163">
        <v>15357</v>
      </c>
      <c r="H72" s="163">
        <v>19078</v>
      </c>
      <c r="I72" s="165">
        <f t="shared" si="40"/>
        <v>0.24229992837142666</v>
      </c>
      <c r="J72" s="164">
        <f t="shared" si="37"/>
        <v>0.76975881261595558</v>
      </c>
      <c r="K72" s="162">
        <f t="shared" si="38"/>
        <v>3721</v>
      </c>
      <c r="L72" s="163">
        <f t="shared" si="39"/>
        <v>8298</v>
      </c>
      <c r="M72" s="164">
        <f t="shared" si="36"/>
        <v>4.4578515949939713E-3</v>
      </c>
    </row>
    <row r="73" spans="2:13" x14ac:dyDescent="0.25">
      <c r="B73" s="162" t="s">
        <v>123</v>
      </c>
      <c r="C73" s="163">
        <v>2259</v>
      </c>
      <c r="D73" s="163">
        <v>1719</v>
      </c>
      <c r="E73" s="163">
        <v>459</v>
      </c>
      <c r="F73" s="163">
        <v>2468</v>
      </c>
      <c r="G73" s="163">
        <v>3478</v>
      </c>
      <c r="H73" s="163">
        <v>4281</v>
      </c>
      <c r="I73" s="165">
        <f t="shared" si="40"/>
        <v>0.23087981598619889</v>
      </c>
      <c r="J73" s="164">
        <f t="shared" si="37"/>
        <v>1.4904013961605584</v>
      </c>
      <c r="K73" s="162">
        <f t="shared" si="38"/>
        <v>803</v>
      </c>
      <c r="L73" s="163">
        <f t="shared" si="39"/>
        <v>2562</v>
      </c>
      <c r="M73" s="164">
        <f t="shared" si="36"/>
        <v>1.0003177837388192E-3</v>
      </c>
    </row>
    <row r="74" spans="2:13" x14ac:dyDescent="0.25">
      <c r="B74" s="162" t="s">
        <v>119</v>
      </c>
      <c r="C74" s="163">
        <v>2914</v>
      </c>
      <c r="D74" s="163">
        <v>2455</v>
      </c>
      <c r="E74" s="163">
        <v>1163</v>
      </c>
      <c r="F74" s="163">
        <v>2853</v>
      </c>
      <c r="G74" s="163">
        <v>2272</v>
      </c>
      <c r="H74" s="163">
        <v>3870</v>
      </c>
      <c r="I74" s="165">
        <f t="shared" si="40"/>
        <v>0.70334507042253525</v>
      </c>
      <c r="J74" s="164">
        <f t="shared" si="37"/>
        <v>0.57637474541751521</v>
      </c>
      <c r="K74" s="162">
        <f t="shared" si="38"/>
        <v>1598</v>
      </c>
      <c r="L74" s="163">
        <f t="shared" si="39"/>
        <v>1415</v>
      </c>
      <c r="M74" s="164">
        <f t="shared" si="36"/>
        <v>9.0428166855156041E-4</v>
      </c>
    </row>
    <row r="75" spans="2:13" x14ac:dyDescent="0.25">
      <c r="B75" s="162" t="s">
        <v>128</v>
      </c>
      <c r="C75" s="163">
        <v>1304</v>
      </c>
      <c r="D75" s="163">
        <v>2180</v>
      </c>
      <c r="E75" s="163">
        <v>651</v>
      </c>
      <c r="F75" s="163">
        <v>2685</v>
      </c>
      <c r="G75" s="163">
        <v>3745</v>
      </c>
      <c r="H75" s="163">
        <v>2300</v>
      </c>
      <c r="I75" s="165">
        <f t="shared" si="40"/>
        <v>-0.3858477970627503</v>
      </c>
      <c r="J75" s="164">
        <f t="shared" si="37"/>
        <v>5.504587155963292E-2</v>
      </c>
      <c r="K75" s="162">
        <f t="shared" si="38"/>
        <v>-1445</v>
      </c>
      <c r="L75" s="163">
        <f t="shared" si="39"/>
        <v>120</v>
      </c>
      <c r="M75" s="164">
        <f t="shared" si="36"/>
        <v>5.3742838182650873E-4</v>
      </c>
    </row>
    <row r="76" spans="2:13" x14ac:dyDescent="0.25">
      <c r="B76" s="162" t="s">
        <v>131</v>
      </c>
      <c r="C76" s="163">
        <v>2586</v>
      </c>
      <c r="D76" s="163">
        <v>2290</v>
      </c>
      <c r="E76" s="163">
        <v>907</v>
      </c>
      <c r="F76" s="163">
        <v>799</v>
      </c>
      <c r="G76" s="163">
        <v>1039</v>
      </c>
      <c r="H76" s="163">
        <v>628</v>
      </c>
      <c r="I76" s="165">
        <f t="shared" si="40"/>
        <v>-0.39557266602502406</v>
      </c>
      <c r="J76" s="164">
        <f t="shared" si="37"/>
        <v>-0.72576419213973797</v>
      </c>
      <c r="K76" s="162">
        <f t="shared" si="38"/>
        <v>-411</v>
      </c>
      <c r="L76" s="163">
        <f t="shared" si="39"/>
        <v>-1662</v>
      </c>
      <c r="M76" s="164">
        <f t="shared" si="36"/>
        <v>1.4674131469002066E-4</v>
      </c>
    </row>
    <row r="77" spans="2:13" x14ac:dyDescent="0.25">
      <c r="B77" s="168" t="s">
        <v>145</v>
      </c>
      <c r="C77" s="169">
        <f t="shared" ref="C77:H77" si="41">C69-SUM(C70:C76)</f>
        <v>25307</v>
      </c>
      <c r="D77" s="169">
        <f t="shared" si="41"/>
        <v>22627</v>
      </c>
      <c r="E77" s="169">
        <f t="shared" si="41"/>
        <v>6468</v>
      </c>
      <c r="F77" s="169">
        <f t="shared" si="41"/>
        <v>34305</v>
      </c>
      <c r="G77" s="169">
        <f t="shared" si="41"/>
        <v>41457</v>
      </c>
      <c r="H77" s="169">
        <f t="shared" si="41"/>
        <v>47746</v>
      </c>
      <c r="I77" s="171">
        <f t="shared" si="40"/>
        <v>0.15169935113491095</v>
      </c>
      <c r="J77" s="170">
        <f t="shared" si="37"/>
        <v>1.1101339108145138</v>
      </c>
      <c r="K77" s="168">
        <f>H77-G77</f>
        <v>6289</v>
      </c>
      <c r="L77" s="169">
        <f t="shared" si="39"/>
        <v>25119</v>
      </c>
      <c r="M77" s="170">
        <f t="shared" si="36"/>
        <v>1.1156545877690646E-2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643249</v>
      </c>
      <c r="D79" s="176">
        <f t="shared" ref="D79:H79" si="42">D80+D83</f>
        <v>632559</v>
      </c>
      <c r="E79" s="176">
        <f t="shared" si="42"/>
        <v>167932</v>
      </c>
      <c r="F79" s="176">
        <f t="shared" si="42"/>
        <v>574800</v>
      </c>
      <c r="G79" s="176">
        <f t="shared" si="42"/>
        <v>652648</v>
      </c>
      <c r="H79" s="176">
        <f t="shared" si="42"/>
        <v>741051</v>
      </c>
      <c r="I79" s="177">
        <f>IFERROR(H79/G79-1,"-")</f>
        <v>0.13545280151015548</v>
      </c>
      <c r="J79" s="177">
        <f>IFERROR(H79/D79-1,"-")</f>
        <v>0.17151285492736656</v>
      </c>
      <c r="K79" s="176">
        <f>H79-G79</f>
        <v>88403</v>
      </c>
      <c r="L79" s="176">
        <f>H79-D79</f>
        <v>108492</v>
      </c>
      <c r="M79" s="177">
        <f t="shared" ref="M79:M91" si="43">H79/H$9</f>
        <v>0.17315732164387659</v>
      </c>
    </row>
    <row r="80" spans="2:13" x14ac:dyDescent="0.25">
      <c r="B80" s="157" t="s">
        <v>97</v>
      </c>
      <c r="C80" s="158">
        <v>278871</v>
      </c>
      <c r="D80" s="158">
        <v>285490</v>
      </c>
      <c r="E80" s="158">
        <v>76535</v>
      </c>
      <c r="F80" s="158">
        <v>279454</v>
      </c>
      <c r="G80" s="158">
        <v>279159</v>
      </c>
      <c r="H80" s="158">
        <v>299768</v>
      </c>
      <c r="I80" s="160">
        <f>IFERROR(H80/G80-1,"-")</f>
        <v>7.3825311023467011E-2</v>
      </c>
      <c r="J80" s="159">
        <f t="shared" ref="J80:J91" si="44">IFERROR(H80/D80-1,"-")</f>
        <v>5.0012259623804622E-2</v>
      </c>
      <c r="K80" s="157">
        <f t="shared" ref="K80:K90" si="45">H80-G80</f>
        <v>20609</v>
      </c>
      <c r="L80" s="158">
        <f t="shared" ref="L80:L91" si="46">H80-D80</f>
        <v>14278</v>
      </c>
      <c r="M80" s="159">
        <f t="shared" si="43"/>
        <v>7.0045143984073424E-2</v>
      </c>
    </row>
    <row r="81" spans="2:13" x14ac:dyDescent="0.25">
      <c r="B81" s="162" t="s">
        <v>103</v>
      </c>
      <c r="C81" s="163">
        <v>63882</v>
      </c>
      <c r="D81" s="163">
        <v>49926</v>
      </c>
      <c r="E81" s="163">
        <v>18128</v>
      </c>
      <c r="F81" s="163">
        <v>66206</v>
      </c>
      <c r="G81" s="163">
        <v>60189</v>
      </c>
      <c r="H81" s="163">
        <v>72329</v>
      </c>
      <c r="I81" s="165">
        <f>IFERROR(H81/G81-1,"-")</f>
        <v>0.20169798468158628</v>
      </c>
      <c r="J81" s="164">
        <f t="shared" si="44"/>
        <v>0.44872411168529425</v>
      </c>
      <c r="K81" s="162">
        <f t="shared" si="45"/>
        <v>12140</v>
      </c>
      <c r="L81" s="163">
        <f t="shared" si="46"/>
        <v>22403</v>
      </c>
      <c r="M81" s="164">
        <f t="shared" si="43"/>
        <v>1.6900720621360676E-2</v>
      </c>
    </row>
    <row r="82" spans="2:13" x14ac:dyDescent="0.25">
      <c r="B82" s="162" t="s">
        <v>100</v>
      </c>
      <c r="C82" s="163">
        <v>214989</v>
      </c>
      <c r="D82" s="163">
        <v>235564</v>
      </c>
      <c r="E82" s="163">
        <v>58407</v>
      </c>
      <c r="F82" s="163">
        <v>213248</v>
      </c>
      <c r="G82" s="163">
        <v>218970</v>
      </c>
      <c r="H82" s="163">
        <v>227439</v>
      </c>
      <c r="I82" s="165">
        <f>IFERROR(H82/G82-1,"-")</f>
        <v>3.8676531031648143E-2</v>
      </c>
      <c r="J82" s="164">
        <f t="shared" si="44"/>
        <v>-3.4491688033825185E-2</v>
      </c>
      <c r="K82" s="162">
        <f t="shared" si="45"/>
        <v>8469</v>
      </c>
      <c r="L82" s="163">
        <f t="shared" si="46"/>
        <v>-8125</v>
      </c>
      <c r="M82" s="164">
        <f t="shared" si="43"/>
        <v>5.3144423362712752E-2</v>
      </c>
    </row>
    <row r="83" spans="2:13" x14ac:dyDescent="0.25">
      <c r="B83" s="157" t="s">
        <v>107</v>
      </c>
      <c r="C83" s="158">
        <v>364378</v>
      </c>
      <c r="D83" s="158">
        <v>347069</v>
      </c>
      <c r="E83" s="158">
        <v>91397</v>
      </c>
      <c r="F83" s="158">
        <v>295346</v>
      </c>
      <c r="G83" s="158">
        <v>373489</v>
      </c>
      <c r="H83" s="158">
        <v>441283</v>
      </c>
      <c r="I83" s="160">
        <f>IFERROR(H83/G83-1,"-")</f>
        <v>0.18151538599530381</v>
      </c>
      <c r="J83" s="159">
        <f t="shared" si="44"/>
        <v>0.27145610815140508</v>
      </c>
      <c r="K83" s="157">
        <f t="shared" si="45"/>
        <v>67794</v>
      </c>
      <c r="L83" s="158">
        <f t="shared" si="46"/>
        <v>94214</v>
      </c>
      <c r="M83" s="159">
        <f t="shared" si="43"/>
        <v>0.10311217765980316</v>
      </c>
    </row>
    <row r="84" spans="2:13" x14ac:dyDescent="0.25">
      <c r="B84" s="162" t="s">
        <v>110</v>
      </c>
      <c r="C84" s="163">
        <v>56198</v>
      </c>
      <c r="D84" s="163">
        <v>63752</v>
      </c>
      <c r="E84" s="163">
        <v>17445</v>
      </c>
      <c r="F84" s="163">
        <v>62128</v>
      </c>
      <c r="G84" s="163">
        <v>82199</v>
      </c>
      <c r="H84" s="163">
        <v>96271</v>
      </c>
      <c r="I84" s="165">
        <f t="shared" ref="I84:I91" si="47">IFERROR(H84/G84-1,"-")</f>
        <v>0.17119429676760056</v>
      </c>
      <c r="J84" s="164">
        <f t="shared" si="44"/>
        <v>0.51008595808758939</v>
      </c>
      <c r="K84" s="162">
        <f t="shared" si="45"/>
        <v>14072</v>
      </c>
      <c r="L84" s="163">
        <f t="shared" si="46"/>
        <v>32519</v>
      </c>
      <c r="M84" s="164">
        <f t="shared" si="43"/>
        <v>2.2495116411660795E-2</v>
      </c>
    </row>
    <row r="85" spans="2:13" x14ac:dyDescent="0.25">
      <c r="B85" s="162" t="s">
        <v>113</v>
      </c>
      <c r="C85" s="163">
        <v>168368</v>
      </c>
      <c r="D85" s="163">
        <v>138191</v>
      </c>
      <c r="E85" s="163">
        <v>31930</v>
      </c>
      <c r="F85" s="163">
        <v>97434</v>
      </c>
      <c r="G85" s="163">
        <v>111666</v>
      </c>
      <c r="H85" s="163">
        <v>122981</v>
      </c>
      <c r="I85" s="165">
        <f t="shared" si="47"/>
        <v>0.101328963157989</v>
      </c>
      <c r="J85" s="164">
        <f t="shared" si="44"/>
        <v>-0.11006505488780027</v>
      </c>
      <c r="K85" s="162">
        <f t="shared" si="45"/>
        <v>11315</v>
      </c>
      <c r="L85" s="163">
        <f t="shared" si="46"/>
        <v>-15210</v>
      </c>
      <c r="M85" s="164">
        <f t="shared" si="43"/>
        <v>2.8736295576263424E-2</v>
      </c>
    </row>
    <row r="86" spans="2:13" x14ac:dyDescent="0.25">
      <c r="B86" s="162" t="s">
        <v>116</v>
      </c>
      <c r="C86" s="163">
        <v>17384</v>
      </c>
      <c r="D86" s="163">
        <v>21075</v>
      </c>
      <c r="E86" s="163">
        <v>6777</v>
      </c>
      <c r="F86" s="163">
        <v>26003</v>
      </c>
      <c r="G86" s="163">
        <v>37854</v>
      </c>
      <c r="H86" s="163">
        <v>52090</v>
      </c>
      <c r="I86" s="165">
        <f t="shared" si="47"/>
        <v>0.37607650446452157</v>
      </c>
      <c r="J86" s="164">
        <f t="shared" si="44"/>
        <v>1.4716488730723607</v>
      </c>
      <c r="K86" s="162">
        <f t="shared" si="45"/>
        <v>14236</v>
      </c>
      <c r="L86" s="163">
        <f t="shared" si="46"/>
        <v>31015</v>
      </c>
      <c r="M86" s="164">
        <f t="shared" si="43"/>
        <v>1.2171584525801235E-2</v>
      </c>
    </row>
    <row r="87" spans="2:13" x14ac:dyDescent="0.25">
      <c r="B87" s="162" t="s">
        <v>123</v>
      </c>
      <c r="C87" s="163">
        <v>7535</v>
      </c>
      <c r="D87" s="163">
        <v>6200</v>
      </c>
      <c r="E87" s="163">
        <v>1446</v>
      </c>
      <c r="F87" s="163">
        <v>5606</v>
      </c>
      <c r="G87" s="163">
        <v>7837</v>
      </c>
      <c r="H87" s="163">
        <v>12806</v>
      </c>
      <c r="I87" s="165">
        <f t="shared" si="47"/>
        <v>0.63404363914763295</v>
      </c>
      <c r="J87" s="164">
        <f t="shared" si="44"/>
        <v>1.0654838709677419</v>
      </c>
      <c r="K87" s="162">
        <f t="shared" si="45"/>
        <v>4969</v>
      </c>
      <c r="L87" s="163">
        <f t="shared" si="46"/>
        <v>6606</v>
      </c>
      <c r="M87" s="164">
        <f t="shared" si="43"/>
        <v>2.9923077642044658E-3</v>
      </c>
    </row>
    <row r="88" spans="2:13" x14ac:dyDescent="0.25">
      <c r="B88" s="162" t="s">
        <v>119</v>
      </c>
      <c r="C88" s="163">
        <v>5836</v>
      </c>
      <c r="D88" s="163">
        <v>5595</v>
      </c>
      <c r="E88" s="163">
        <v>1794</v>
      </c>
      <c r="F88" s="163">
        <v>5083</v>
      </c>
      <c r="G88" s="163">
        <v>6268</v>
      </c>
      <c r="H88" s="163">
        <v>8009</v>
      </c>
      <c r="I88" s="165">
        <f t="shared" si="47"/>
        <v>0.27776005105296742</v>
      </c>
      <c r="J88" s="164">
        <f t="shared" si="44"/>
        <v>0.43145665773011621</v>
      </c>
      <c r="K88" s="162">
        <f t="shared" si="45"/>
        <v>1741</v>
      </c>
      <c r="L88" s="163">
        <f t="shared" si="46"/>
        <v>2414</v>
      </c>
      <c r="M88" s="164">
        <f t="shared" si="43"/>
        <v>1.8714190913254386E-3</v>
      </c>
    </row>
    <row r="89" spans="2:13" x14ac:dyDescent="0.25">
      <c r="B89" s="162" t="s">
        <v>128</v>
      </c>
      <c r="C89" s="163">
        <v>3604</v>
      </c>
      <c r="D89" s="163">
        <v>3790</v>
      </c>
      <c r="E89" s="163">
        <v>1708</v>
      </c>
      <c r="F89" s="163">
        <v>3385</v>
      </c>
      <c r="G89" s="163">
        <v>3805</v>
      </c>
      <c r="H89" s="163">
        <v>3556</v>
      </c>
      <c r="I89" s="165">
        <f t="shared" si="47"/>
        <v>-6.5440210249671504E-2</v>
      </c>
      <c r="J89" s="164">
        <f t="shared" si="44"/>
        <v>-6.1741424802110867E-2</v>
      </c>
      <c r="K89" s="162">
        <f t="shared" si="45"/>
        <v>-249</v>
      </c>
      <c r="L89" s="163">
        <f t="shared" si="46"/>
        <v>-234</v>
      </c>
      <c r="M89" s="164">
        <f t="shared" si="43"/>
        <v>8.3091101120655005E-4</v>
      </c>
    </row>
    <row r="90" spans="2:13" x14ac:dyDescent="0.25">
      <c r="B90" s="162" t="s">
        <v>131</v>
      </c>
      <c r="C90" s="163">
        <v>7515</v>
      </c>
      <c r="D90" s="163">
        <v>6907</v>
      </c>
      <c r="E90" s="163">
        <v>2323</v>
      </c>
      <c r="F90" s="163">
        <v>3698</v>
      </c>
      <c r="G90" s="163">
        <v>4407</v>
      </c>
      <c r="H90" s="163">
        <v>4689</v>
      </c>
      <c r="I90" s="165">
        <f t="shared" si="47"/>
        <v>6.3989108236895742E-2</v>
      </c>
      <c r="J90" s="164">
        <f t="shared" si="44"/>
        <v>-0.32112349790068051</v>
      </c>
      <c r="K90" s="162">
        <f t="shared" si="45"/>
        <v>282</v>
      </c>
      <c r="L90" s="163">
        <f t="shared" si="46"/>
        <v>-2218</v>
      </c>
      <c r="M90" s="164">
        <f t="shared" si="43"/>
        <v>1.095652905384565E-3</v>
      </c>
    </row>
    <row r="91" spans="2:13" x14ac:dyDescent="0.25">
      <c r="B91" s="168" t="s">
        <v>145</v>
      </c>
      <c r="C91" s="169">
        <f t="shared" ref="C91:H91" si="48">C83-SUM(C84:C90)</f>
        <v>97938</v>
      </c>
      <c r="D91" s="169">
        <f t="shared" si="48"/>
        <v>101559</v>
      </c>
      <c r="E91" s="169">
        <f t="shared" si="48"/>
        <v>27974</v>
      </c>
      <c r="F91" s="169">
        <f t="shared" si="48"/>
        <v>92009</v>
      </c>
      <c r="G91" s="169">
        <f t="shared" si="48"/>
        <v>119453</v>
      </c>
      <c r="H91" s="169">
        <f t="shared" si="48"/>
        <v>140881</v>
      </c>
      <c r="I91" s="171">
        <f t="shared" si="47"/>
        <v>0.17938436037604744</v>
      </c>
      <c r="J91" s="170">
        <f t="shared" si="44"/>
        <v>0.38718380448803158</v>
      </c>
      <c r="K91" s="168">
        <f>H91-G91</f>
        <v>21428</v>
      </c>
      <c r="L91" s="169">
        <f t="shared" si="46"/>
        <v>39322</v>
      </c>
      <c r="M91" s="170">
        <f t="shared" si="43"/>
        <v>3.2918890373956691E-2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53986</v>
      </c>
      <c r="D93" s="176">
        <f t="shared" ref="D93:H93" si="49">D94+D97</f>
        <v>55887</v>
      </c>
      <c r="E93" s="176">
        <f t="shared" si="49"/>
        <v>22616</v>
      </c>
      <c r="F93" s="176">
        <f t="shared" si="49"/>
        <v>51485</v>
      </c>
      <c r="G93" s="176">
        <f t="shared" si="49"/>
        <v>58157</v>
      </c>
      <c r="H93" s="176">
        <f t="shared" si="49"/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50">H93/H$9</f>
        <v>1.3409539120112907E-2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51">IFERROR(H94/D94-1,"-")</f>
        <v>-3.4968614456208358E-2</v>
      </c>
      <c r="K94" s="157">
        <f t="shared" ref="K94:K104" si="52">H94-G94</f>
        <v>-1901</v>
      </c>
      <c r="L94" s="158">
        <f t="shared" ref="L94:L105" si="53">H94-D94</f>
        <v>-1298</v>
      </c>
      <c r="M94" s="159">
        <f t="shared" si="50"/>
        <v>8.3700965501771179E-3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51"/>
        <v>-0.37988826815642462</v>
      </c>
      <c r="K95" s="162">
        <f t="shared" si="52"/>
        <v>-147</v>
      </c>
      <c r="L95" s="163">
        <f t="shared" si="53"/>
        <v>-7276</v>
      </c>
      <c r="M95" s="164">
        <f t="shared" si="50"/>
        <v>2.7752334308493239E-3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51"/>
        <v>0.33273961928086382</v>
      </c>
      <c r="K96" s="162">
        <f t="shared" si="52"/>
        <v>-1754</v>
      </c>
      <c r="L96" s="163">
        <f t="shared" si="53"/>
        <v>5978</v>
      </c>
      <c r="M96" s="164">
        <f t="shared" si="50"/>
        <v>5.5948631193277936E-3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51"/>
        <v>0.14913682864450117</v>
      </c>
      <c r="K97" s="157">
        <f t="shared" si="52"/>
        <v>1132</v>
      </c>
      <c r="L97" s="158">
        <f t="shared" si="53"/>
        <v>2799</v>
      </c>
      <c r="M97" s="159">
        <f t="shared" si="50"/>
        <v>5.0394425699357894E-3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54">IFERROR(H98/G98-1,"-")</f>
        <v>8.4078711985688726E-2</v>
      </c>
      <c r="J98" s="164">
        <f t="shared" si="51"/>
        <v>0.25154894671623307</v>
      </c>
      <c r="K98" s="162">
        <f t="shared" si="52"/>
        <v>235</v>
      </c>
      <c r="L98" s="163">
        <f t="shared" si="53"/>
        <v>609</v>
      </c>
      <c r="M98" s="164">
        <f t="shared" si="50"/>
        <v>7.0800347692796589E-4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54"/>
        <v>0.11012060828526482</v>
      </c>
      <c r="J99" s="164">
        <f t="shared" si="51"/>
        <v>8.4250960307298284E-2</v>
      </c>
      <c r="K99" s="162">
        <f t="shared" si="52"/>
        <v>420</v>
      </c>
      <c r="L99" s="163">
        <f t="shared" si="53"/>
        <v>329</v>
      </c>
      <c r="M99" s="164">
        <f t="shared" si="50"/>
        <v>9.8933555158845139E-4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54"/>
        <v>-5.1480051480051525E-2</v>
      </c>
      <c r="J100" s="164">
        <f t="shared" si="51"/>
        <v>-4.3850544888427656E-2</v>
      </c>
      <c r="K100" s="162">
        <f t="shared" si="52"/>
        <v>-200</v>
      </c>
      <c r="L100" s="163">
        <f t="shared" si="53"/>
        <v>-169</v>
      </c>
      <c r="M100" s="164">
        <f t="shared" si="50"/>
        <v>8.6105373349160206E-4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54"/>
        <v>-5.3304904051172386E-3</v>
      </c>
      <c r="J101" s="164">
        <f t="shared" si="51"/>
        <v>0.33476394849785418</v>
      </c>
      <c r="K101" s="162">
        <f t="shared" si="52"/>
        <v>-5</v>
      </c>
      <c r="L101" s="163">
        <f t="shared" si="53"/>
        <v>234</v>
      </c>
      <c r="M101" s="164">
        <f t="shared" si="50"/>
        <v>2.1800899141049247E-4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54"/>
        <v>0.38923076923076927</v>
      </c>
      <c r="J102" s="164">
        <f t="shared" si="51"/>
        <v>0.73988439306358389</v>
      </c>
      <c r="K102" s="162">
        <f t="shared" si="52"/>
        <v>253</v>
      </c>
      <c r="L102" s="163">
        <f t="shared" si="53"/>
        <v>384</v>
      </c>
      <c r="M102" s="164">
        <f t="shared" si="50"/>
        <v>2.109990559953641E-4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54"/>
        <v>0.50326797385620914</v>
      </c>
      <c r="J103" s="164">
        <f t="shared" si="51"/>
        <v>0.4838709677419355</v>
      </c>
      <c r="K103" s="162">
        <f t="shared" si="52"/>
        <v>77</v>
      </c>
      <c r="L103" s="163">
        <f t="shared" si="53"/>
        <v>75</v>
      </c>
      <c r="M103" s="164">
        <f t="shared" si="50"/>
        <v>5.3742838182650878E-5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54"/>
        <v>0.42222222222222228</v>
      </c>
      <c r="J104" s="164">
        <f t="shared" si="51"/>
        <v>0.41697416974169732</v>
      </c>
      <c r="K104" s="162">
        <f t="shared" si="52"/>
        <v>114</v>
      </c>
      <c r="L104" s="163">
        <f t="shared" si="53"/>
        <v>113</v>
      </c>
      <c r="M104" s="164">
        <f t="shared" si="50"/>
        <v>8.9727173313643198E-5</v>
      </c>
    </row>
    <row r="105" spans="2:13" x14ac:dyDescent="0.25">
      <c r="B105" s="168" t="s">
        <v>145</v>
      </c>
      <c r="C105" s="169">
        <f t="shared" ref="C105:H105" si="55">C97-SUM(C98:C104)</f>
        <v>7127</v>
      </c>
      <c r="D105" s="169">
        <f t="shared" si="55"/>
        <v>6944</v>
      </c>
      <c r="E105" s="169">
        <f t="shared" si="55"/>
        <v>2399</v>
      </c>
      <c r="F105" s="169">
        <f t="shared" si="55"/>
        <v>6087</v>
      </c>
      <c r="G105" s="169">
        <f t="shared" si="55"/>
        <v>7930</v>
      </c>
      <c r="H105" s="169">
        <f t="shared" si="55"/>
        <v>8168</v>
      </c>
      <c r="I105" s="171">
        <f t="shared" si="54"/>
        <v>3.0012610340479196E-2</v>
      </c>
      <c r="J105" s="170">
        <f t="shared" si="51"/>
        <v>0.17626728110599088</v>
      </c>
      <c r="K105" s="168">
        <f>H105-G105</f>
        <v>238</v>
      </c>
      <c r="L105" s="169">
        <f t="shared" si="53"/>
        <v>1224</v>
      </c>
      <c r="M105" s="170">
        <f t="shared" si="50"/>
        <v>1.9085717490256191E-3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85990</v>
      </c>
      <c r="D107" s="176">
        <f t="shared" ref="D107:H107" si="56">D108+D111</f>
        <v>82594</v>
      </c>
      <c r="E107" s="176">
        <f t="shared" si="56"/>
        <v>62298</v>
      </c>
      <c r="F107" s="176">
        <f t="shared" si="56"/>
        <v>169794</v>
      </c>
      <c r="G107" s="176">
        <f t="shared" si="56"/>
        <v>220761</v>
      </c>
      <c r="H107" s="176">
        <f t="shared" si="56"/>
        <v>207278</v>
      </c>
      <c r="I107" s="177">
        <f>IFERROR(H107/G107-1,"-")</f>
        <v>-6.1075099315549441E-2</v>
      </c>
      <c r="J107" s="177">
        <f>IFERROR(H107/D107-1,"-")</f>
        <v>1.5096011816838995</v>
      </c>
      <c r="K107" s="176">
        <f>H107-G107</f>
        <v>-13483</v>
      </c>
      <c r="L107" s="176">
        <f>H107-D107</f>
        <v>124684</v>
      </c>
      <c r="M107" s="177">
        <f t="shared" ref="M107:M119" si="57">H107/H$9</f>
        <v>4.8433513099232647E-2</v>
      </c>
    </row>
    <row r="108" spans="2:13" x14ac:dyDescent="0.25">
      <c r="B108" s="157" t="s">
        <v>97</v>
      </c>
      <c r="C108" s="158">
        <v>15599</v>
      </c>
      <c r="D108" s="158">
        <v>17569</v>
      </c>
      <c r="E108" s="158">
        <v>28280</v>
      </c>
      <c r="F108" s="158">
        <v>41132</v>
      </c>
      <c r="G108" s="158">
        <v>48543</v>
      </c>
      <c r="H108" s="158">
        <v>43479</v>
      </c>
      <c r="I108" s="160">
        <f>IFERROR(H108/G108-1,"-")</f>
        <v>-0.10431988134231507</v>
      </c>
      <c r="J108" s="159">
        <f t="shared" ref="J108:J119" si="58">IFERROR(H108/D108-1,"-")</f>
        <v>1.4747566736866071</v>
      </c>
      <c r="K108" s="157">
        <f t="shared" ref="K108:K118" si="59">H108-G108</f>
        <v>-5064</v>
      </c>
      <c r="L108" s="158">
        <f t="shared" ref="L108:L119" si="60">H108-D108</f>
        <v>25910</v>
      </c>
      <c r="M108" s="159">
        <f t="shared" si="57"/>
        <v>1.0159499397145555E-2</v>
      </c>
    </row>
    <row r="109" spans="2:13" x14ac:dyDescent="0.25">
      <c r="B109" s="162" t="s">
        <v>103</v>
      </c>
      <c r="C109" s="163">
        <v>2831</v>
      </c>
      <c r="D109" s="163">
        <v>3028</v>
      </c>
      <c r="E109" s="163">
        <v>3378</v>
      </c>
      <c r="F109" s="163">
        <v>11031</v>
      </c>
      <c r="G109" s="163">
        <v>14560</v>
      </c>
      <c r="H109" s="163">
        <v>12208</v>
      </c>
      <c r="I109" s="165">
        <f>IFERROR(H109/G109-1,"-")</f>
        <v>-0.16153846153846152</v>
      </c>
      <c r="J109" s="164">
        <f t="shared" si="58"/>
        <v>3.0317040951122856</v>
      </c>
      <c r="K109" s="162">
        <f t="shared" si="59"/>
        <v>-2352</v>
      </c>
      <c r="L109" s="163">
        <f t="shared" si="60"/>
        <v>9180</v>
      </c>
      <c r="M109" s="164">
        <f t="shared" si="57"/>
        <v>2.8525763849295734E-3</v>
      </c>
    </row>
    <row r="110" spans="2:13" x14ac:dyDescent="0.25">
      <c r="B110" s="162" t="s">
        <v>100</v>
      </c>
      <c r="C110" s="163">
        <v>12768</v>
      </c>
      <c r="D110" s="163">
        <v>14541</v>
      </c>
      <c r="E110" s="163">
        <v>24902</v>
      </c>
      <c r="F110" s="163">
        <v>30101</v>
      </c>
      <c r="G110" s="163">
        <v>33983</v>
      </c>
      <c r="H110" s="163">
        <v>31271</v>
      </c>
      <c r="I110" s="165">
        <f>IFERROR(H110/G110-1,"-")</f>
        <v>-7.9804608186446191E-2</v>
      </c>
      <c r="J110" s="164">
        <f t="shared" si="58"/>
        <v>1.1505398528299291</v>
      </c>
      <c r="K110" s="162">
        <f t="shared" si="59"/>
        <v>-2712</v>
      </c>
      <c r="L110" s="163">
        <f t="shared" si="60"/>
        <v>16730</v>
      </c>
      <c r="M110" s="164">
        <f t="shared" si="57"/>
        <v>7.3069230122159807E-3</v>
      </c>
    </row>
    <row r="111" spans="2:13" x14ac:dyDescent="0.25">
      <c r="B111" s="157" t="s">
        <v>107</v>
      </c>
      <c r="C111" s="158">
        <v>70391</v>
      </c>
      <c r="D111" s="158">
        <v>65025</v>
      </c>
      <c r="E111" s="158">
        <v>34018</v>
      </c>
      <c r="F111" s="158">
        <v>128662</v>
      </c>
      <c r="G111" s="158">
        <v>172218</v>
      </c>
      <c r="H111" s="158">
        <v>163799</v>
      </c>
      <c r="I111" s="160">
        <f>IFERROR(H111/G111-1,"-")</f>
        <v>-4.8885714617519671E-2</v>
      </c>
      <c r="J111" s="159">
        <f t="shared" si="58"/>
        <v>1.5190157631680123</v>
      </c>
      <c r="K111" s="157">
        <f t="shared" si="59"/>
        <v>-8419</v>
      </c>
      <c r="L111" s="158">
        <f t="shared" si="60"/>
        <v>98774</v>
      </c>
      <c r="M111" s="159">
        <f t="shared" si="57"/>
        <v>3.8274013702087092E-2</v>
      </c>
    </row>
    <row r="112" spans="2:13" x14ac:dyDescent="0.25">
      <c r="B112" s="162" t="s">
        <v>110</v>
      </c>
      <c r="C112" s="163">
        <v>36775</v>
      </c>
      <c r="D112" s="163">
        <v>36612</v>
      </c>
      <c r="E112" s="163">
        <v>19439</v>
      </c>
      <c r="F112" s="163">
        <v>77726</v>
      </c>
      <c r="G112" s="163">
        <v>113230</v>
      </c>
      <c r="H112" s="163">
        <v>102157</v>
      </c>
      <c r="I112" s="165">
        <f t="shared" ref="I112:I119" si="61">IFERROR(H112/G112-1,"-")</f>
        <v>-9.7792104565927795E-2</v>
      </c>
      <c r="J112" s="164">
        <f t="shared" si="58"/>
        <v>1.7902600240358351</v>
      </c>
      <c r="K112" s="162">
        <f t="shared" si="59"/>
        <v>-11073</v>
      </c>
      <c r="L112" s="163">
        <f t="shared" si="60"/>
        <v>65545</v>
      </c>
      <c r="M112" s="164">
        <f t="shared" si="57"/>
        <v>2.3870465740108981E-2</v>
      </c>
    </row>
    <row r="113" spans="2:13" x14ac:dyDescent="0.25">
      <c r="B113" s="162" t="s">
        <v>113</v>
      </c>
      <c r="C113" s="163">
        <v>5585</v>
      </c>
      <c r="D113" s="163">
        <v>4407</v>
      </c>
      <c r="E113" s="163">
        <v>2695</v>
      </c>
      <c r="F113" s="163">
        <v>5917</v>
      </c>
      <c r="G113" s="163">
        <v>7594</v>
      </c>
      <c r="H113" s="163">
        <v>7215</v>
      </c>
      <c r="I113" s="165">
        <f t="shared" si="61"/>
        <v>-4.9907821964708998E-2</v>
      </c>
      <c r="J113" s="164">
        <f t="shared" si="58"/>
        <v>0.63716814159292046</v>
      </c>
      <c r="K113" s="162">
        <f t="shared" si="59"/>
        <v>-379</v>
      </c>
      <c r="L113" s="163">
        <f t="shared" si="60"/>
        <v>2808</v>
      </c>
      <c r="M113" s="164">
        <f t="shared" si="57"/>
        <v>1.6858894673383743E-3</v>
      </c>
    </row>
    <row r="114" spans="2:13" x14ac:dyDescent="0.25">
      <c r="B114" s="162" t="s">
        <v>116</v>
      </c>
      <c r="C114" s="163">
        <v>12015</v>
      </c>
      <c r="D114" s="163">
        <v>8908</v>
      </c>
      <c r="E114" s="163">
        <v>1859</v>
      </c>
      <c r="F114" s="163">
        <v>8638</v>
      </c>
      <c r="G114" s="163">
        <v>12056</v>
      </c>
      <c r="H114" s="163">
        <v>12800</v>
      </c>
      <c r="I114" s="165">
        <f t="shared" si="61"/>
        <v>6.1712010617120061E-2</v>
      </c>
      <c r="J114" s="164">
        <f t="shared" si="58"/>
        <v>0.4369106421194433</v>
      </c>
      <c r="K114" s="162">
        <f t="shared" si="59"/>
        <v>744</v>
      </c>
      <c r="L114" s="163">
        <f t="shared" si="60"/>
        <v>3892</v>
      </c>
      <c r="M114" s="164">
        <f t="shared" si="57"/>
        <v>2.99090577712144E-3</v>
      </c>
    </row>
    <row r="115" spans="2:13" x14ac:dyDescent="0.25">
      <c r="B115" s="162" t="s">
        <v>123</v>
      </c>
      <c r="C115" s="163">
        <v>1509</v>
      </c>
      <c r="D115" s="163">
        <v>1114</v>
      </c>
      <c r="E115" s="163">
        <v>1095</v>
      </c>
      <c r="F115" s="163">
        <v>5894</v>
      </c>
      <c r="G115" s="163">
        <v>6032</v>
      </c>
      <c r="H115" s="163">
        <v>5918</v>
      </c>
      <c r="I115" s="165">
        <f t="shared" si="61"/>
        <v>-1.8899204244031798E-2</v>
      </c>
      <c r="J115" s="164">
        <f t="shared" si="58"/>
        <v>4.3123877917414726</v>
      </c>
      <c r="K115" s="162">
        <f t="shared" si="59"/>
        <v>-114</v>
      </c>
      <c r="L115" s="163">
        <f t="shared" si="60"/>
        <v>4804</v>
      </c>
      <c r="M115" s="164">
        <f t="shared" si="57"/>
        <v>1.3828265928909908E-3</v>
      </c>
    </row>
    <row r="116" spans="2:13" x14ac:dyDescent="0.25">
      <c r="B116" s="162" t="s">
        <v>119</v>
      </c>
      <c r="C116" s="163">
        <v>2993</v>
      </c>
      <c r="D116" s="163">
        <v>2915</v>
      </c>
      <c r="E116" s="163">
        <v>2545</v>
      </c>
      <c r="F116" s="163">
        <v>4317</v>
      </c>
      <c r="G116" s="163">
        <v>4916</v>
      </c>
      <c r="H116" s="163">
        <v>4686</v>
      </c>
      <c r="I116" s="165">
        <f t="shared" si="61"/>
        <v>-4.6786004882017895E-2</v>
      </c>
      <c r="J116" s="164">
        <f t="shared" si="58"/>
        <v>0.60754716981132084</v>
      </c>
      <c r="K116" s="162">
        <f t="shared" si="59"/>
        <v>-230</v>
      </c>
      <c r="L116" s="163">
        <f t="shared" si="60"/>
        <v>1771</v>
      </c>
      <c r="M116" s="164">
        <f t="shared" si="57"/>
        <v>1.0949519118430523E-3</v>
      </c>
    </row>
    <row r="117" spans="2:13" x14ac:dyDescent="0.25">
      <c r="B117" s="162" t="s">
        <v>128</v>
      </c>
      <c r="C117" s="163">
        <v>478</v>
      </c>
      <c r="D117" s="163">
        <v>419</v>
      </c>
      <c r="E117" s="163">
        <v>226</v>
      </c>
      <c r="F117" s="163">
        <v>1123</v>
      </c>
      <c r="G117" s="163">
        <v>1300</v>
      </c>
      <c r="H117" s="163">
        <v>1069</v>
      </c>
      <c r="I117" s="165">
        <f t="shared" si="61"/>
        <v>-0.1776923076923077</v>
      </c>
      <c r="J117" s="164">
        <f t="shared" si="58"/>
        <v>1.5513126491646778</v>
      </c>
      <c r="K117" s="162">
        <f t="shared" si="59"/>
        <v>-231</v>
      </c>
      <c r="L117" s="163">
        <f t="shared" si="60"/>
        <v>650</v>
      </c>
      <c r="M117" s="164">
        <f t="shared" si="57"/>
        <v>2.4978736529240777E-4</v>
      </c>
    </row>
    <row r="118" spans="2:13" x14ac:dyDescent="0.25">
      <c r="B118" s="162" t="s">
        <v>131</v>
      </c>
      <c r="C118" s="163">
        <v>1389</v>
      </c>
      <c r="D118" s="163">
        <v>1123</v>
      </c>
      <c r="E118" s="163">
        <v>549</v>
      </c>
      <c r="F118" s="163">
        <v>840</v>
      </c>
      <c r="G118" s="163">
        <v>770</v>
      </c>
      <c r="H118" s="163">
        <v>1368</v>
      </c>
      <c r="I118" s="165">
        <f t="shared" si="61"/>
        <v>0.77662337662337655</v>
      </c>
      <c r="J118" s="164">
        <f t="shared" si="58"/>
        <v>0.21816562778272486</v>
      </c>
      <c r="K118" s="162">
        <f t="shared" si="59"/>
        <v>598</v>
      </c>
      <c r="L118" s="163">
        <f t="shared" si="60"/>
        <v>245</v>
      </c>
      <c r="M118" s="164">
        <f t="shared" si="57"/>
        <v>3.1965305492985389E-4</v>
      </c>
    </row>
    <row r="119" spans="2:13" x14ac:dyDescent="0.25">
      <c r="B119" s="168" t="s">
        <v>145</v>
      </c>
      <c r="C119" s="169">
        <f t="shared" ref="C119:H119" si="62">C111-SUM(C112:C118)</f>
        <v>9647</v>
      </c>
      <c r="D119" s="169">
        <f t="shared" si="62"/>
        <v>9527</v>
      </c>
      <c r="E119" s="169">
        <f t="shared" si="62"/>
        <v>5610</v>
      </c>
      <c r="F119" s="169">
        <f t="shared" si="62"/>
        <v>24207</v>
      </c>
      <c r="G119" s="169">
        <f t="shared" si="62"/>
        <v>26320</v>
      </c>
      <c r="H119" s="169">
        <f t="shared" si="62"/>
        <v>28586</v>
      </c>
      <c r="I119" s="171">
        <f t="shared" si="61"/>
        <v>8.6094224924012197E-2</v>
      </c>
      <c r="J119" s="170">
        <f t="shared" si="58"/>
        <v>2.0005248241838984</v>
      </c>
      <c r="K119" s="168">
        <f>H119-G119</f>
        <v>2266</v>
      </c>
      <c r="L119" s="169">
        <f t="shared" si="60"/>
        <v>19059</v>
      </c>
      <c r="M119" s="170">
        <f t="shared" si="57"/>
        <v>6.6795337925619914E-3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232309</v>
      </c>
      <c r="D121" s="176">
        <f t="shared" ref="D121:H121" si="63">D122+D125</f>
        <v>220415</v>
      </c>
      <c r="E121" s="176">
        <f t="shared" si="63"/>
        <v>91416</v>
      </c>
      <c r="F121" s="176">
        <f t="shared" si="63"/>
        <v>229131</v>
      </c>
      <c r="G121" s="176">
        <f t="shared" si="63"/>
        <v>239109</v>
      </c>
      <c r="H121" s="176">
        <f t="shared" si="63"/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64">H121/H$9</f>
        <v>5.8619650250955689E-2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65">IFERROR(H122/D122-1,"-")</f>
        <v>0.30317457675084492</v>
      </c>
      <c r="K122" s="157">
        <f t="shared" ref="K122:K132" si="66">H122-G122</f>
        <v>10136</v>
      </c>
      <c r="L122" s="158">
        <f t="shared" ref="L122:L133" si="67">H122-D122</f>
        <v>36424</v>
      </c>
      <c r="M122" s="159">
        <f t="shared" si="64"/>
        <v>3.658391827349964E-2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65"/>
        <v>0.24096208003143627</v>
      </c>
      <c r="K123" s="162">
        <f t="shared" si="66"/>
        <v>9672</v>
      </c>
      <c r="L123" s="163">
        <f t="shared" si="67"/>
        <v>14717</v>
      </c>
      <c r="M123" s="164">
        <f t="shared" si="64"/>
        <v>1.7710134497294167E-2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65"/>
        <v>0.36750414790234642</v>
      </c>
      <c r="K124" s="162">
        <f t="shared" si="66"/>
        <v>464</v>
      </c>
      <c r="L124" s="163">
        <f t="shared" si="67"/>
        <v>21707</v>
      </c>
      <c r="M124" s="164">
        <f t="shared" si="64"/>
        <v>1.8873783776205477E-2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65"/>
        <v>-5.9517517178103829E-2</v>
      </c>
      <c r="K125" s="157">
        <f t="shared" si="66"/>
        <v>1626</v>
      </c>
      <c r="L125" s="158">
        <f t="shared" si="67"/>
        <v>-5968</v>
      </c>
      <c r="M125" s="159">
        <f t="shared" si="64"/>
        <v>2.2035731977456046E-2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68">IFERROR(H126/G126-1,"-")</f>
        <v>-8.5007727975270453E-2</v>
      </c>
      <c r="J126" s="164">
        <f t="shared" si="65"/>
        <v>1.8738049713193039E-2</v>
      </c>
      <c r="K126" s="162">
        <f t="shared" si="66"/>
        <v>-990</v>
      </c>
      <c r="L126" s="163">
        <f t="shared" si="67"/>
        <v>196</v>
      </c>
      <c r="M126" s="164">
        <f t="shared" si="64"/>
        <v>2.4899290594535988E-3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68"/>
        <v>-1.4193451486932962E-2</v>
      </c>
      <c r="J127" s="164">
        <f t="shared" si="65"/>
        <v>0.37455497382198955</v>
      </c>
      <c r="K127" s="162">
        <f t="shared" si="66"/>
        <v>-189</v>
      </c>
      <c r="L127" s="163">
        <f t="shared" si="67"/>
        <v>3577</v>
      </c>
      <c r="M127" s="164">
        <f t="shared" si="64"/>
        <v>3.0673140731463395E-3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68"/>
        <v>-2.1585198720877163E-2</v>
      </c>
      <c r="J128" s="164">
        <f t="shared" si="65"/>
        <v>0.27694142197048732</v>
      </c>
      <c r="K128" s="162">
        <f t="shared" si="66"/>
        <v>-189</v>
      </c>
      <c r="L128" s="163">
        <f t="shared" si="67"/>
        <v>1858</v>
      </c>
      <c r="M128" s="164">
        <f t="shared" si="64"/>
        <v>2.0018038900468265E-3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68"/>
        <v>-0.10656048540007579</v>
      </c>
      <c r="J129" s="164">
        <f t="shared" si="65"/>
        <v>0.262593783494105</v>
      </c>
      <c r="K129" s="162">
        <f t="shared" si="66"/>
        <v>-281</v>
      </c>
      <c r="L129" s="163">
        <f t="shared" si="67"/>
        <v>490</v>
      </c>
      <c r="M129" s="164">
        <f t="shared" si="64"/>
        <v>5.5051359460141507E-4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68"/>
        <v>8.1178903826266913E-2</v>
      </c>
      <c r="J130" s="164">
        <f t="shared" si="65"/>
        <v>0.40902964959568733</v>
      </c>
      <c r="K130" s="162">
        <f t="shared" si="66"/>
        <v>157</v>
      </c>
      <c r="L130" s="163">
        <f t="shared" si="67"/>
        <v>607</v>
      </c>
      <c r="M130" s="164">
        <f t="shared" si="64"/>
        <v>4.8859249843444773E-4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68"/>
        <v>-5.2199850857569396E-3</v>
      </c>
      <c r="J131" s="164">
        <f t="shared" si="65"/>
        <v>-0.17806531115218727</v>
      </c>
      <c r="K131" s="162">
        <f t="shared" si="66"/>
        <v>-7</v>
      </c>
      <c r="L131" s="163">
        <f t="shared" si="67"/>
        <v>-289</v>
      </c>
      <c r="M131" s="164">
        <f t="shared" si="64"/>
        <v>3.1170846145937511E-4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68"/>
        <v>1.5478615071283119E-2</v>
      </c>
      <c r="J132" s="164">
        <f t="shared" si="65"/>
        <v>-7.0123088399850819E-2</v>
      </c>
      <c r="K132" s="162">
        <f t="shared" si="66"/>
        <v>38</v>
      </c>
      <c r="L132" s="163">
        <f t="shared" si="67"/>
        <v>-188</v>
      </c>
      <c r="M132" s="164">
        <f t="shared" si="64"/>
        <v>5.82525632997168E-4</v>
      </c>
    </row>
    <row r="133" spans="2:13" x14ac:dyDescent="0.25">
      <c r="B133" s="168" t="s">
        <v>145</v>
      </c>
      <c r="C133" s="169">
        <f t="shared" ref="C133:H133" si="69">C125-SUM(C126:C132)</f>
        <v>59498</v>
      </c>
      <c r="D133" s="169">
        <f t="shared" si="69"/>
        <v>65900</v>
      </c>
      <c r="E133" s="169">
        <f t="shared" si="69"/>
        <v>24958</v>
      </c>
      <c r="F133" s="169">
        <f t="shared" si="69"/>
        <v>57174</v>
      </c>
      <c r="G133" s="169">
        <f t="shared" si="69"/>
        <v>50594</v>
      </c>
      <c r="H133" s="169">
        <f t="shared" si="69"/>
        <v>53681</v>
      </c>
      <c r="I133" s="171">
        <f t="shared" si="68"/>
        <v>6.1015140135193935E-2</v>
      </c>
      <c r="J133" s="170">
        <f t="shared" si="65"/>
        <v>-0.18541729893778447</v>
      </c>
      <c r="K133" s="168">
        <f>H133-G133</f>
        <v>3087</v>
      </c>
      <c r="L133" s="169">
        <f t="shared" si="67"/>
        <v>-12219</v>
      </c>
      <c r="M133" s="170">
        <f t="shared" si="64"/>
        <v>1.2543344767316876E-2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174825</v>
      </c>
      <c r="D135" s="176">
        <f t="shared" ref="D135:H135" si="70">D136+D139</f>
        <v>179597</v>
      </c>
      <c r="E135" s="176">
        <f t="shared" si="70"/>
        <v>71022</v>
      </c>
      <c r="F135" s="176">
        <f t="shared" si="70"/>
        <v>211298</v>
      </c>
      <c r="G135" s="176">
        <f t="shared" si="70"/>
        <v>229046</v>
      </c>
      <c r="H135" s="176">
        <f t="shared" si="70"/>
        <v>235930</v>
      </c>
      <c r="I135" s="177">
        <f>IFERROR(H135/G135-1,"-")</f>
        <v>3.0055098102564459E-2</v>
      </c>
      <c r="J135" s="177">
        <f>IFERROR(H135/D135-1,"-")</f>
        <v>0.31366336854179089</v>
      </c>
      <c r="K135" s="176">
        <f>H135-G135</f>
        <v>6884</v>
      </c>
      <c r="L135" s="176">
        <f>H135-D135</f>
        <v>56333</v>
      </c>
      <c r="M135" s="177">
        <f t="shared" ref="M135:M147" si="71">H135/H$9</f>
        <v>5.5128468749707921E-2</v>
      </c>
    </row>
    <row r="136" spans="2:13" x14ac:dyDescent="0.25">
      <c r="B136" s="157" t="s">
        <v>97</v>
      </c>
      <c r="C136" s="158">
        <v>32806</v>
      </c>
      <c r="D136" s="158">
        <v>35173</v>
      </c>
      <c r="E136" s="158">
        <v>18253</v>
      </c>
      <c r="F136" s="158">
        <v>21329</v>
      </c>
      <c r="G136" s="158">
        <v>23163</v>
      </c>
      <c r="H136" s="158">
        <v>21463</v>
      </c>
      <c r="I136" s="160">
        <f>IFERROR(H136/G136-1,"-")</f>
        <v>-7.3392911108232983E-2</v>
      </c>
      <c r="J136" s="159">
        <f t="shared" ref="J136:J147" si="72">IFERROR(H136/D136-1,"-")</f>
        <v>-0.38978762118670573</v>
      </c>
      <c r="K136" s="157">
        <f t="shared" ref="K136:K146" si="73">H136-G136</f>
        <v>-1700</v>
      </c>
      <c r="L136" s="158">
        <f t="shared" ref="L136:L147" si="74">H136-D136</f>
        <v>-13710</v>
      </c>
      <c r="M136" s="159">
        <f t="shared" si="71"/>
        <v>5.0151414604966771E-3</v>
      </c>
    </row>
    <row r="137" spans="2:13" x14ac:dyDescent="0.25">
      <c r="B137" s="162" t="s">
        <v>103</v>
      </c>
      <c r="C137" s="163">
        <v>20836</v>
      </c>
      <c r="D137" s="163">
        <v>17177</v>
      </c>
      <c r="E137" s="163">
        <v>13223</v>
      </c>
      <c r="F137" s="163">
        <v>14679</v>
      </c>
      <c r="G137" s="163">
        <v>14638</v>
      </c>
      <c r="H137" s="163">
        <v>13022</v>
      </c>
      <c r="I137" s="165">
        <f>IFERROR(H137/G137-1,"-")</f>
        <v>-0.11039759529990434</v>
      </c>
      <c r="J137" s="164">
        <f t="shared" si="72"/>
        <v>-0.24189322931827439</v>
      </c>
      <c r="K137" s="162">
        <f t="shared" si="73"/>
        <v>-1616</v>
      </c>
      <c r="L137" s="163">
        <f t="shared" si="74"/>
        <v>-4155</v>
      </c>
      <c r="M137" s="164">
        <f t="shared" si="71"/>
        <v>3.0427792991933899E-3</v>
      </c>
    </row>
    <row r="138" spans="2:13" x14ac:dyDescent="0.25">
      <c r="B138" s="162" t="s">
        <v>100</v>
      </c>
      <c r="C138" s="163">
        <v>11970</v>
      </c>
      <c r="D138" s="163">
        <v>17996</v>
      </c>
      <c r="E138" s="163">
        <v>5030</v>
      </c>
      <c r="F138" s="163">
        <v>6650</v>
      </c>
      <c r="G138" s="163">
        <v>8525</v>
      </c>
      <c r="H138" s="163">
        <v>8441</v>
      </c>
      <c r="I138" s="165">
        <f>IFERROR(H138/G138-1,"-")</f>
        <v>-9.8533724340176265E-3</v>
      </c>
      <c r="J138" s="164">
        <f t="shared" si="72"/>
        <v>-0.53095132251611465</v>
      </c>
      <c r="K138" s="162">
        <f t="shared" si="73"/>
        <v>-84</v>
      </c>
      <c r="L138" s="163">
        <f t="shared" si="74"/>
        <v>-9555</v>
      </c>
      <c r="M138" s="164">
        <f t="shared" si="71"/>
        <v>1.9723621613032872E-3</v>
      </c>
    </row>
    <row r="139" spans="2:13" x14ac:dyDescent="0.25">
      <c r="B139" s="157" t="s">
        <v>107</v>
      </c>
      <c r="C139" s="158">
        <v>142019</v>
      </c>
      <c r="D139" s="158">
        <v>144424</v>
      </c>
      <c r="E139" s="158">
        <v>52769</v>
      </c>
      <c r="F139" s="158">
        <v>189969</v>
      </c>
      <c r="G139" s="158">
        <v>205883</v>
      </c>
      <c r="H139" s="158">
        <v>214467</v>
      </c>
      <c r="I139" s="160">
        <f>IFERROR(H139/G139-1,"-")</f>
        <v>4.1693583248738397E-2</v>
      </c>
      <c r="J139" s="159">
        <f t="shared" si="72"/>
        <v>0.48498172048966937</v>
      </c>
      <c r="K139" s="157">
        <f t="shared" si="73"/>
        <v>8584</v>
      </c>
      <c r="L139" s="158">
        <f t="shared" si="74"/>
        <v>70043</v>
      </c>
      <c r="M139" s="159">
        <f t="shared" si="71"/>
        <v>5.0113327289211244E-2</v>
      </c>
    </row>
    <row r="140" spans="2:13" x14ac:dyDescent="0.25">
      <c r="B140" s="162" t="s">
        <v>110</v>
      </c>
      <c r="C140" s="163">
        <v>67763</v>
      </c>
      <c r="D140" s="163">
        <v>70307</v>
      </c>
      <c r="E140" s="163">
        <v>18492</v>
      </c>
      <c r="F140" s="163">
        <v>82145</v>
      </c>
      <c r="G140" s="163">
        <v>89598</v>
      </c>
      <c r="H140" s="163">
        <v>97266</v>
      </c>
      <c r="I140" s="165">
        <f t="shared" ref="I140:I147" si="75">IFERROR(H140/G140-1,"-")</f>
        <v>8.5582267461327355E-2</v>
      </c>
      <c r="J140" s="164">
        <f t="shared" si="72"/>
        <v>0.3834468829561779</v>
      </c>
      <c r="K140" s="162">
        <f t="shared" si="73"/>
        <v>7668</v>
      </c>
      <c r="L140" s="163">
        <f t="shared" si="74"/>
        <v>26959</v>
      </c>
      <c r="M140" s="164">
        <f t="shared" si="71"/>
        <v>2.2727612602929218E-2</v>
      </c>
    </row>
    <row r="141" spans="2:13" x14ac:dyDescent="0.25">
      <c r="B141" s="162" t="s">
        <v>113</v>
      </c>
      <c r="C141" s="163">
        <v>12046</v>
      </c>
      <c r="D141" s="163">
        <v>12498</v>
      </c>
      <c r="E141" s="163">
        <v>4762</v>
      </c>
      <c r="F141" s="163">
        <v>13518</v>
      </c>
      <c r="G141" s="163">
        <v>18061</v>
      </c>
      <c r="H141" s="163">
        <v>18608</v>
      </c>
      <c r="I141" s="165">
        <f t="shared" si="75"/>
        <v>3.0286252145506953E-2</v>
      </c>
      <c r="J141" s="164">
        <f t="shared" si="72"/>
        <v>0.4888782205152824</v>
      </c>
      <c r="K141" s="162">
        <f t="shared" si="73"/>
        <v>547</v>
      </c>
      <c r="L141" s="163">
        <f t="shared" si="74"/>
        <v>6110</v>
      </c>
      <c r="M141" s="164">
        <f t="shared" si="71"/>
        <v>4.3480292734902936E-3</v>
      </c>
    </row>
    <row r="142" spans="2:13" x14ac:dyDescent="0.25">
      <c r="B142" s="162" t="s">
        <v>116</v>
      </c>
      <c r="C142" s="163">
        <v>17041</v>
      </c>
      <c r="D142" s="163">
        <v>16140</v>
      </c>
      <c r="E142" s="163">
        <v>5672</v>
      </c>
      <c r="F142" s="163">
        <v>22971</v>
      </c>
      <c r="G142" s="163">
        <v>21019</v>
      </c>
      <c r="H142" s="163">
        <v>20511</v>
      </c>
      <c r="I142" s="165">
        <f t="shared" si="75"/>
        <v>-2.4168609353442116E-2</v>
      </c>
      <c r="J142" s="164">
        <f t="shared" si="72"/>
        <v>0.27081784386617103</v>
      </c>
      <c r="K142" s="162">
        <f t="shared" si="73"/>
        <v>-508</v>
      </c>
      <c r="L142" s="163">
        <f t="shared" si="74"/>
        <v>4371</v>
      </c>
      <c r="M142" s="164">
        <f t="shared" si="71"/>
        <v>4.79269284332327E-3</v>
      </c>
    </row>
    <row r="143" spans="2:13" x14ac:dyDescent="0.25">
      <c r="B143" s="162" t="s">
        <v>123</v>
      </c>
      <c r="C143" s="163">
        <v>2856</v>
      </c>
      <c r="D143" s="163">
        <v>2480</v>
      </c>
      <c r="E143" s="163">
        <v>723</v>
      </c>
      <c r="F143" s="163">
        <v>8266</v>
      </c>
      <c r="G143" s="163">
        <v>7307</v>
      </c>
      <c r="H143" s="163">
        <v>5109</v>
      </c>
      <c r="I143" s="165">
        <f t="shared" si="75"/>
        <v>-0.30080744491583411</v>
      </c>
      <c r="J143" s="164">
        <f t="shared" si="72"/>
        <v>1.0600806451612903</v>
      </c>
      <c r="K143" s="162">
        <f t="shared" si="73"/>
        <v>-2198</v>
      </c>
      <c r="L143" s="163">
        <f t="shared" si="74"/>
        <v>2629</v>
      </c>
      <c r="M143" s="164">
        <f t="shared" si="71"/>
        <v>1.1937920011963624E-3</v>
      </c>
    </row>
    <row r="144" spans="2:13" x14ac:dyDescent="0.25">
      <c r="B144" s="162" t="s">
        <v>119</v>
      </c>
      <c r="C144" s="163">
        <v>3580</v>
      </c>
      <c r="D144" s="163">
        <v>3519</v>
      </c>
      <c r="E144" s="163">
        <v>1607</v>
      </c>
      <c r="F144" s="163">
        <v>3688</v>
      </c>
      <c r="G144" s="163">
        <v>4700</v>
      </c>
      <c r="H144" s="163">
        <v>4722</v>
      </c>
      <c r="I144" s="165">
        <f t="shared" si="75"/>
        <v>4.6808510638298717E-3</v>
      </c>
      <c r="J144" s="164">
        <f t="shared" si="72"/>
        <v>0.34185848252344408</v>
      </c>
      <c r="K144" s="162">
        <f t="shared" si="73"/>
        <v>22</v>
      </c>
      <c r="L144" s="163">
        <f t="shared" si="74"/>
        <v>1203</v>
      </c>
      <c r="M144" s="164">
        <f t="shared" si="71"/>
        <v>1.1033638343412064E-3</v>
      </c>
    </row>
    <row r="145" spans="2:13" x14ac:dyDescent="0.25">
      <c r="B145" s="162" t="s">
        <v>128</v>
      </c>
      <c r="C145" s="163">
        <v>1221</v>
      </c>
      <c r="D145" s="163">
        <v>1536</v>
      </c>
      <c r="E145" s="163">
        <v>1592</v>
      </c>
      <c r="F145" s="163">
        <v>2905</v>
      </c>
      <c r="G145" s="163">
        <v>3245</v>
      </c>
      <c r="H145" s="163">
        <v>3064</v>
      </c>
      <c r="I145" s="165">
        <f t="shared" si="75"/>
        <v>-5.5778120184899804E-2</v>
      </c>
      <c r="J145" s="164">
        <f t="shared" si="72"/>
        <v>0.99479166666666674</v>
      </c>
      <c r="K145" s="162">
        <f t="shared" si="73"/>
        <v>-181</v>
      </c>
      <c r="L145" s="163">
        <f t="shared" si="74"/>
        <v>1528</v>
      </c>
      <c r="M145" s="164">
        <f t="shared" si="71"/>
        <v>7.1594807039844477E-4</v>
      </c>
    </row>
    <row r="146" spans="2:13" x14ac:dyDescent="0.25">
      <c r="B146" s="162" t="s">
        <v>131</v>
      </c>
      <c r="C146" s="163">
        <v>6873</v>
      </c>
      <c r="D146" s="163">
        <v>4338</v>
      </c>
      <c r="E146" s="163">
        <v>3374</v>
      </c>
      <c r="F146" s="163">
        <v>1686</v>
      </c>
      <c r="G146" s="163">
        <v>2305</v>
      </c>
      <c r="H146" s="163">
        <v>2046</v>
      </c>
      <c r="I146" s="165">
        <f t="shared" si="75"/>
        <v>-0.11236442516268985</v>
      </c>
      <c r="J146" s="164">
        <f t="shared" si="72"/>
        <v>-0.52835408022130015</v>
      </c>
      <c r="K146" s="162">
        <f t="shared" si="73"/>
        <v>-259</v>
      </c>
      <c r="L146" s="163">
        <f t="shared" si="74"/>
        <v>-2292</v>
      </c>
      <c r="M146" s="164">
        <f t="shared" si="71"/>
        <v>4.7807759531175517E-4</v>
      </c>
    </row>
    <row r="147" spans="2:13" x14ac:dyDescent="0.25">
      <c r="B147" s="168" t="s">
        <v>145</v>
      </c>
      <c r="C147" s="169">
        <f t="shared" ref="C147:H147" si="76">C139-SUM(C140:C146)</f>
        <v>30639</v>
      </c>
      <c r="D147" s="169">
        <f t="shared" si="76"/>
        <v>33606</v>
      </c>
      <c r="E147" s="169">
        <f t="shared" si="76"/>
        <v>16547</v>
      </c>
      <c r="F147" s="169">
        <f t="shared" si="76"/>
        <v>54790</v>
      </c>
      <c r="G147" s="169">
        <f t="shared" si="76"/>
        <v>59648</v>
      </c>
      <c r="H147" s="169">
        <f t="shared" si="76"/>
        <v>63141</v>
      </c>
      <c r="I147" s="171">
        <f t="shared" si="75"/>
        <v>5.8560219957081605E-2</v>
      </c>
      <c r="J147" s="170">
        <f t="shared" si="72"/>
        <v>0.87886091769326913</v>
      </c>
      <c r="K147" s="168">
        <f>H147-G147</f>
        <v>3493</v>
      </c>
      <c r="L147" s="169">
        <f t="shared" si="74"/>
        <v>29535</v>
      </c>
      <c r="M147" s="170">
        <f t="shared" si="71"/>
        <v>1.4753811068220692E-2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123305</v>
      </c>
      <c r="D149" s="176">
        <f t="shared" ref="D149:H149" si="77">D150+D153</f>
        <v>121616</v>
      </c>
      <c r="E149" s="176">
        <f t="shared" si="77"/>
        <v>38032</v>
      </c>
      <c r="F149" s="176">
        <f t="shared" si="77"/>
        <v>108068</v>
      </c>
      <c r="G149" s="176">
        <f t="shared" si="77"/>
        <v>113742</v>
      </c>
      <c r="H149" s="176">
        <f t="shared" si="77"/>
        <v>117096</v>
      </c>
      <c r="I149" s="177">
        <f>IFERROR(H149/G149-1,"-")</f>
        <v>2.948778815213382E-2</v>
      </c>
      <c r="J149" s="177">
        <f>IFERROR(H149/D149-1,"-")</f>
        <v>-3.7166162347059606E-2</v>
      </c>
      <c r="K149" s="176">
        <f>H149-G149</f>
        <v>3354</v>
      </c>
      <c r="L149" s="176">
        <f>H149-D149</f>
        <v>-4520</v>
      </c>
      <c r="M149" s="177">
        <f t="shared" ref="M149:M161" si="78">H149/H$9</f>
        <v>2.7361179912329073E-2</v>
      </c>
    </row>
    <row r="150" spans="2:13" x14ac:dyDescent="0.25">
      <c r="B150" s="157" t="s">
        <v>97</v>
      </c>
      <c r="C150" s="158">
        <v>51069</v>
      </c>
      <c r="D150" s="158">
        <v>53440</v>
      </c>
      <c r="E150" s="158">
        <v>19160</v>
      </c>
      <c r="F150" s="158">
        <v>56632</v>
      </c>
      <c r="G150" s="158">
        <v>56669</v>
      </c>
      <c r="H150" s="158">
        <v>52899</v>
      </c>
      <c r="I150" s="160">
        <f>IFERROR(H150/G150-1,"-")</f>
        <v>-6.6526672431135192E-2</v>
      </c>
      <c r="J150" s="159">
        <f t="shared" ref="J150:J161" si="79">IFERROR(H150/D150-1,"-")</f>
        <v>-1.012350299401199E-2</v>
      </c>
      <c r="K150" s="157">
        <f t="shared" ref="K150:K160" si="80">H150-G150</f>
        <v>-3770</v>
      </c>
      <c r="L150" s="158">
        <f t="shared" ref="L150:L161" si="81">H150-D150</f>
        <v>-541</v>
      </c>
      <c r="M150" s="159">
        <f t="shared" si="78"/>
        <v>1.2360619117495864E-2</v>
      </c>
    </row>
    <row r="151" spans="2:13" x14ac:dyDescent="0.25">
      <c r="B151" s="162" t="s">
        <v>103</v>
      </c>
      <c r="C151" s="163">
        <v>31184</v>
      </c>
      <c r="D151" s="163">
        <v>32618</v>
      </c>
      <c r="E151" s="163">
        <v>12001</v>
      </c>
      <c r="F151" s="163">
        <v>41224</v>
      </c>
      <c r="G151" s="163">
        <v>42517</v>
      </c>
      <c r="H151" s="163">
        <v>36771</v>
      </c>
      <c r="I151" s="165">
        <f>IFERROR(H151/G151-1,"-")</f>
        <v>-0.1351459416233507</v>
      </c>
      <c r="J151" s="164">
        <f t="shared" si="79"/>
        <v>0.12732233735974008</v>
      </c>
      <c r="K151" s="162">
        <f t="shared" si="80"/>
        <v>-5746</v>
      </c>
      <c r="L151" s="163">
        <f t="shared" si="81"/>
        <v>4153</v>
      </c>
      <c r="M151" s="164">
        <f t="shared" si="78"/>
        <v>8.5920778383228504E-3</v>
      </c>
    </row>
    <row r="152" spans="2:13" x14ac:dyDescent="0.25">
      <c r="B152" s="162" t="s">
        <v>100</v>
      </c>
      <c r="C152" s="163">
        <v>19885</v>
      </c>
      <c r="D152" s="163">
        <v>20822</v>
      </c>
      <c r="E152" s="163">
        <v>7159</v>
      </c>
      <c r="F152" s="163">
        <v>15408</v>
      </c>
      <c r="G152" s="163">
        <v>14152</v>
      </c>
      <c r="H152" s="163">
        <v>16128</v>
      </c>
      <c r="I152" s="165">
        <f>IFERROR(H152/G152-1,"-")</f>
        <v>0.13962690785754672</v>
      </c>
      <c r="J152" s="164">
        <f t="shared" si="79"/>
        <v>-0.22543463644222461</v>
      </c>
      <c r="K152" s="162">
        <f t="shared" si="80"/>
        <v>1976</v>
      </c>
      <c r="L152" s="163">
        <f t="shared" si="81"/>
        <v>-4694</v>
      </c>
      <c r="M152" s="164">
        <f t="shared" si="78"/>
        <v>3.7685412791730144E-3</v>
      </c>
    </row>
    <row r="153" spans="2:13" x14ac:dyDescent="0.25">
      <c r="B153" s="157" t="s">
        <v>107</v>
      </c>
      <c r="C153" s="158">
        <v>72236</v>
      </c>
      <c r="D153" s="158">
        <v>68176</v>
      </c>
      <c r="E153" s="158">
        <v>18872</v>
      </c>
      <c r="F153" s="158">
        <v>51436</v>
      </c>
      <c r="G153" s="158">
        <v>57073</v>
      </c>
      <c r="H153" s="158">
        <v>64197</v>
      </c>
      <c r="I153" s="160">
        <f>IFERROR(H153/G153-1,"-")</f>
        <v>0.12482259562314924</v>
      </c>
      <c r="J153" s="159">
        <f t="shared" si="79"/>
        <v>-5.8363647031213328E-2</v>
      </c>
      <c r="K153" s="157">
        <f t="shared" si="80"/>
        <v>7124</v>
      </c>
      <c r="L153" s="158">
        <f t="shared" si="81"/>
        <v>-3979</v>
      </c>
      <c r="M153" s="159">
        <f t="shared" si="78"/>
        <v>1.5000560794833211E-2</v>
      </c>
    </row>
    <row r="154" spans="2:13" x14ac:dyDescent="0.25">
      <c r="B154" s="162" t="s">
        <v>110</v>
      </c>
      <c r="C154" s="163">
        <v>22568</v>
      </c>
      <c r="D154" s="163">
        <v>21620</v>
      </c>
      <c r="E154" s="163">
        <v>5515</v>
      </c>
      <c r="F154" s="163">
        <v>19171</v>
      </c>
      <c r="G154" s="163">
        <v>18750</v>
      </c>
      <c r="H154" s="163">
        <v>19791</v>
      </c>
      <c r="I154" s="165">
        <f t="shared" ref="I154:I161" si="82">IFERROR(H154/G154-1,"-")</f>
        <v>5.5520000000000014E-2</v>
      </c>
      <c r="J154" s="164">
        <f t="shared" si="79"/>
        <v>-8.4597594819611488E-2</v>
      </c>
      <c r="K154" s="162">
        <f t="shared" si="80"/>
        <v>1041</v>
      </c>
      <c r="L154" s="163">
        <f t="shared" si="81"/>
        <v>-1829</v>
      </c>
      <c r="M154" s="164">
        <f t="shared" si="78"/>
        <v>4.6244543933601891E-3</v>
      </c>
    </row>
    <row r="155" spans="2:13" x14ac:dyDescent="0.25">
      <c r="B155" s="162" t="s">
        <v>113</v>
      </c>
      <c r="C155" s="163">
        <v>20075</v>
      </c>
      <c r="D155" s="163">
        <v>16372</v>
      </c>
      <c r="E155" s="163">
        <v>4511</v>
      </c>
      <c r="F155" s="163">
        <v>9936</v>
      </c>
      <c r="G155" s="163">
        <v>10332</v>
      </c>
      <c r="H155" s="163">
        <v>10102</v>
      </c>
      <c r="I155" s="165">
        <f t="shared" si="82"/>
        <v>-2.2260936895083239E-2</v>
      </c>
      <c r="J155" s="164">
        <f t="shared" si="79"/>
        <v>-0.38297092597117033</v>
      </c>
      <c r="K155" s="162">
        <f t="shared" si="80"/>
        <v>-230</v>
      </c>
      <c r="L155" s="163">
        <f t="shared" si="81"/>
        <v>-6270</v>
      </c>
      <c r="M155" s="164">
        <f t="shared" si="78"/>
        <v>2.3604789187875617E-3</v>
      </c>
    </row>
    <row r="156" spans="2:13" x14ac:dyDescent="0.25">
      <c r="B156" s="162" t="s">
        <v>116</v>
      </c>
      <c r="C156" s="163">
        <v>10934</v>
      </c>
      <c r="D156" s="163">
        <v>9739</v>
      </c>
      <c r="E156" s="163">
        <v>2227</v>
      </c>
      <c r="F156" s="163">
        <v>6472</v>
      </c>
      <c r="G156" s="163">
        <v>9249</v>
      </c>
      <c r="H156" s="163">
        <v>11724</v>
      </c>
      <c r="I156" s="165">
        <f t="shared" si="82"/>
        <v>0.26759649691858578</v>
      </c>
      <c r="J156" s="164">
        <f t="shared" si="79"/>
        <v>0.2038196940137591</v>
      </c>
      <c r="K156" s="162">
        <f t="shared" si="80"/>
        <v>2475</v>
      </c>
      <c r="L156" s="163">
        <f t="shared" si="81"/>
        <v>1985</v>
      </c>
      <c r="M156" s="164">
        <f t="shared" si="78"/>
        <v>2.739482760232169E-3</v>
      </c>
    </row>
    <row r="157" spans="2:13" x14ac:dyDescent="0.25">
      <c r="B157" s="162" t="s">
        <v>123</v>
      </c>
      <c r="C157" s="163">
        <v>1334</v>
      </c>
      <c r="D157" s="163">
        <v>1552</v>
      </c>
      <c r="E157" s="163">
        <v>570</v>
      </c>
      <c r="F157" s="163">
        <v>1617</v>
      </c>
      <c r="G157" s="163">
        <v>1502</v>
      </c>
      <c r="H157" s="163">
        <v>1867</v>
      </c>
      <c r="I157" s="165">
        <f t="shared" si="82"/>
        <v>0.24300932090545935</v>
      </c>
      <c r="J157" s="164">
        <f t="shared" si="79"/>
        <v>0.20296391752577314</v>
      </c>
      <c r="K157" s="162">
        <f t="shared" si="80"/>
        <v>365</v>
      </c>
      <c r="L157" s="163">
        <f t="shared" si="81"/>
        <v>315</v>
      </c>
      <c r="M157" s="164">
        <f t="shared" si="78"/>
        <v>4.3625164733482254E-4</v>
      </c>
    </row>
    <row r="158" spans="2:13" x14ac:dyDescent="0.25">
      <c r="B158" s="162" t="s">
        <v>119</v>
      </c>
      <c r="C158" s="163">
        <v>2462</v>
      </c>
      <c r="D158" s="163">
        <v>2986</v>
      </c>
      <c r="E158" s="163">
        <v>1192</v>
      </c>
      <c r="F158" s="163">
        <v>2943</v>
      </c>
      <c r="G158" s="163">
        <v>2874</v>
      </c>
      <c r="H158" s="163">
        <v>3312</v>
      </c>
      <c r="I158" s="165">
        <f t="shared" si="82"/>
        <v>0.15240083507306879</v>
      </c>
      <c r="J158" s="164">
        <f t="shared" si="79"/>
        <v>0.10917615539182846</v>
      </c>
      <c r="K158" s="162">
        <f t="shared" si="80"/>
        <v>438</v>
      </c>
      <c r="L158" s="163">
        <f t="shared" si="81"/>
        <v>326</v>
      </c>
      <c r="M158" s="164">
        <f t="shared" si="78"/>
        <v>7.7389686983017267E-4</v>
      </c>
    </row>
    <row r="159" spans="2:13" x14ac:dyDescent="0.25">
      <c r="B159" s="162" t="s">
        <v>128</v>
      </c>
      <c r="C159" s="163">
        <v>394</v>
      </c>
      <c r="D159" s="163">
        <v>410</v>
      </c>
      <c r="E159" s="163">
        <v>230</v>
      </c>
      <c r="F159" s="163">
        <v>472</v>
      </c>
      <c r="G159" s="163">
        <v>432</v>
      </c>
      <c r="H159" s="163">
        <v>374</v>
      </c>
      <c r="I159" s="165">
        <f t="shared" si="82"/>
        <v>-0.1342592592592593</v>
      </c>
      <c r="J159" s="164">
        <f t="shared" si="79"/>
        <v>-8.7804878048780455E-2</v>
      </c>
      <c r="K159" s="162">
        <f t="shared" si="80"/>
        <v>-58</v>
      </c>
      <c r="L159" s="163">
        <f t="shared" si="81"/>
        <v>-36</v>
      </c>
      <c r="M159" s="164">
        <f t="shared" si="78"/>
        <v>8.7390528175267074E-5</v>
      </c>
    </row>
    <row r="160" spans="2:13" x14ac:dyDescent="0.25">
      <c r="B160" s="162" t="s">
        <v>131</v>
      </c>
      <c r="C160" s="163">
        <v>1084</v>
      </c>
      <c r="D160" s="163">
        <v>973</v>
      </c>
      <c r="E160" s="163">
        <v>295</v>
      </c>
      <c r="F160" s="163">
        <v>654</v>
      </c>
      <c r="G160" s="163">
        <v>832</v>
      </c>
      <c r="H160" s="163">
        <v>582</v>
      </c>
      <c r="I160" s="165">
        <f t="shared" si="82"/>
        <v>-0.30048076923076927</v>
      </c>
      <c r="J160" s="164">
        <f t="shared" si="79"/>
        <v>-0.40184994861253853</v>
      </c>
      <c r="K160" s="162">
        <f t="shared" si="80"/>
        <v>-250</v>
      </c>
      <c r="L160" s="163">
        <f t="shared" si="81"/>
        <v>-391</v>
      </c>
      <c r="M160" s="164">
        <f t="shared" si="78"/>
        <v>1.3599274705349047E-4</v>
      </c>
    </row>
    <row r="161" spans="2:13" x14ac:dyDescent="0.25">
      <c r="B161" s="168" t="s">
        <v>145</v>
      </c>
      <c r="C161" s="169">
        <f t="shared" ref="C161:H161" si="83">C153-SUM(C154:C160)</f>
        <v>13385</v>
      </c>
      <c r="D161" s="169">
        <f t="shared" si="83"/>
        <v>14524</v>
      </c>
      <c r="E161" s="169">
        <f t="shared" si="83"/>
        <v>4332</v>
      </c>
      <c r="F161" s="169">
        <f t="shared" si="83"/>
        <v>10171</v>
      </c>
      <c r="G161" s="169">
        <f t="shared" si="83"/>
        <v>13102</v>
      </c>
      <c r="H161" s="169">
        <f t="shared" si="83"/>
        <v>16445</v>
      </c>
      <c r="I161" s="171">
        <f t="shared" si="82"/>
        <v>0.25515188520836518</v>
      </c>
      <c r="J161" s="170">
        <f t="shared" si="79"/>
        <v>0.13226383916276507</v>
      </c>
      <c r="K161" s="168">
        <f>H161-G161</f>
        <v>3343</v>
      </c>
      <c r="L161" s="169">
        <f t="shared" si="81"/>
        <v>1921</v>
      </c>
      <c r="M161" s="170">
        <f t="shared" si="78"/>
        <v>3.8426129300595377E-3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DE960-D168-4A3F-A3A8-927B46EE9C8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1337534</v>
      </c>
      <c r="D9" s="176">
        <f t="shared" ref="D9:H9" si="0">D10+D13</f>
        <v>1263385</v>
      </c>
      <c r="E9" s="176">
        <f t="shared" si="0"/>
        <v>363484</v>
      </c>
      <c r="F9" s="176">
        <f t="shared" si="0"/>
        <v>980810</v>
      </c>
      <c r="G9" s="176">
        <f t="shared" si="0"/>
        <v>1100249</v>
      </c>
      <c r="H9" s="176">
        <f t="shared" si="0"/>
        <v>1200640</v>
      </c>
      <c r="I9" s="177">
        <f>IFERROR(H9/G9-1,"-")</f>
        <v>9.1243891155547541E-2</v>
      </c>
      <c r="J9" s="177">
        <f>IFERROR(H9/D9-1,"-")</f>
        <v>-4.9664195791464971E-2</v>
      </c>
      <c r="K9" s="176">
        <f>H9-G9</f>
        <v>100391</v>
      </c>
      <c r="L9" s="176">
        <f>H9-D9</f>
        <v>-62745</v>
      </c>
      <c r="M9" s="177">
        <f t="shared" ref="M9:M21" si="1">H9/H$9</f>
        <v>1</v>
      </c>
      <c r="P9" s="154" t="s">
        <v>68</v>
      </c>
      <c r="Q9" s="176">
        <f>Q10+Q13</f>
        <v>378230</v>
      </c>
      <c r="R9" s="176">
        <f t="shared" ref="R9:V9" si="2">R10+R13</f>
        <v>391363</v>
      </c>
      <c r="S9" s="176">
        <f t="shared" si="2"/>
        <v>99694</v>
      </c>
      <c r="T9" s="176">
        <f t="shared" si="2"/>
        <v>266420</v>
      </c>
      <c r="U9" s="176">
        <f t="shared" si="2"/>
        <v>345229</v>
      </c>
      <c r="V9" s="176">
        <f t="shared" si="2"/>
        <v>365009</v>
      </c>
      <c r="W9" s="177">
        <f>IFERROR(V9/U9-1,"-")</f>
        <v>5.7295302538315163E-2</v>
      </c>
      <c r="X9" s="177">
        <f>IFERROR(V9/R9-1,"-")</f>
        <v>-6.7339017740563056E-2</v>
      </c>
      <c r="Y9" s="176">
        <f>V9-U9</f>
        <v>19780</v>
      </c>
      <c r="Z9" s="176">
        <f>V9-R9</f>
        <v>-26354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197168</v>
      </c>
      <c r="D10" s="158">
        <v>184738</v>
      </c>
      <c r="E10" s="158">
        <v>79304</v>
      </c>
      <c r="F10" s="158">
        <v>154711</v>
      </c>
      <c r="G10" s="158">
        <v>159974</v>
      </c>
      <c r="H10" s="158">
        <v>169831</v>
      </c>
      <c r="I10" s="160">
        <f>IFERROR(H10/G10-1,"-")</f>
        <v>6.1616262642679498E-2</v>
      </c>
      <c r="J10" s="159">
        <f t="shared" ref="J10:J21" si="4">IFERROR(H10/D10-1,"-")</f>
        <v>-8.0692656627223469E-2</v>
      </c>
      <c r="K10" s="157">
        <f t="shared" ref="K10:K20" si="5">H10-G10</f>
        <v>9857</v>
      </c>
      <c r="L10" s="158">
        <f t="shared" ref="L10:L21" si="6">H10-D10</f>
        <v>-14907</v>
      </c>
      <c r="M10" s="159">
        <f t="shared" si="1"/>
        <v>0.14145039312366739</v>
      </c>
      <c r="P10" s="157" t="s">
        <v>97</v>
      </c>
      <c r="Q10" s="158">
        <v>28720</v>
      </c>
      <c r="R10" s="158">
        <v>40072</v>
      </c>
      <c r="S10" s="158">
        <v>19862</v>
      </c>
      <c r="T10" s="158">
        <v>33147</v>
      </c>
      <c r="U10" s="158">
        <v>38670</v>
      </c>
      <c r="V10" s="158">
        <v>33455</v>
      </c>
      <c r="W10" s="160">
        <f>IFERROR(V10/U10-1,"-")</f>
        <v>-0.13485906387380397</v>
      </c>
      <c r="X10" s="159">
        <f t="shared" ref="X10:X21" si="7">IFERROR(V10/R10-1,"-")</f>
        <v>-0.16512777001397483</v>
      </c>
      <c r="Y10" s="157">
        <f t="shared" ref="Y10:Y20" si="8">V10-U10</f>
        <v>-5215</v>
      </c>
      <c r="Z10" s="158">
        <f t="shared" ref="Z10:Z21" si="9">V10-R10</f>
        <v>-6617</v>
      </c>
      <c r="AA10" s="159">
        <f t="shared" si="3"/>
        <v>9.1655274253511554E-2</v>
      </c>
    </row>
    <row r="11" spans="1:27" x14ac:dyDescent="0.25">
      <c r="A11" s="161" t="s">
        <v>100</v>
      </c>
      <c r="B11" s="162" t="s">
        <v>103</v>
      </c>
      <c r="C11" s="163">
        <v>104252</v>
      </c>
      <c r="D11" s="163">
        <v>102736</v>
      </c>
      <c r="E11" s="163">
        <v>57111</v>
      </c>
      <c r="F11" s="163">
        <v>90339</v>
      </c>
      <c r="G11" s="163">
        <v>88721</v>
      </c>
      <c r="H11" s="163">
        <v>82642</v>
      </c>
      <c r="I11" s="165">
        <f>IFERROR(H11/G11-1,"-")</f>
        <v>-6.8518163681653754E-2</v>
      </c>
      <c r="J11" s="164">
        <f t="shared" si="4"/>
        <v>-0.19558869334994544</v>
      </c>
      <c r="K11" s="162">
        <f t="shared" si="5"/>
        <v>-6079</v>
      </c>
      <c r="L11" s="163">
        <f t="shared" si="6"/>
        <v>-20094</v>
      </c>
      <c r="M11" s="164">
        <f t="shared" si="1"/>
        <v>6.8831623134328362E-2</v>
      </c>
      <c r="P11" s="162" t="s">
        <v>103</v>
      </c>
      <c r="Q11" s="163">
        <v>18994</v>
      </c>
      <c r="R11" s="163">
        <v>28838</v>
      </c>
      <c r="S11" s="163">
        <v>17089</v>
      </c>
      <c r="T11" s="163">
        <v>18342</v>
      </c>
      <c r="U11" s="163">
        <v>20442</v>
      </c>
      <c r="V11" s="163">
        <v>16667</v>
      </c>
      <c r="W11" s="165">
        <f>IFERROR(V11/U11-1,"-")</f>
        <v>-0.18466881909793564</v>
      </c>
      <c r="X11" s="164">
        <f t="shared" si="7"/>
        <v>-0.42204729870310009</v>
      </c>
      <c r="Y11" s="162">
        <f t="shared" si="8"/>
        <v>-3775</v>
      </c>
      <c r="Z11" s="163">
        <f t="shared" si="9"/>
        <v>-12171</v>
      </c>
      <c r="AA11" s="164">
        <f>V11/V$9</f>
        <v>4.5661887789068212E-2</v>
      </c>
    </row>
    <row r="12" spans="1:27" x14ac:dyDescent="0.25">
      <c r="A12" s="1"/>
      <c r="B12" s="162" t="s">
        <v>100</v>
      </c>
      <c r="C12" s="163">
        <v>92916</v>
      </c>
      <c r="D12" s="163">
        <v>82002</v>
      </c>
      <c r="E12" s="163">
        <v>22193</v>
      </c>
      <c r="F12" s="163">
        <v>64372</v>
      </c>
      <c r="G12" s="163">
        <v>71253</v>
      </c>
      <c r="H12" s="163">
        <v>87189</v>
      </c>
      <c r="I12" s="165">
        <f>IFERROR(H12/G12-1,"-")</f>
        <v>0.22365374089512025</v>
      </c>
      <c r="J12" s="164">
        <f t="shared" si="4"/>
        <v>6.3254554766956961E-2</v>
      </c>
      <c r="K12" s="162">
        <f t="shared" si="5"/>
        <v>15936</v>
      </c>
      <c r="L12" s="163">
        <f t="shared" si="6"/>
        <v>5187</v>
      </c>
      <c r="M12" s="164">
        <f t="shared" si="1"/>
        <v>7.2618769989339013E-2</v>
      </c>
      <c r="P12" s="162" t="s">
        <v>100</v>
      </c>
      <c r="Q12" s="163">
        <v>9726</v>
      </c>
      <c r="R12" s="163">
        <v>11234</v>
      </c>
      <c r="S12" s="163">
        <v>2773</v>
      </c>
      <c r="T12" s="163">
        <v>14805</v>
      </c>
      <c r="U12" s="163">
        <v>18228</v>
      </c>
      <c r="V12" s="163">
        <v>16788</v>
      </c>
      <c r="W12" s="165">
        <f>IFERROR(V12/U12-1,"-")</f>
        <v>-7.8999341672152723E-2</v>
      </c>
      <c r="X12" s="164">
        <f t="shared" si="7"/>
        <v>0.49439202421221284</v>
      </c>
      <c r="Y12" s="162">
        <f t="shared" si="8"/>
        <v>-1440</v>
      </c>
      <c r="Z12" s="163">
        <f t="shared" si="9"/>
        <v>5554</v>
      </c>
      <c r="AA12" s="164">
        <f t="shared" si="3"/>
        <v>4.5993386464443342E-2</v>
      </c>
    </row>
    <row r="13" spans="1:27" s="56" customFormat="1" x14ac:dyDescent="0.25">
      <c r="B13" s="157" t="s">
        <v>107</v>
      </c>
      <c r="C13" s="158">
        <v>1140366</v>
      </c>
      <c r="D13" s="158">
        <v>1078647</v>
      </c>
      <c r="E13" s="158">
        <v>284180</v>
      </c>
      <c r="F13" s="158">
        <v>826099</v>
      </c>
      <c r="G13" s="158">
        <v>940275</v>
      </c>
      <c r="H13" s="158">
        <v>1030809</v>
      </c>
      <c r="I13" s="160">
        <f>IFERROR(H13/G13-1,"-")</f>
        <v>9.6284597591130172E-2</v>
      </c>
      <c r="J13" s="159">
        <f t="shared" si="4"/>
        <v>-4.4350005145334825E-2</v>
      </c>
      <c r="K13" s="157">
        <f t="shared" si="5"/>
        <v>90534</v>
      </c>
      <c r="L13" s="158">
        <f t="shared" si="6"/>
        <v>-47838</v>
      </c>
      <c r="M13" s="159">
        <f t="shared" si="1"/>
        <v>0.85854960687633264</v>
      </c>
      <c r="P13" s="157" t="s">
        <v>107</v>
      </c>
      <c r="Q13" s="158">
        <v>349510</v>
      </c>
      <c r="R13" s="158">
        <v>351291</v>
      </c>
      <c r="S13" s="158">
        <v>79832</v>
      </c>
      <c r="T13" s="158">
        <v>233273</v>
      </c>
      <c r="U13" s="158">
        <v>306559</v>
      </c>
      <c r="V13" s="158">
        <v>331554</v>
      </c>
      <c r="W13" s="160">
        <f>IFERROR(V13/U13-1,"-")</f>
        <v>8.153406032770194E-2</v>
      </c>
      <c r="X13" s="159">
        <f t="shared" si="7"/>
        <v>-5.6184189176494703E-2</v>
      </c>
      <c r="Y13" s="157">
        <f t="shared" si="8"/>
        <v>24995</v>
      </c>
      <c r="Z13" s="158">
        <f t="shared" si="9"/>
        <v>-19737</v>
      </c>
      <c r="AA13" s="159">
        <f t="shared" si="3"/>
        <v>0.90834472574648839</v>
      </c>
    </row>
    <row r="14" spans="1:27" s="56" customFormat="1" x14ac:dyDescent="0.25">
      <c r="B14" s="162" t="s">
        <v>110</v>
      </c>
      <c r="C14" s="163">
        <v>596142</v>
      </c>
      <c r="D14" s="163">
        <v>566983</v>
      </c>
      <c r="E14" s="163">
        <v>119622</v>
      </c>
      <c r="F14" s="163">
        <v>404357</v>
      </c>
      <c r="G14" s="163">
        <v>479584</v>
      </c>
      <c r="H14" s="163">
        <v>543461</v>
      </c>
      <c r="I14" s="165">
        <f t="shared" ref="I14:I21" si="10">IFERROR(H14/G14-1,"-")</f>
        <v>0.13319251684793487</v>
      </c>
      <c r="J14" s="164">
        <f t="shared" si="4"/>
        <v>-4.1486252674242441E-2</v>
      </c>
      <c r="K14" s="162">
        <f t="shared" si="5"/>
        <v>63877</v>
      </c>
      <c r="L14" s="163">
        <f t="shared" si="6"/>
        <v>-23522</v>
      </c>
      <c r="M14" s="164">
        <f t="shared" si="1"/>
        <v>0.45264275719616204</v>
      </c>
      <c r="P14" s="162" t="s">
        <v>110</v>
      </c>
      <c r="Q14" s="163">
        <v>214309</v>
      </c>
      <c r="R14" s="163">
        <v>207813</v>
      </c>
      <c r="S14" s="163">
        <v>42121</v>
      </c>
      <c r="T14" s="163">
        <v>126472</v>
      </c>
      <c r="U14" s="163">
        <v>173760</v>
      </c>
      <c r="V14" s="163">
        <v>196977</v>
      </c>
      <c r="W14" s="165">
        <f t="shared" ref="W14:W21" si="11">IFERROR(V14/U14-1,"-")</f>
        <v>0.13361533149171279</v>
      </c>
      <c r="X14" s="164">
        <f t="shared" si="7"/>
        <v>-5.2143032437816705E-2</v>
      </c>
      <c r="Y14" s="162">
        <f t="shared" si="8"/>
        <v>23217</v>
      </c>
      <c r="Z14" s="163">
        <f t="shared" si="9"/>
        <v>-10836</v>
      </c>
      <c r="AA14" s="164">
        <f t="shared" si="3"/>
        <v>0.53964970726749206</v>
      </c>
    </row>
    <row r="15" spans="1:27" x14ac:dyDescent="0.25">
      <c r="A15" s="1"/>
      <c r="B15" s="162" t="s">
        <v>113</v>
      </c>
      <c r="C15" s="163">
        <v>94531</v>
      </c>
      <c r="D15" s="163">
        <v>75079</v>
      </c>
      <c r="E15" s="163">
        <v>21535</v>
      </c>
      <c r="F15" s="163">
        <v>46682</v>
      </c>
      <c r="G15" s="163">
        <v>49791</v>
      </c>
      <c r="H15" s="163">
        <v>56104</v>
      </c>
      <c r="I15" s="165">
        <f t="shared" si="10"/>
        <v>0.12678998212528358</v>
      </c>
      <c r="J15" s="164">
        <f t="shared" si="4"/>
        <v>-0.25273378707761163</v>
      </c>
      <c r="K15" s="162">
        <f t="shared" si="5"/>
        <v>6313</v>
      </c>
      <c r="L15" s="163">
        <f t="shared" si="6"/>
        <v>-18975</v>
      </c>
      <c r="M15" s="164">
        <f t="shared" si="1"/>
        <v>4.6728411513859272E-2</v>
      </c>
      <c r="P15" s="162" t="s">
        <v>113</v>
      </c>
      <c r="Q15" s="163">
        <v>32403</v>
      </c>
      <c r="R15" s="163">
        <v>28681</v>
      </c>
      <c r="S15" s="163">
        <v>6914</v>
      </c>
      <c r="T15" s="163">
        <v>13406</v>
      </c>
      <c r="U15" s="163">
        <v>14983</v>
      </c>
      <c r="V15" s="163">
        <v>16601</v>
      </c>
      <c r="W15" s="165">
        <f t="shared" si="11"/>
        <v>0.1079890542614963</v>
      </c>
      <c r="X15" s="164">
        <f t="shared" si="7"/>
        <v>-0.42118475645897979</v>
      </c>
      <c r="Y15" s="162">
        <f t="shared" si="8"/>
        <v>1618</v>
      </c>
      <c r="Z15" s="163">
        <f t="shared" si="9"/>
        <v>-12080</v>
      </c>
      <c r="AA15" s="164">
        <f t="shared" si="3"/>
        <v>4.5481070329772694E-2</v>
      </c>
    </row>
    <row r="16" spans="1:27" x14ac:dyDescent="0.25">
      <c r="A16" s="1"/>
      <c r="B16" s="162" t="s">
        <v>116</v>
      </c>
      <c r="C16" s="163">
        <v>28898</v>
      </c>
      <c r="D16" s="163">
        <v>27880</v>
      </c>
      <c r="E16" s="163">
        <v>9967</v>
      </c>
      <c r="F16" s="163">
        <v>30850</v>
      </c>
      <c r="G16" s="163">
        <v>39519</v>
      </c>
      <c r="H16" s="163">
        <v>37854</v>
      </c>
      <c r="I16" s="165">
        <f t="shared" si="10"/>
        <v>-4.2131632885447523E-2</v>
      </c>
      <c r="J16" s="164">
        <f t="shared" si="4"/>
        <v>0.3577474892395982</v>
      </c>
      <c r="K16" s="162">
        <f t="shared" si="5"/>
        <v>-1665</v>
      </c>
      <c r="L16" s="163">
        <f t="shared" si="6"/>
        <v>9974</v>
      </c>
      <c r="M16" s="164">
        <f t="shared" si="1"/>
        <v>3.1528184968017056E-2</v>
      </c>
      <c r="P16" s="162" t="s">
        <v>116</v>
      </c>
      <c r="Q16" s="163">
        <v>5413</v>
      </c>
      <c r="R16" s="163">
        <v>9282</v>
      </c>
      <c r="S16" s="163">
        <v>3247</v>
      </c>
      <c r="T16" s="163">
        <v>10816</v>
      </c>
      <c r="U16" s="163">
        <v>18863</v>
      </c>
      <c r="V16" s="163">
        <v>15807</v>
      </c>
      <c r="W16" s="165">
        <f t="shared" si="11"/>
        <v>-0.16201028468430256</v>
      </c>
      <c r="X16" s="164">
        <f t="shared" si="7"/>
        <v>0.70297349709114409</v>
      </c>
      <c r="Y16" s="162">
        <f t="shared" si="8"/>
        <v>-3056</v>
      </c>
      <c r="Z16" s="163">
        <f t="shared" si="9"/>
        <v>6525</v>
      </c>
      <c r="AA16" s="164">
        <f t="shared" si="3"/>
        <v>4.3305781501278048E-2</v>
      </c>
    </row>
    <row r="17" spans="1:27" x14ac:dyDescent="0.25">
      <c r="A17" s="1"/>
      <c r="B17" s="162" t="s">
        <v>123</v>
      </c>
      <c r="C17" s="163">
        <v>46262</v>
      </c>
      <c r="D17" s="163">
        <v>46060</v>
      </c>
      <c r="E17" s="163">
        <v>12010</v>
      </c>
      <c r="F17" s="163">
        <v>46132</v>
      </c>
      <c r="G17" s="163">
        <v>47391</v>
      </c>
      <c r="H17" s="163">
        <v>47098</v>
      </c>
      <c r="I17" s="165">
        <f t="shared" si="10"/>
        <v>-6.1826085121647889E-3</v>
      </c>
      <c r="J17" s="164">
        <f t="shared" si="4"/>
        <v>2.2535822839774289E-2</v>
      </c>
      <c r="K17" s="162">
        <f t="shared" si="5"/>
        <v>-293</v>
      </c>
      <c r="L17" s="163">
        <f t="shared" si="6"/>
        <v>1038</v>
      </c>
      <c r="M17" s="164">
        <f t="shared" si="1"/>
        <v>3.9227412046908314E-2</v>
      </c>
      <c r="P17" s="162" t="s">
        <v>123</v>
      </c>
      <c r="Q17" s="163">
        <v>11829</v>
      </c>
      <c r="R17" s="163">
        <v>13293</v>
      </c>
      <c r="S17" s="163">
        <v>2765</v>
      </c>
      <c r="T17" s="163">
        <v>11506</v>
      </c>
      <c r="U17" s="163">
        <v>13404</v>
      </c>
      <c r="V17" s="163">
        <v>10547</v>
      </c>
      <c r="W17" s="165">
        <f t="shared" si="11"/>
        <v>-0.21314532975231271</v>
      </c>
      <c r="X17" s="164">
        <f t="shared" si="7"/>
        <v>-0.20657488903934407</v>
      </c>
      <c r="Y17" s="162">
        <f t="shared" si="8"/>
        <v>-2857</v>
      </c>
      <c r="Z17" s="163">
        <f t="shared" si="9"/>
        <v>-2746</v>
      </c>
      <c r="AA17" s="164">
        <f t="shared" si="3"/>
        <v>2.8895177927119604E-2</v>
      </c>
    </row>
    <row r="18" spans="1:27" x14ac:dyDescent="0.25">
      <c r="A18" s="1"/>
      <c r="B18" s="162" t="s">
        <v>119</v>
      </c>
      <c r="C18" s="163">
        <v>16080</v>
      </c>
      <c r="D18" s="163">
        <v>15008</v>
      </c>
      <c r="E18" s="163">
        <v>6844</v>
      </c>
      <c r="F18" s="163">
        <v>15625</v>
      </c>
      <c r="G18" s="163">
        <v>16855</v>
      </c>
      <c r="H18" s="163">
        <v>17193</v>
      </c>
      <c r="I18" s="165">
        <f t="shared" si="10"/>
        <v>2.0053396618214148E-2</v>
      </c>
      <c r="J18" s="164">
        <f t="shared" si="4"/>
        <v>0.14558901918976552</v>
      </c>
      <c r="K18" s="162">
        <f t="shared" si="5"/>
        <v>338</v>
      </c>
      <c r="L18" s="163">
        <f t="shared" si="6"/>
        <v>2185</v>
      </c>
      <c r="M18" s="164">
        <f t="shared" si="1"/>
        <v>1.4319862739872069E-2</v>
      </c>
      <c r="P18" s="162" t="s">
        <v>119</v>
      </c>
      <c r="Q18" s="163">
        <v>4661</v>
      </c>
      <c r="R18" s="163">
        <v>5204</v>
      </c>
      <c r="S18" s="163">
        <v>2258</v>
      </c>
      <c r="T18" s="163">
        <v>5114</v>
      </c>
      <c r="U18" s="163">
        <v>5613</v>
      </c>
      <c r="V18" s="163">
        <v>5322</v>
      </c>
      <c r="W18" s="165">
        <f t="shared" si="11"/>
        <v>-5.1843933725280622E-2</v>
      </c>
      <c r="X18" s="164">
        <f t="shared" si="7"/>
        <v>2.2674865488086171E-2</v>
      </c>
      <c r="Y18" s="162">
        <f t="shared" si="8"/>
        <v>-291</v>
      </c>
      <c r="Z18" s="163">
        <f t="shared" si="9"/>
        <v>118</v>
      </c>
      <c r="AA18" s="164">
        <f t="shared" si="3"/>
        <v>1.4580462399557272E-2</v>
      </c>
    </row>
    <row r="19" spans="1:27" x14ac:dyDescent="0.25">
      <c r="A19" s="161" t="s">
        <v>144</v>
      </c>
      <c r="B19" s="162" t="s">
        <v>128</v>
      </c>
      <c r="C19" s="163">
        <v>28126</v>
      </c>
      <c r="D19" s="163">
        <v>29927</v>
      </c>
      <c r="E19" s="163">
        <v>10486</v>
      </c>
      <c r="F19" s="163">
        <v>21405</v>
      </c>
      <c r="G19" s="163">
        <v>23509</v>
      </c>
      <c r="H19" s="163">
        <v>22165</v>
      </c>
      <c r="I19" s="165">
        <f t="shared" si="10"/>
        <v>-5.7169594623335707E-2</v>
      </c>
      <c r="J19" s="164">
        <f t="shared" si="4"/>
        <v>-0.25936445350352522</v>
      </c>
      <c r="K19" s="162">
        <f t="shared" si="5"/>
        <v>-1344</v>
      </c>
      <c r="L19" s="163">
        <f t="shared" si="6"/>
        <v>-7762</v>
      </c>
      <c r="M19" s="164">
        <f t="shared" si="1"/>
        <v>1.8460987473347547E-2</v>
      </c>
      <c r="P19" s="162" t="s">
        <v>128</v>
      </c>
      <c r="Q19" s="163">
        <v>3555</v>
      </c>
      <c r="R19" s="163">
        <v>4816</v>
      </c>
      <c r="S19" s="163">
        <v>2014</v>
      </c>
      <c r="T19" s="163">
        <v>2799</v>
      </c>
      <c r="U19" s="163">
        <v>3613</v>
      </c>
      <c r="V19" s="163">
        <v>3310</v>
      </c>
      <c r="W19" s="165">
        <f t="shared" si="11"/>
        <v>-8.3863825076114007E-2</v>
      </c>
      <c r="X19" s="164">
        <f t="shared" si="7"/>
        <v>-0.31270764119601324</v>
      </c>
      <c r="Y19" s="162">
        <f t="shared" si="8"/>
        <v>-303</v>
      </c>
      <c r="Z19" s="163">
        <f t="shared" si="9"/>
        <v>-1506</v>
      </c>
      <c r="AA19" s="164">
        <f t="shared" si="3"/>
        <v>9.0682695495179575E-3</v>
      </c>
    </row>
    <row r="20" spans="1:27" x14ac:dyDescent="0.25">
      <c r="A20" s="167" t="s">
        <v>145</v>
      </c>
      <c r="B20" s="162" t="s">
        <v>131</v>
      </c>
      <c r="C20" s="163">
        <v>52248</v>
      </c>
      <c r="D20" s="163">
        <v>45927</v>
      </c>
      <c r="E20" s="163">
        <v>17132</v>
      </c>
      <c r="F20" s="163">
        <v>21478</v>
      </c>
      <c r="G20" s="163">
        <v>26254</v>
      </c>
      <c r="H20" s="163">
        <v>27979</v>
      </c>
      <c r="I20" s="165">
        <f t="shared" si="10"/>
        <v>6.5704273634493715E-2</v>
      </c>
      <c r="J20" s="164">
        <f t="shared" si="4"/>
        <v>-0.39079408626733725</v>
      </c>
      <c r="K20" s="162">
        <f t="shared" si="5"/>
        <v>1725</v>
      </c>
      <c r="L20" s="163">
        <f t="shared" si="6"/>
        <v>-17948</v>
      </c>
      <c r="M20" s="164">
        <f t="shared" si="1"/>
        <v>2.3303404850746268E-2</v>
      </c>
      <c r="P20" s="162" t="s">
        <v>131</v>
      </c>
      <c r="Q20" s="163">
        <v>5594</v>
      </c>
      <c r="R20" s="163">
        <v>6271</v>
      </c>
      <c r="S20" s="163">
        <v>1805</v>
      </c>
      <c r="T20" s="163">
        <v>2429</v>
      </c>
      <c r="U20" s="163">
        <v>3635</v>
      </c>
      <c r="V20" s="163">
        <v>3275</v>
      </c>
      <c r="W20" s="165">
        <f t="shared" si="11"/>
        <v>-9.9037138927097645E-2</v>
      </c>
      <c r="X20" s="164">
        <f t="shared" si="7"/>
        <v>-0.47775474405995855</v>
      </c>
      <c r="Y20" s="162">
        <f t="shared" si="8"/>
        <v>-360</v>
      </c>
      <c r="Z20" s="163">
        <f t="shared" si="9"/>
        <v>-2996</v>
      </c>
      <c r="AA20" s="164">
        <f t="shared" si="3"/>
        <v>8.9723815029218463E-3</v>
      </c>
    </row>
    <row r="21" spans="1:27" x14ac:dyDescent="0.25">
      <c r="B21" s="168" t="s">
        <v>145</v>
      </c>
      <c r="C21" s="169">
        <f t="shared" ref="C21:H21" si="12">C13-SUM(C14:C20)</f>
        <v>278079</v>
      </c>
      <c r="D21" s="169">
        <f t="shared" si="12"/>
        <v>271783</v>
      </c>
      <c r="E21" s="169">
        <f t="shared" si="12"/>
        <v>86584</v>
      </c>
      <c r="F21" s="169">
        <f t="shared" si="12"/>
        <v>239570</v>
      </c>
      <c r="G21" s="169">
        <f t="shared" si="12"/>
        <v>257372</v>
      </c>
      <c r="H21" s="169">
        <f t="shared" si="12"/>
        <v>278955</v>
      </c>
      <c r="I21" s="171">
        <f t="shared" si="10"/>
        <v>8.3859161058700948E-2</v>
      </c>
      <c r="J21" s="170">
        <f t="shared" si="4"/>
        <v>2.638869980830294E-2</v>
      </c>
      <c r="K21" s="168">
        <f>H21-G21</f>
        <v>21583</v>
      </c>
      <c r="L21" s="169">
        <f t="shared" si="6"/>
        <v>7172</v>
      </c>
      <c r="M21" s="170">
        <f t="shared" si="1"/>
        <v>0.23233858608742003</v>
      </c>
      <c r="P21" s="168" t="s">
        <v>145</v>
      </c>
      <c r="Q21" s="169">
        <f t="shared" ref="Q21:V21" si="13">Q13-SUM(Q14:Q20)</f>
        <v>71746</v>
      </c>
      <c r="R21" s="169">
        <f t="shared" si="13"/>
        <v>75931</v>
      </c>
      <c r="S21" s="169">
        <f t="shared" si="13"/>
        <v>18708</v>
      </c>
      <c r="T21" s="169">
        <f t="shared" si="13"/>
        <v>60731</v>
      </c>
      <c r="U21" s="169">
        <f t="shared" si="13"/>
        <v>72688</v>
      </c>
      <c r="V21" s="169">
        <f t="shared" si="13"/>
        <v>79715</v>
      </c>
      <c r="W21" s="171">
        <f t="shared" si="11"/>
        <v>9.6673453664979148E-2</v>
      </c>
      <c r="X21" s="170">
        <f t="shared" si="7"/>
        <v>4.9834718362724129E-2</v>
      </c>
      <c r="Y21" s="168">
        <f>V21-U21</f>
        <v>7027</v>
      </c>
      <c r="Z21" s="169">
        <f t="shared" si="9"/>
        <v>3784</v>
      </c>
      <c r="AA21" s="170">
        <f t="shared" si="3"/>
        <v>0.218391875268829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378230</v>
      </c>
      <c r="D23" s="176">
        <f t="shared" ref="D23:H23" si="14">D24+D27</f>
        <v>391363</v>
      </c>
      <c r="E23" s="176">
        <f t="shared" si="14"/>
        <v>99694</v>
      </c>
      <c r="F23" s="176">
        <f t="shared" si="14"/>
        <v>266420</v>
      </c>
      <c r="G23" s="176">
        <f t="shared" si="14"/>
        <v>345229</v>
      </c>
      <c r="H23" s="176">
        <f t="shared" si="14"/>
        <v>365009</v>
      </c>
      <c r="I23" s="177">
        <f>IFERROR(H23/G23-1,"-")</f>
        <v>5.7295302538315163E-2</v>
      </c>
      <c r="J23" s="177">
        <f>IFERROR(H23/D23-1,"-")</f>
        <v>-6.7339017740563056E-2</v>
      </c>
      <c r="K23" s="176">
        <f>H23-G23</f>
        <v>19780</v>
      </c>
      <c r="L23" s="176">
        <f>H23-D23</f>
        <v>-26354</v>
      </c>
      <c r="M23" s="177">
        <f t="shared" ref="M23:M35" si="15">H23/H$9</f>
        <v>0.30401202691897655</v>
      </c>
    </row>
    <row r="24" spans="1:27" x14ac:dyDescent="0.25">
      <c r="B24" s="157" t="s">
        <v>97</v>
      </c>
      <c r="C24" s="158">
        <v>28720</v>
      </c>
      <c r="D24" s="158">
        <v>40072</v>
      </c>
      <c r="E24" s="158">
        <v>19862</v>
      </c>
      <c r="F24" s="158">
        <v>33147</v>
      </c>
      <c r="G24" s="158">
        <v>38670</v>
      </c>
      <c r="H24" s="158">
        <v>33455</v>
      </c>
      <c r="I24" s="160">
        <f>IFERROR(H24/G24-1,"-")</f>
        <v>-0.13485906387380397</v>
      </c>
      <c r="J24" s="159">
        <f t="shared" ref="J24:J35" si="16">IFERROR(H24/D24-1,"-")</f>
        <v>-0.16512777001397483</v>
      </c>
      <c r="K24" s="157">
        <f t="shared" ref="K24:K34" si="17">H24-G24</f>
        <v>-5215</v>
      </c>
      <c r="L24" s="158">
        <f t="shared" ref="L24:L35" si="18">H24-D24</f>
        <v>-6617</v>
      </c>
      <c r="M24" s="159">
        <f t="shared" si="15"/>
        <v>2.7864305703624734E-2</v>
      </c>
    </row>
    <row r="25" spans="1:27" x14ac:dyDescent="0.25">
      <c r="B25" s="162" t="s">
        <v>103</v>
      </c>
      <c r="C25" s="163">
        <v>18994</v>
      </c>
      <c r="D25" s="163">
        <v>28838</v>
      </c>
      <c r="E25" s="163">
        <v>17089</v>
      </c>
      <c r="F25" s="163">
        <v>18342</v>
      </c>
      <c r="G25" s="163">
        <v>20442</v>
      </c>
      <c r="H25" s="163">
        <v>16667</v>
      </c>
      <c r="I25" s="165">
        <f>IFERROR(H25/G25-1,"-")</f>
        <v>-0.18466881909793564</v>
      </c>
      <c r="J25" s="164">
        <f t="shared" si="16"/>
        <v>-0.42204729870310009</v>
      </c>
      <c r="K25" s="162">
        <f t="shared" si="17"/>
        <v>-3775</v>
      </c>
      <c r="L25" s="163">
        <f t="shared" si="18"/>
        <v>-12171</v>
      </c>
      <c r="M25" s="164">
        <f t="shared" si="15"/>
        <v>1.3881763059701492E-2</v>
      </c>
    </row>
    <row r="26" spans="1:27" x14ac:dyDescent="0.25">
      <c r="B26" s="162" t="s">
        <v>100</v>
      </c>
      <c r="C26" s="163">
        <v>9726</v>
      </c>
      <c r="D26" s="163">
        <v>11234</v>
      </c>
      <c r="E26" s="163">
        <v>2773</v>
      </c>
      <c r="F26" s="163">
        <v>14805</v>
      </c>
      <c r="G26" s="163">
        <v>18228</v>
      </c>
      <c r="H26" s="163">
        <v>16788</v>
      </c>
      <c r="I26" s="165">
        <f>IFERROR(H26/G26-1,"-")</f>
        <v>-7.8999341672152723E-2</v>
      </c>
      <c r="J26" s="164">
        <f t="shared" si="16"/>
        <v>0.49439202421221284</v>
      </c>
      <c r="K26" s="162">
        <f t="shared" si="17"/>
        <v>-1440</v>
      </c>
      <c r="L26" s="163">
        <f t="shared" si="18"/>
        <v>5554</v>
      </c>
      <c r="M26" s="164">
        <f t="shared" si="15"/>
        <v>1.3982542643923242E-2</v>
      </c>
    </row>
    <row r="27" spans="1:27" x14ac:dyDescent="0.25">
      <c r="B27" s="157" t="s">
        <v>107</v>
      </c>
      <c r="C27" s="158">
        <v>349510</v>
      </c>
      <c r="D27" s="158">
        <v>351291</v>
      </c>
      <c r="E27" s="158">
        <v>79832</v>
      </c>
      <c r="F27" s="158">
        <v>233273</v>
      </c>
      <c r="G27" s="158">
        <v>306559</v>
      </c>
      <c r="H27" s="158">
        <v>331554</v>
      </c>
      <c r="I27" s="160">
        <f>IFERROR(H27/G27-1,"-")</f>
        <v>8.153406032770194E-2</v>
      </c>
      <c r="J27" s="159">
        <f t="shared" si="16"/>
        <v>-5.6184189176494703E-2</v>
      </c>
      <c r="K27" s="157">
        <f t="shared" si="17"/>
        <v>24995</v>
      </c>
      <c r="L27" s="158">
        <f t="shared" si="18"/>
        <v>-19737</v>
      </c>
      <c r="M27" s="159">
        <f t="shared" si="15"/>
        <v>0.2761477212153518</v>
      </c>
    </row>
    <row r="28" spans="1:27" x14ac:dyDescent="0.25">
      <c r="B28" s="162" t="s">
        <v>110</v>
      </c>
      <c r="C28" s="163">
        <v>214309</v>
      </c>
      <c r="D28" s="163">
        <v>207813</v>
      </c>
      <c r="E28" s="163">
        <v>42121</v>
      </c>
      <c r="F28" s="163">
        <v>126472</v>
      </c>
      <c r="G28" s="163">
        <v>173760</v>
      </c>
      <c r="H28" s="163">
        <v>196977</v>
      </c>
      <c r="I28" s="165">
        <f t="shared" ref="I28:I35" si="19">IFERROR(H28/G28-1,"-")</f>
        <v>0.13361533149171279</v>
      </c>
      <c r="J28" s="164">
        <f t="shared" si="16"/>
        <v>-5.2143032437816705E-2</v>
      </c>
      <c r="K28" s="162">
        <f t="shared" si="17"/>
        <v>23217</v>
      </c>
      <c r="L28" s="163">
        <f t="shared" si="18"/>
        <v>-10836</v>
      </c>
      <c r="M28" s="164">
        <f t="shared" si="15"/>
        <v>0.16406000133262261</v>
      </c>
    </row>
    <row r="29" spans="1:27" x14ac:dyDescent="0.25">
      <c r="B29" s="162" t="s">
        <v>113</v>
      </c>
      <c r="C29" s="163">
        <v>32403</v>
      </c>
      <c r="D29" s="163">
        <v>28681</v>
      </c>
      <c r="E29" s="163">
        <v>6914</v>
      </c>
      <c r="F29" s="163">
        <v>13406</v>
      </c>
      <c r="G29" s="163">
        <v>14983</v>
      </c>
      <c r="H29" s="163">
        <v>16601</v>
      </c>
      <c r="I29" s="165">
        <f t="shared" si="19"/>
        <v>0.1079890542614963</v>
      </c>
      <c r="J29" s="164">
        <f t="shared" si="16"/>
        <v>-0.42118475645897979</v>
      </c>
      <c r="K29" s="162">
        <f t="shared" si="17"/>
        <v>1618</v>
      </c>
      <c r="L29" s="163">
        <f t="shared" si="18"/>
        <v>-12080</v>
      </c>
      <c r="M29" s="164">
        <f t="shared" si="15"/>
        <v>1.3826792377398721E-2</v>
      </c>
    </row>
    <row r="30" spans="1:27" x14ac:dyDescent="0.25">
      <c r="B30" s="162" t="s">
        <v>116</v>
      </c>
      <c r="C30" s="163">
        <v>5413</v>
      </c>
      <c r="D30" s="163">
        <v>9282</v>
      </c>
      <c r="E30" s="163">
        <v>3247</v>
      </c>
      <c r="F30" s="163">
        <v>10816</v>
      </c>
      <c r="G30" s="163">
        <v>18863</v>
      </c>
      <c r="H30" s="163">
        <v>15807</v>
      </c>
      <c r="I30" s="165">
        <f t="shared" si="19"/>
        <v>-0.16201028468430256</v>
      </c>
      <c r="J30" s="164">
        <f t="shared" si="16"/>
        <v>0.70297349709114409</v>
      </c>
      <c r="K30" s="162">
        <f t="shared" si="17"/>
        <v>-3056</v>
      </c>
      <c r="L30" s="163">
        <f t="shared" si="18"/>
        <v>6525</v>
      </c>
      <c r="M30" s="164">
        <f t="shared" si="15"/>
        <v>1.3165478411513859E-2</v>
      </c>
    </row>
    <row r="31" spans="1:27" x14ac:dyDescent="0.25">
      <c r="B31" s="162" t="s">
        <v>123</v>
      </c>
      <c r="C31" s="163">
        <v>11829</v>
      </c>
      <c r="D31" s="163">
        <v>13293</v>
      </c>
      <c r="E31" s="163">
        <v>2765</v>
      </c>
      <c r="F31" s="163">
        <v>11506</v>
      </c>
      <c r="G31" s="163">
        <v>13404</v>
      </c>
      <c r="H31" s="163">
        <v>10547</v>
      </c>
      <c r="I31" s="165">
        <f t="shared" si="19"/>
        <v>-0.21314532975231271</v>
      </c>
      <c r="J31" s="164">
        <f t="shared" si="16"/>
        <v>-0.20657488903934407</v>
      </c>
      <c r="K31" s="162">
        <f t="shared" si="17"/>
        <v>-2857</v>
      </c>
      <c r="L31" s="163">
        <f t="shared" si="18"/>
        <v>-2746</v>
      </c>
      <c r="M31" s="164">
        <f t="shared" si="15"/>
        <v>8.7844816098081018E-3</v>
      </c>
    </row>
    <row r="32" spans="1:27" x14ac:dyDescent="0.25">
      <c r="B32" s="162" t="s">
        <v>119</v>
      </c>
      <c r="C32" s="163">
        <v>4661</v>
      </c>
      <c r="D32" s="163">
        <v>5204</v>
      </c>
      <c r="E32" s="163">
        <v>2258</v>
      </c>
      <c r="F32" s="163">
        <v>5114</v>
      </c>
      <c r="G32" s="163">
        <v>5613</v>
      </c>
      <c r="H32" s="163">
        <v>5322</v>
      </c>
      <c r="I32" s="165">
        <f t="shared" si="19"/>
        <v>-5.1843933725280622E-2</v>
      </c>
      <c r="J32" s="164">
        <f t="shared" si="16"/>
        <v>2.2674865488086171E-2</v>
      </c>
      <c r="K32" s="162">
        <f t="shared" si="17"/>
        <v>-291</v>
      </c>
      <c r="L32" s="163">
        <f t="shared" si="18"/>
        <v>118</v>
      </c>
      <c r="M32" s="164">
        <f t="shared" si="15"/>
        <v>4.4326359275053302E-3</v>
      </c>
    </row>
    <row r="33" spans="2:13" x14ac:dyDescent="0.25">
      <c r="B33" s="162" t="s">
        <v>128</v>
      </c>
      <c r="C33" s="163">
        <v>3555</v>
      </c>
      <c r="D33" s="163">
        <v>4816</v>
      </c>
      <c r="E33" s="163">
        <v>2014</v>
      </c>
      <c r="F33" s="163">
        <v>2799</v>
      </c>
      <c r="G33" s="163">
        <v>3613</v>
      </c>
      <c r="H33" s="163">
        <v>3310</v>
      </c>
      <c r="I33" s="165">
        <f t="shared" si="19"/>
        <v>-8.3863825076114007E-2</v>
      </c>
      <c r="J33" s="164">
        <f t="shared" si="16"/>
        <v>-0.31270764119601324</v>
      </c>
      <c r="K33" s="162">
        <f t="shared" si="17"/>
        <v>-303</v>
      </c>
      <c r="L33" s="163">
        <f t="shared" si="18"/>
        <v>-1506</v>
      </c>
      <c r="M33" s="164">
        <f t="shared" si="15"/>
        <v>2.7568630063965886E-3</v>
      </c>
    </row>
    <row r="34" spans="2:13" x14ac:dyDescent="0.25">
      <c r="B34" s="162" t="s">
        <v>131</v>
      </c>
      <c r="C34" s="163">
        <v>5594</v>
      </c>
      <c r="D34" s="163">
        <v>6271</v>
      </c>
      <c r="E34" s="163">
        <v>1805</v>
      </c>
      <c r="F34" s="163">
        <v>2429</v>
      </c>
      <c r="G34" s="163">
        <v>3635</v>
      </c>
      <c r="H34" s="163">
        <v>3275</v>
      </c>
      <c r="I34" s="165">
        <f t="shared" si="19"/>
        <v>-9.9037138927097645E-2</v>
      </c>
      <c r="J34" s="164">
        <f t="shared" si="16"/>
        <v>-0.47775474405995855</v>
      </c>
      <c r="K34" s="162">
        <f t="shared" si="17"/>
        <v>-360</v>
      </c>
      <c r="L34" s="163">
        <f t="shared" si="18"/>
        <v>-2996</v>
      </c>
      <c r="M34" s="164">
        <f t="shared" si="15"/>
        <v>2.7277118869936034E-3</v>
      </c>
    </row>
    <row r="35" spans="2:13" x14ac:dyDescent="0.25">
      <c r="B35" s="168" t="s">
        <v>145</v>
      </c>
      <c r="C35" s="169">
        <f t="shared" ref="C35:H35" si="20">C27-SUM(C28:C34)</f>
        <v>71746</v>
      </c>
      <c r="D35" s="169">
        <f t="shared" si="20"/>
        <v>75931</v>
      </c>
      <c r="E35" s="169">
        <f t="shared" si="20"/>
        <v>18708</v>
      </c>
      <c r="F35" s="169">
        <f t="shared" si="20"/>
        <v>60731</v>
      </c>
      <c r="G35" s="169">
        <f t="shared" si="20"/>
        <v>72688</v>
      </c>
      <c r="H35" s="169">
        <f t="shared" si="20"/>
        <v>79715</v>
      </c>
      <c r="I35" s="171">
        <f t="shared" si="19"/>
        <v>9.6673453664979148E-2</v>
      </c>
      <c r="J35" s="170">
        <f t="shared" si="16"/>
        <v>4.9834718362724129E-2</v>
      </c>
      <c r="K35" s="168">
        <f>H35-G35</f>
        <v>7027</v>
      </c>
      <c r="L35" s="169">
        <f t="shared" si="18"/>
        <v>3784</v>
      </c>
      <c r="M35" s="170">
        <f t="shared" si="15"/>
        <v>6.6393756663113007E-2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613883</v>
      </c>
      <c r="D37" s="176">
        <f t="shared" ref="D37:H37" si="21">D38+D41</f>
        <v>569416</v>
      </c>
      <c r="E37" s="176">
        <f t="shared" si="21"/>
        <v>158323</v>
      </c>
      <c r="F37" s="176">
        <f t="shared" si="21"/>
        <v>490978</v>
      </c>
      <c r="G37" s="176">
        <f t="shared" si="21"/>
        <v>509465</v>
      </c>
      <c r="H37" s="176">
        <f t="shared" si="21"/>
        <v>526356</v>
      </c>
      <c r="I37" s="177">
        <f>IFERROR(H37/G37-1,"-")</f>
        <v>3.3154387445653688E-2</v>
      </c>
      <c r="J37" s="177">
        <f>IFERROR(H37/D37-1,"-")</f>
        <v>-7.5621338353681677E-2</v>
      </c>
      <c r="K37" s="176">
        <f>H37-G37</f>
        <v>16891</v>
      </c>
      <c r="L37" s="176">
        <f>H37-D37</f>
        <v>-43060</v>
      </c>
      <c r="M37" s="177">
        <f t="shared" ref="M37:M49" si="22">H37/H$9</f>
        <v>0.43839618869936037</v>
      </c>
    </row>
    <row r="38" spans="2:13" x14ac:dyDescent="0.25">
      <c r="B38" s="157" t="s">
        <v>97</v>
      </c>
      <c r="C38" s="158">
        <v>54203</v>
      </c>
      <c r="D38" s="158">
        <v>46867</v>
      </c>
      <c r="E38" s="158">
        <v>24919</v>
      </c>
      <c r="F38" s="158">
        <v>40863</v>
      </c>
      <c r="G38" s="158">
        <v>37825</v>
      </c>
      <c r="H38" s="158">
        <v>33853</v>
      </c>
      <c r="I38" s="160">
        <f>IFERROR(H38/G38-1,"-")</f>
        <v>-0.10500991407799076</v>
      </c>
      <c r="J38" s="159">
        <f t="shared" ref="J38:J49" si="23">IFERROR(H38/D38-1,"-")</f>
        <v>-0.27767939061599844</v>
      </c>
      <c r="K38" s="157">
        <f t="shared" ref="K38:K48" si="24">H38-G38</f>
        <v>-3972</v>
      </c>
      <c r="L38" s="158">
        <f t="shared" ref="L38:L49" si="25">H38-D38</f>
        <v>-13014</v>
      </c>
      <c r="M38" s="159">
        <f t="shared" si="22"/>
        <v>2.8195795575692965E-2</v>
      </c>
    </row>
    <row r="39" spans="2:13" x14ac:dyDescent="0.25">
      <c r="B39" s="162" t="s">
        <v>103</v>
      </c>
      <c r="C39" s="163">
        <v>30502</v>
      </c>
      <c r="D39" s="163">
        <v>33149</v>
      </c>
      <c r="E39" s="163">
        <v>19672</v>
      </c>
      <c r="F39" s="163">
        <v>29416</v>
      </c>
      <c r="G39" s="163">
        <v>22977</v>
      </c>
      <c r="H39" s="163">
        <v>18844</v>
      </c>
      <c r="I39" s="165">
        <f>IFERROR(H39/G39-1,"-")</f>
        <v>-0.17987552770161463</v>
      </c>
      <c r="J39" s="164">
        <f t="shared" si="23"/>
        <v>-0.43153639627138074</v>
      </c>
      <c r="K39" s="162">
        <f t="shared" si="24"/>
        <v>-4133</v>
      </c>
      <c r="L39" s="163">
        <f t="shared" si="25"/>
        <v>-14305</v>
      </c>
      <c r="M39" s="164">
        <f t="shared" si="22"/>
        <v>1.5694962686567164E-2</v>
      </c>
    </row>
    <row r="40" spans="2:13" x14ac:dyDescent="0.25">
      <c r="B40" s="162" t="s">
        <v>100</v>
      </c>
      <c r="C40" s="163">
        <v>23701</v>
      </c>
      <c r="D40" s="163">
        <v>13718</v>
      </c>
      <c r="E40" s="163">
        <v>5247</v>
      </c>
      <c r="F40" s="163">
        <v>11447</v>
      </c>
      <c r="G40" s="163">
        <v>14848</v>
      </c>
      <c r="H40" s="163">
        <v>15009</v>
      </c>
      <c r="I40" s="165">
        <f>IFERROR(H40/G40-1,"-")</f>
        <v>1.0843211206896575E-2</v>
      </c>
      <c r="J40" s="164">
        <f t="shared" si="23"/>
        <v>9.4109928561014744E-2</v>
      </c>
      <c r="K40" s="162">
        <f t="shared" si="24"/>
        <v>161</v>
      </c>
      <c r="L40" s="163">
        <f t="shared" si="25"/>
        <v>1291</v>
      </c>
      <c r="M40" s="164">
        <f t="shared" si="22"/>
        <v>1.2500832889125799E-2</v>
      </c>
    </row>
    <row r="41" spans="2:13" x14ac:dyDescent="0.25">
      <c r="B41" s="157" t="s">
        <v>107</v>
      </c>
      <c r="C41" s="158">
        <v>559680</v>
      </c>
      <c r="D41" s="158">
        <v>522549</v>
      </c>
      <c r="E41" s="158">
        <v>133404</v>
      </c>
      <c r="F41" s="158">
        <v>450115</v>
      </c>
      <c r="G41" s="158">
        <v>471640</v>
      </c>
      <c r="H41" s="158">
        <v>492503</v>
      </c>
      <c r="I41" s="160">
        <f>IFERROR(H41/G41-1,"-")</f>
        <v>4.4235009753201604E-2</v>
      </c>
      <c r="J41" s="159">
        <f t="shared" si="23"/>
        <v>-5.7498913977445221E-2</v>
      </c>
      <c r="K41" s="157">
        <f t="shared" si="24"/>
        <v>20863</v>
      </c>
      <c r="L41" s="158">
        <f t="shared" si="25"/>
        <v>-30046</v>
      </c>
      <c r="M41" s="159">
        <f t="shared" si="22"/>
        <v>0.41020039312366735</v>
      </c>
    </row>
    <row r="42" spans="2:13" x14ac:dyDescent="0.25">
      <c r="B42" s="162" t="s">
        <v>110</v>
      </c>
      <c r="C42" s="163">
        <v>296627</v>
      </c>
      <c r="D42" s="163">
        <v>290662</v>
      </c>
      <c r="E42" s="163">
        <v>54606</v>
      </c>
      <c r="F42" s="163">
        <v>237602</v>
      </c>
      <c r="G42" s="163">
        <v>260390</v>
      </c>
      <c r="H42" s="163">
        <v>270591</v>
      </c>
      <c r="I42" s="165">
        <f t="shared" ref="I42:I49" si="26">IFERROR(H42/G42-1,"-")</f>
        <v>3.9175851607204493E-2</v>
      </c>
      <c r="J42" s="164">
        <f t="shared" si="23"/>
        <v>-6.905271414908043E-2</v>
      </c>
      <c r="K42" s="162">
        <f t="shared" si="24"/>
        <v>10201</v>
      </c>
      <c r="L42" s="163">
        <f t="shared" si="25"/>
        <v>-20071</v>
      </c>
      <c r="M42" s="164">
        <f t="shared" si="22"/>
        <v>0.2253723014392324</v>
      </c>
    </row>
    <row r="43" spans="2:13" x14ac:dyDescent="0.25">
      <c r="B43" s="162" t="s">
        <v>113</v>
      </c>
      <c r="C43" s="163">
        <v>20961</v>
      </c>
      <c r="D43" s="163">
        <v>14140</v>
      </c>
      <c r="E43" s="163">
        <v>4782</v>
      </c>
      <c r="F43" s="163">
        <v>11278</v>
      </c>
      <c r="G43" s="163">
        <v>11705</v>
      </c>
      <c r="H43" s="163">
        <v>13041</v>
      </c>
      <c r="I43" s="165">
        <f t="shared" si="26"/>
        <v>0.11413925672789405</v>
      </c>
      <c r="J43" s="164">
        <f t="shared" si="23"/>
        <v>-7.7722772277227681E-2</v>
      </c>
      <c r="K43" s="162">
        <f t="shared" si="24"/>
        <v>1336</v>
      </c>
      <c r="L43" s="163">
        <f t="shared" si="25"/>
        <v>-1099</v>
      </c>
      <c r="M43" s="164">
        <f t="shared" si="22"/>
        <v>1.0861707089552239E-2</v>
      </c>
    </row>
    <row r="44" spans="2:13" x14ac:dyDescent="0.25">
      <c r="B44" s="162" t="s">
        <v>116</v>
      </c>
      <c r="C44" s="163">
        <v>8853</v>
      </c>
      <c r="D44" s="163">
        <v>7788</v>
      </c>
      <c r="E44" s="163">
        <v>3603</v>
      </c>
      <c r="F44" s="163">
        <v>9561</v>
      </c>
      <c r="G44" s="163">
        <v>9147</v>
      </c>
      <c r="H44" s="163">
        <v>9486</v>
      </c>
      <c r="I44" s="165">
        <f t="shared" si="26"/>
        <v>3.7061331584125945E-2</v>
      </c>
      <c r="J44" s="164">
        <f t="shared" si="23"/>
        <v>0.21802773497688754</v>
      </c>
      <c r="K44" s="162">
        <f t="shared" si="24"/>
        <v>339</v>
      </c>
      <c r="L44" s="163">
        <f t="shared" si="25"/>
        <v>1698</v>
      </c>
      <c r="M44" s="164">
        <f t="shared" si="22"/>
        <v>7.900786247334755E-3</v>
      </c>
    </row>
    <row r="45" spans="2:13" x14ac:dyDescent="0.25">
      <c r="B45" s="162" t="s">
        <v>123</v>
      </c>
      <c r="C45" s="163">
        <v>27375</v>
      </c>
      <c r="D45" s="163">
        <v>26443</v>
      </c>
      <c r="E45" s="163">
        <v>6908</v>
      </c>
      <c r="F45" s="163">
        <v>26421</v>
      </c>
      <c r="G45" s="163">
        <v>25836</v>
      </c>
      <c r="H45" s="163">
        <v>25720</v>
      </c>
      <c r="I45" s="165">
        <f t="shared" si="26"/>
        <v>-4.4898591113174957E-3</v>
      </c>
      <c r="J45" s="164">
        <f t="shared" si="23"/>
        <v>-2.7341829595734168E-2</v>
      </c>
      <c r="K45" s="162">
        <f t="shared" si="24"/>
        <v>-116</v>
      </c>
      <c r="L45" s="163">
        <f t="shared" si="25"/>
        <v>-723</v>
      </c>
      <c r="M45" s="164">
        <f t="shared" si="22"/>
        <v>2.1421908315565032E-2</v>
      </c>
    </row>
    <row r="46" spans="2:13" x14ac:dyDescent="0.25">
      <c r="B46" s="162" t="s">
        <v>119</v>
      </c>
      <c r="C46" s="163">
        <v>9080</v>
      </c>
      <c r="D46" s="163">
        <v>7525</v>
      </c>
      <c r="E46" s="163">
        <v>3124</v>
      </c>
      <c r="F46" s="163">
        <v>7989</v>
      </c>
      <c r="G46" s="163">
        <v>8687</v>
      </c>
      <c r="H46" s="163">
        <v>9133</v>
      </c>
      <c r="I46" s="165">
        <f t="shared" si="26"/>
        <v>5.1341084378957014E-2</v>
      </c>
      <c r="J46" s="164">
        <f t="shared" si="23"/>
        <v>0.21368770764119605</v>
      </c>
      <c r="K46" s="162">
        <f t="shared" si="24"/>
        <v>446</v>
      </c>
      <c r="L46" s="163">
        <f t="shared" si="25"/>
        <v>1608</v>
      </c>
      <c r="M46" s="164">
        <f t="shared" si="22"/>
        <v>7.6067763859275052E-3</v>
      </c>
    </row>
    <row r="47" spans="2:13" x14ac:dyDescent="0.25">
      <c r="B47" s="162" t="s">
        <v>128</v>
      </c>
      <c r="C47" s="163">
        <v>19416</v>
      </c>
      <c r="D47" s="163">
        <v>18877</v>
      </c>
      <c r="E47" s="163">
        <v>6325</v>
      </c>
      <c r="F47" s="163">
        <v>13634</v>
      </c>
      <c r="G47" s="163">
        <v>14285</v>
      </c>
      <c r="H47" s="163">
        <v>13586</v>
      </c>
      <c r="I47" s="165">
        <f t="shared" si="26"/>
        <v>-4.8932446622331094E-2</v>
      </c>
      <c r="J47" s="164">
        <f t="shared" si="23"/>
        <v>-0.28028818138475398</v>
      </c>
      <c r="K47" s="162">
        <f t="shared" si="24"/>
        <v>-699</v>
      </c>
      <c r="L47" s="163">
        <f t="shared" si="25"/>
        <v>-5291</v>
      </c>
      <c r="M47" s="164">
        <f t="shared" si="22"/>
        <v>1.1315631663113007E-2</v>
      </c>
    </row>
    <row r="48" spans="2:13" x14ac:dyDescent="0.25">
      <c r="B48" s="162" t="s">
        <v>131</v>
      </c>
      <c r="C48" s="163">
        <v>36543</v>
      </c>
      <c r="D48" s="163">
        <v>30606</v>
      </c>
      <c r="E48" s="163">
        <v>11509</v>
      </c>
      <c r="F48" s="163">
        <v>14445</v>
      </c>
      <c r="G48" s="163">
        <v>16113</v>
      </c>
      <c r="H48" s="163">
        <v>16304</v>
      </c>
      <c r="I48" s="165">
        <f t="shared" si="26"/>
        <v>1.1853782659964063E-2</v>
      </c>
      <c r="J48" s="164">
        <f t="shared" si="23"/>
        <v>-0.46729399464157351</v>
      </c>
      <c r="K48" s="162">
        <f t="shared" si="24"/>
        <v>191</v>
      </c>
      <c r="L48" s="163">
        <f t="shared" si="25"/>
        <v>-14302</v>
      </c>
      <c r="M48" s="164">
        <f t="shared" si="22"/>
        <v>1.3579424307036247E-2</v>
      </c>
    </row>
    <row r="49" spans="2:13" x14ac:dyDescent="0.25">
      <c r="B49" s="168" t="s">
        <v>145</v>
      </c>
      <c r="C49" s="169">
        <f t="shared" ref="C49:H49" si="27">C41-SUM(C42:C48)</f>
        <v>140825</v>
      </c>
      <c r="D49" s="169">
        <f t="shared" si="27"/>
        <v>126508</v>
      </c>
      <c r="E49" s="169">
        <f t="shared" si="27"/>
        <v>42547</v>
      </c>
      <c r="F49" s="169">
        <f t="shared" si="27"/>
        <v>129185</v>
      </c>
      <c r="G49" s="169">
        <f t="shared" si="27"/>
        <v>125477</v>
      </c>
      <c r="H49" s="169">
        <f t="shared" si="27"/>
        <v>134642</v>
      </c>
      <c r="I49" s="171">
        <f t="shared" si="26"/>
        <v>7.3041274496521202E-2</v>
      </c>
      <c r="J49" s="170">
        <f t="shared" si="23"/>
        <v>6.4296329085907544E-2</v>
      </c>
      <c r="K49" s="168">
        <f>H49-G49</f>
        <v>9165</v>
      </c>
      <c r="L49" s="169">
        <f t="shared" si="25"/>
        <v>8134</v>
      </c>
      <c r="M49" s="170">
        <f t="shared" si="22"/>
        <v>0.11214185767590619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6067</v>
      </c>
      <c r="D51" s="176">
        <f t="shared" ref="D51:H51" si="28">IFERROR(D52+D55,"nd")</f>
        <v>6255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-6255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1462</v>
      </c>
      <c r="D52" s="158">
        <v>1852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-1852</v>
      </c>
      <c r="M52" s="159">
        <f t="shared" si="29"/>
        <v>0</v>
      </c>
    </row>
    <row r="53" spans="2:13" x14ac:dyDescent="0.25">
      <c r="B53" s="162" t="s">
        <v>103</v>
      </c>
      <c r="C53" s="163">
        <v>1186</v>
      </c>
      <c r="D53" s="163">
        <v>1153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-1153</v>
      </c>
      <c r="M53" s="164">
        <f t="shared" si="29"/>
        <v>0</v>
      </c>
    </row>
    <row r="54" spans="2:13" x14ac:dyDescent="0.25">
      <c r="B54" s="162" t="s">
        <v>100</v>
      </c>
      <c r="C54" s="163">
        <v>276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4605</v>
      </c>
      <c r="D55" s="158">
        <v>4403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-4403</v>
      </c>
      <c r="M55" s="159">
        <f t="shared" si="29"/>
        <v>0</v>
      </c>
    </row>
    <row r="56" spans="2:13" x14ac:dyDescent="0.25">
      <c r="B56" s="162" t="s">
        <v>110</v>
      </c>
      <c r="C56" s="163">
        <v>1531</v>
      </c>
      <c r="D56" s="163">
        <v>1681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-1681</v>
      </c>
      <c r="M56" s="164">
        <f t="shared" si="29"/>
        <v>0</v>
      </c>
    </row>
    <row r="57" spans="2:13" x14ac:dyDescent="0.25">
      <c r="B57" s="162" t="s">
        <v>113</v>
      </c>
      <c r="C57" s="163">
        <v>997</v>
      </c>
      <c r="D57" s="163">
        <v>626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-626</v>
      </c>
      <c r="M57" s="164">
        <f t="shared" si="29"/>
        <v>0</v>
      </c>
    </row>
    <row r="58" spans="2:13" x14ac:dyDescent="0.25">
      <c r="B58" s="162" t="s">
        <v>116</v>
      </c>
      <c r="C58" s="163">
        <v>85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142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33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124</v>
      </c>
      <c r="D61" s="163">
        <v>121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-121</v>
      </c>
      <c r="M61" s="164">
        <f t="shared" si="29"/>
        <v>0</v>
      </c>
    </row>
    <row r="62" spans="2:13" x14ac:dyDescent="0.25">
      <c r="B62" s="162" t="s">
        <v>131</v>
      </c>
      <c r="C62" s="163">
        <v>188</v>
      </c>
      <c r="D62" s="163">
        <v>251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-251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1505</v>
      </c>
      <c r="D63" s="169">
        <f t="shared" ref="D63:H63" si="34">IFERROR(D55-SUM(D56:D62),"nd")</f>
        <v>1262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-1262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173586</v>
      </c>
      <c r="D79" s="176">
        <f t="shared" ref="D79:H79" si="42">IFERROR(D80+D83,"nd")</f>
        <v>159162</v>
      </c>
      <c r="E79" s="176">
        <f t="shared" si="42"/>
        <v>43519</v>
      </c>
      <c r="F79" s="176">
        <f t="shared" si="42"/>
        <v>135425</v>
      </c>
      <c r="G79" s="176">
        <f t="shared" si="42"/>
        <v>145200</v>
      </c>
      <c r="H79" s="176">
        <f t="shared" si="42"/>
        <v>173305</v>
      </c>
      <c r="I79" s="177">
        <f>IFERROR(H79/G79-1,"-")</f>
        <v>0.1935606060606061</v>
      </c>
      <c r="J79" s="177">
        <f>IFERROR(H79/D79-1,"-")</f>
        <v>8.8859149797062109E-2</v>
      </c>
      <c r="K79" s="176">
        <f>IFERROR(H79-G79,"-")</f>
        <v>28105</v>
      </c>
      <c r="L79" s="176">
        <f>IFERROR(H79-D79,"-")</f>
        <v>14143</v>
      </c>
      <c r="M79" s="177">
        <f>IFERROR(H79/H$9,"-")</f>
        <v>0.14434384994669511</v>
      </c>
    </row>
    <row r="80" spans="2:13" x14ac:dyDescent="0.25">
      <c r="B80" s="157" t="s">
        <v>97</v>
      </c>
      <c r="C80" s="158">
        <v>77433</v>
      </c>
      <c r="D80" s="158">
        <v>70793</v>
      </c>
      <c r="E80" s="158">
        <v>17509</v>
      </c>
      <c r="F80" s="158">
        <v>62889</v>
      </c>
      <c r="G80" s="158">
        <v>62764</v>
      </c>
      <c r="H80" s="158">
        <v>82469</v>
      </c>
      <c r="I80" s="160">
        <f>IFERROR(H80/G80-1,"-")</f>
        <v>0.31395385890000638</v>
      </c>
      <c r="J80" s="159">
        <f t="shared" ref="J80:J91" si="43">IFERROR(H80/D80-1,"-")</f>
        <v>0.16493156103004525</v>
      </c>
      <c r="K80" s="178">
        <f t="shared" ref="K80:K91" si="44">IFERROR(H80-G80,"-")</f>
        <v>19705</v>
      </c>
      <c r="L80" s="158">
        <f t="shared" ref="L80:L91" si="45">IFERROR(H80-D80,"-")</f>
        <v>11676</v>
      </c>
      <c r="M80" s="159">
        <f t="shared" ref="M80:M91" si="46">IFERROR(H80/H$9,"-")</f>
        <v>6.8687533315565028E-2</v>
      </c>
    </row>
    <row r="81" spans="2:13" x14ac:dyDescent="0.25">
      <c r="B81" s="162" t="s">
        <v>103</v>
      </c>
      <c r="C81" s="163">
        <v>25766</v>
      </c>
      <c r="D81" s="163">
        <v>22138</v>
      </c>
      <c r="E81" s="163">
        <v>7265</v>
      </c>
      <c r="F81" s="163">
        <v>31185</v>
      </c>
      <c r="G81" s="163">
        <v>31914</v>
      </c>
      <c r="H81" s="163">
        <v>33955</v>
      </c>
      <c r="I81" s="165">
        <f>IFERROR(H81/G81-1,"-")</f>
        <v>6.3953124020805996E-2</v>
      </c>
      <c r="J81" s="164">
        <f t="shared" si="43"/>
        <v>0.53378805673502572</v>
      </c>
      <c r="K81" s="179">
        <f t="shared" si="44"/>
        <v>2041</v>
      </c>
      <c r="L81" s="163">
        <f t="shared" si="45"/>
        <v>11817</v>
      </c>
      <c r="M81" s="164">
        <f t="shared" si="46"/>
        <v>2.8280750266524522E-2</v>
      </c>
    </row>
    <row r="82" spans="2:13" x14ac:dyDescent="0.25">
      <c r="B82" s="162" t="s">
        <v>100</v>
      </c>
      <c r="C82" s="163">
        <v>51667</v>
      </c>
      <c r="D82" s="163">
        <v>48655</v>
      </c>
      <c r="E82" s="163">
        <v>10244</v>
      </c>
      <c r="F82" s="163">
        <v>31704</v>
      </c>
      <c r="G82" s="163">
        <v>30850</v>
      </c>
      <c r="H82" s="163">
        <v>48514</v>
      </c>
      <c r="I82" s="165">
        <f>IFERROR(H82/G82-1,"-")</f>
        <v>0.57257698541329005</v>
      </c>
      <c r="J82" s="164">
        <f t="shared" si="43"/>
        <v>-2.89795498920975E-3</v>
      </c>
      <c r="K82" s="179">
        <f t="shared" si="44"/>
        <v>17664</v>
      </c>
      <c r="L82" s="163">
        <f t="shared" si="45"/>
        <v>-141</v>
      </c>
      <c r="M82" s="164">
        <f t="shared" si="46"/>
        <v>4.0406783049040509E-2</v>
      </c>
    </row>
    <row r="83" spans="2:13" x14ac:dyDescent="0.25">
      <c r="B83" s="157" t="s">
        <v>107</v>
      </c>
      <c r="C83" s="158">
        <v>96153</v>
      </c>
      <c r="D83" s="158">
        <v>88369</v>
      </c>
      <c r="E83" s="158">
        <v>26010</v>
      </c>
      <c r="F83" s="158">
        <v>72536</v>
      </c>
      <c r="G83" s="158">
        <v>82436</v>
      </c>
      <c r="H83" s="158">
        <v>90836</v>
      </c>
      <c r="I83" s="160">
        <f>IFERROR(H83/G83-1,"-")</f>
        <v>0.10189722936581114</v>
      </c>
      <c r="J83" s="159">
        <f t="shared" si="43"/>
        <v>2.7917029727619447E-2</v>
      </c>
      <c r="K83" s="178">
        <f t="shared" si="44"/>
        <v>8400</v>
      </c>
      <c r="L83" s="158">
        <f t="shared" si="45"/>
        <v>2467</v>
      </c>
      <c r="M83" s="159">
        <f t="shared" si="46"/>
        <v>7.5656316631130066E-2</v>
      </c>
    </row>
    <row r="84" spans="2:13" x14ac:dyDescent="0.25">
      <c r="B84" s="162" t="s">
        <v>110</v>
      </c>
      <c r="C84" s="163">
        <v>13068</v>
      </c>
      <c r="D84" s="163">
        <v>11297</v>
      </c>
      <c r="E84" s="163">
        <v>2532</v>
      </c>
      <c r="F84" s="163">
        <v>9426</v>
      </c>
      <c r="G84" s="163">
        <v>11661</v>
      </c>
      <c r="H84" s="163">
        <v>14042</v>
      </c>
      <c r="I84" s="165">
        <f t="shared" ref="I84:I91" si="47">IFERROR(H84/G84-1,"-")</f>
        <v>0.20418488980361893</v>
      </c>
      <c r="J84" s="164">
        <f t="shared" si="43"/>
        <v>0.24298486323802782</v>
      </c>
      <c r="K84" s="179">
        <f t="shared" si="44"/>
        <v>2381</v>
      </c>
      <c r="L84" s="163">
        <f t="shared" si="45"/>
        <v>2745</v>
      </c>
      <c r="M84" s="164">
        <f t="shared" si="46"/>
        <v>1.1695429104477613E-2</v>
      </c>
    </row>
    <row r="85" spans="2:13" x14ac:dyDescent="0.25">
      <c r="B85" s="162" t="s">
        <v>113</v>
      </c>
      <c r="C85" s="163">
        <v>26551</v>
      </c>
      <c r="D85" s="163">
        <v>21163</v>
      </c>
      <c r="E85" s="163">
        <v>6085</v>
      </c>
      <c r="F85" s="163">
        <v>15686</v>
      </c>
      <c r="G85" s="163">
        <v>15683</v>
      </c>
      <c r="H85" s="163">
        <v>18383</v>
      </c>
      <c r="I85" s="165">
        <f t="shared" si="47"/>
        <v>0.17216093859593196</v>
      </c>
      <c r="J85" s="164">
        <f t="shared" si="43"/>
        <v>-0.13136133818456741</v>
      </c>
      <c r="K85" s="179">
        <f t="shared" si="44"/>
        <v>2700</v>
      </c>
      <c r="L85" s="163">
        <f t="shared" si="45"/>
        <v>-2780</v>
      </c>
      <c r="M85" s="164">
        <f t="shared" si="46"/>
        <v>1.531100079957356E-2</v>
      </c>
    </row>
    <row r="86" spans="2:13" x14ac:dyDescent="0.25">
      <c r="B86" s="162" t="s">
        <v>116</v>
      </c>
      <c r="C86" s="163">
        <v>5452</v>
      </c>
      <c r="D86" s="163">
        <v>4372</v>
      </c>
      <c r="E86" s="163">
        <v>1350</v>
      </c>
      <c r="F86" s="163">
        <v>4755</v>
      </c>
      <c r="G86" s="163">
        <v>4685</v>
      </c>
      <c r="H86" s="163">
        <v>5835</v>
      </c>
      <c r="I86" s="165">
        <f t="shared" si="47"/>
        <v>0.24546424759871921</v>
      </c>
      <c r="J86" s="164">
        <f t="shared" si="43"/>
        <v>0.33462946020128093</v>
      </c>
      <c r="K86" s="179">
        <f t="shared" si="44"/>
        <v>1150</v>
      </c>
      <c r="L86" s="163">
        <f t="shared" si="45"/>
        <v>1463</v>
      </c>
      <c r="M86" s="164">
        <f t="shared" si="46"/>
        <v>4.8599080490405117E-3</v>
      </c>
    </row>
    <row r="87" spans="2:13" x14ac:dyDescent="0.25">
      <c r="B87" s="162" t="s">
        <v>123</v>
      </c>
      <c r="C87" s="163">
        <v>4151</v>
      </c>
      <c r="D87" s="163">
        <v>3096</v>
      </c>
      <c r="E87" s="163">
        <v>447</v>
      </c>
      <c r="F87" s="163">
        <v>5107</v>
      </c>
      <c r="G87" s="163">
        <v>5074</v>
      </c>
      <c r="H87" s="163">
        <v>5692</v>
      </c>
      <c r="I87" s="165">
        <f t="shared" si="47"/>
        <v>0.12179739850216786</v>
      </c>
      <c r="J87" s="164">
        <f t="shared" si="43"/>
        <v>0.83850129198966417</v>
      </c>
      <c r="K87" s="179">
        <f t="shared" si="44"/>
        <v>618</v>
      </c>
      <c r="L87" s="163">
        <f t="shared" si="45"/>
        <v>2596</v>
      </c>
      <c r="M87" s="164">
        <f t="shared" si="46"/>
        <v>4.7408049040511728E-3</v>
      </c>
    </row>
    <row r="88" spans="2:13" x14ac:dyDescent="0.25">
      <c r="B88" s="162" t="s">
        <v>119</v>
      </c>
      <c r="C88" s="163">
        <v>667</v>
      </c>
      <c r="D88" s="163">
        <v>654</v>
      </c>
      <c r="E88" s="163">
        <v>247</v>
      </c>
      <c r="F88" s="163">
        <v>789</v>
      </c>
      <c r="G88" s="163">
        <v>700</v>
      </c>
      <c r="H88" s="163">
        <v>887</v>
      </c>
      <c r="I88" s="165">
        <f t="shared" si="47"/>
        <v>0.26714285714285713</v>
      </c>
      <c r="J88" s="164">
        <f t="shared" si="43"/>
        <v>0.35626911314984699</v>
      </c>
      <c r="K88" s="179">
        <f t="shared" si="44"/>
        <v>187</v>
      </c>
      <c r="L88" s="163">
        <f t="shared" si="45"/>
        <v>233</v>
      </c>
      <c r="M88" s="164">
        <f t="shared" si="46"/>
        <v>7.3877265458422174E-4</v>
      </c>
    </row>
    <row r="89" spans="2:13" x14ac:dyDescent="0.25">
      <c r="B89" s="162" t="s">
        <v>128</v>
      </c>
      <c r="C89" s="163">
        <v>3821</v>
      </c>
      <c r="D89" s="163">
        <v>4730</v>
      </c>
      <c r="E89" s="163">
        <v>1336</v>
      </c>
      <c r="F89" s="163">
        <v>4196</v>
      </c>
      <c r="G89" s="163">
        <v>4719</v>
      </c>
      <c r="H89" s="163">
        <v>3827</v>
      </c>
      <c r="I89" s="165">
        <f t="shared" si="47"/>
        <v>-0.18902309811400719</v>
      </c>
      <c r="J89" s="164">
        <f t="shared" si="43"/>
        <v>-0.19090909090909092</v>
      </c>
      <c r="K89" s="179">
        <f t="shared" si="44"/>
        <v>-892</v>
      </c>
      <c r="L89" s="163">
        <f t="shared" si="45"/>
        <v>-903</v>
      </c>
      <c r="M89" s="164">
        <f t="shared" si="46"/>
        <v>3.1874666844349678E-3</v>
      </c>
    </row>
    <row r="90" spans="2:13" x14ac:dyDescent="0.25">
      <c r="B90" s="162" t="s">
        <v>131</v>
      </c>
      <c r="C90" s="163">
        <v>5856</v>
      </c>
      <c r="D90" s="163">
        <v>6274</v>
      </c>
      <c r="E90" s="163">
        <v>2507</v>
      </c>
      <c r="F90" s="163">
        <v>3901</v>
      </c>
      <c r="G90" s="163">
        <v>5554</v>
      </c>
      <c r="H90" s="163">
        <v>4852</v>
      </c>
      <c r="I90" s="165">
        <f t="shared" si="47"/>
        <v>-0.12639539070939865</v>
      </c>
      <c r="J90" s="164">
        <f t="shared" si="43"/>
        <v>-0.22664966528530439</v>
      </c>
      <c r="K90" s="179">
        <f t="shared" si="44"/>
        <v>-702</v>
      </c>
      <c r="L90" s="163">
        <f t="shared" si="45"/>
        <v>-1422</v>
      </c>
      <c r="M90" s="164">
        <f t="shared" si="46"/>
        <v>4.0411780383795308E-3</v>
      </c>
    </row>
    <row r="91" spans="2:13" x14ac:dyDescent="0.25">
      <c r="B91" s="168" t="s">
        <v>145</v>
      </c>
      <c r="C91" s="169">
        <f>IFERROR(C83-SUM(C84:C90),"nd")</f>
        <v>36587</v>
      </c>
      <c r="D91" s="169">
        <f t="shared" ref="D91:H91" si="48">IFERROR(D83-SUM(D84:D90),"nd")</f>
        <v>36783</v>
      </c>
      <c r="E91" s="169">
        <f t="shared" si="48"/>
        <v>11506</v>
      </c>
      <c r="F91" s="169">
        <f t="shared" si="48"/>
        <v>28676</v>
      </c>
      <c r="G91" s="169">
        <f t="shared" si="48"/>
        <v>34360</v>
      </c>
      <c r="H91" s="169">
        <f t="shared" si="48"/>
        <v>37318</v>
      </c>
      <c r="I91" s="171">
        <f t="shared" si="47"/>
        <v>8.6088474970896334E-2</v>
      </c>
      <c r="J91" s="170">
        <f t="shared" si="43"/>
        <v>1.4544762526166988E-2</v>
      </c>
      <c r="K91" s="180">
        <f t="shared" si="44"/>
        <v>2958</v>
      </c>
      <c r="L91" s="169">
        <f t="shared" si="45"/>
        <v>535</v>
      </c>
      <c r="M91" s="170">
        <f t="shared" si="46"/>
        <v>3.1081756396588486E-2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60807</v>
      </c>
      <c r="D107" s="176">
        <f t="shared" ref="D107:H107" si="56">IFERROR(D108+D111,"nd")</f>
        <v>60307</v>
      </c>
      <c r="E107" s="176">
        <f t="shared" si="56"/>
        <v>13783</v>
      </c>
      <c r="F107" s="176">
        <f t="shared" si="56"/>
        <v>29079</v>
      </c>
      <c r="G107" s="176">
        <f t="shared" si="56"/>
        <v>31827</v>
      </c>
      <c r="H107" s="176">
        <f t="shared" si="56"/>
        <v>31868</v>
      </c>
      <c r="I107" s="177">
        <f>IFERROR(H107/G107-1,"-")</f>
        <v>1.2882144091495018E-3</v>
      </c>
      <c r="J107" s="177">
        <f>IFERROR(H107/D107-1,"-")</f>
        <v>-0.47157046445686235</v>
      </c>
      <c r="K107" s="176">
        <f>IFERROR(H107-G107,"-")</f>
        <v>41</v>
      </c>
      <c r="L107" s="176">
        <f>IFERROR(H107-D107,"-")</f>
        <v>-28439</v>
      </c>
      <c r="M107" s="177">
        <f>IFERROR(H107/H$9,"-")</f>
        <v>2.654251066098081E-2</v>
      </c>
    </row>
    <row r="108" spans="2:13" x14ac:dyDescent="0.25">
      <c r="B108" s="157" t="s">
        <v>97</v>
      </c>
      <c r="C108" s="158">
        <v>14526</v>
      </c>
      <c r="D108" s="158">
        <v>13440</v>
      </c>
      <c r="E108" s="158">
        <v>2062</v>
      </c>
      <c r="F108" s="158">
        <v>7498</v>
      </c>
      <c r="G108" s="158">
        <v>7141</v>
      </c>
      <c r="H108" s="158">
        <v>6328</v>
      </c>
      <c r="I108" s="160">
        <f>IFERROR(H108/G108-1,"-")</f>
        <v>-0.11384960089623297</v>
      </c>
      <c r="J108" s="159">
        <f t="shared" ref="J108:J119" si="57">IFERROR(H108/D108-1,"-")</f>
        <v>-0.52916666666666667</v>
      </c>
      <c r="K108" s="178">
        <f t="shared" ref="K108:K119" si="58">IFERROR(H108-G108,"-")</f>
        <v>-813</v>
      </c>
      <c r="L108" s="158">
        <f t="shared" ref="L108:L119" si="59">IFERROR(H108-D108,"-")</f>
        <v>-7112</v>
      </c>
      <c r="M108" s="159">
        <f t="shared" ref="M108:M119" si="60">IFERROR(H108/H$9,"-")</f>
        <v>5.2705223880597013E-3</v>
      </c>
    </row>
    <row r="109" spans="2:13" x14ac:dyDescent="0.25">
      <c r="B109" s="162" t="s">
        <v>103</v>
      </c>
      <c r="C109" s="163">
        <v>10808</v>
      </c>
      <c r="D109" s="163">
        <v>8858</v>
      </c>
      <c r="E109" s="163">
        <v>1454</v>
      </c>
      <c r="F109" s="163">
        <v>5328</v>
      </c>
      <c r="G109" s="163">
        <v>4960</v>
      </c>
      <c r="H109" s="163">
        <v>3891</v>
      </c>
      <c r="I109" s="165">
        <f>IFERROR(H109/G109-1,"-")</f>
        <v>-0.21552419354838714</v>
      </c>
      <c r="J109" s="164">
        <f t="shared" si="57"/>
        <v>-0.560736057800858</v>
      </c>
      <c r="K109" s="179">
        <f t="shared" si="58"/>
        <v>-1069</v>
      </c>
      <c r="L109" s="163">
        <f t="shared" si="59"/>
        <v>-4967</v>
      </c>
      <c r="M109" s="164">
        <f t="shared" si="60"/>
        <v>3.2407715884861408E-3</v>
      </c>
    </row>
    <row r="110" spans="2:13" x14ac:dyDescent="0.25">
      <c r="B110" s="162" t="s">
        <v>100</v>
      </c>
      <c r="C110" s="163">
        <v>3718</v>
      </c>
      <c r="D110" s="163">
        <v>4582</v>
      </c>
      <c r="E110" s="163">
        <v>608</v>
      </c>
      <c r="F110" s="163">
        <v>2170</v>
      </c>
      <c r="G110" s="163">
        <v>2181</v>
      </c>
      <c r="H110" s="163">
        <v>2437</v>
      </c>
      <c r="I110" s="165">
        <f>IFERROR(H110/G110-1,"-")</f>
        <v>0.11737734983952319</v>
      </c>
      <c r="J110" s="164">
        <f t="shared" si="57"/>
        <v>-0.46813618507202093</v>
      </c>
      <c r="K110" s="179">
        <f t="shared" si="58"/>
        <v>256</v>
      </c>
      <c r="L110" s="163">
        <f t="shared" si="59"/>
        <v>-2145</v>
      </c>
      <c r="M110" s="164">
        <f t="shared" si="60"/>
        <v>2.0297507995735609E-3</v>
      </c>
    </row>
    <row r="111" spans="2:13" x14ac:dyDescent="0.25">
      <c r="B111" s="157" t="s">
        <v>107</v>
      </c>
      <c r="C111" s="158">
        <v>46281</v>
      </c>
      <c r="D111" s="158">
        <v>46867</v>
      </c>
      <c r="E111" s="158">
        <v>11721</v>
      </c>
      <c r="F111" s="158">
        <v>21581</v>
      </c>
      <c r="G111" s="158">
        <v>24686</v>
      </c>
      <c r="H111" s="158">
        <v>25540</v>
      </c>
      <c r="I111" s="160">
        <f>IFERROR(H111/G111-1,"-")</f>
        <v>3.4594507008020692E-2</v>
      </c>
      <c r="J111" s="159">
        <f t="shared" si="57"/>
        <v>-0.45505366249173196</v>
      </c>
      <c r="K111" s="178">
        <f t="shared" si="58"/>
        <v>854</v>
      </c>
      <c r="L111" s="158">
        <f t="shared" si="59"/>
        <v>-21327</v>
      </c>
      <c r="M111" s="159">
        <f t="shared" si="60"/>
        <v>2.1271988272921108E-2</v>
      </c>
    </row>
    <row r="112" spans="2:13" x14ac:dyDescent="0.25">
      <c r="B112" s="162" t="s">
        <v>110</v>
      </c>
      <c r="C112" s="163">
        <v>26581</v>
      </c>
      <c r="D112" s="163">
        <v>24802</v>
      </c>
      <c r="E112" s="163">
        <v>6095</v>
      </c>
      <c r="F112" s="163">
        <v>13078</v>
      </c>
      <c r="G112" s="163">
        <v>14878</v>
      </c>
      <c r="H112" s="163">
        <v>14577</v>
      </c>
      <c r="I112" s="165">
        <f t="shared" ref="I112:I119" si="61">IFERROR(H112/G112-1,"-")</f>
        <v>-2.0231213872832332E-2</v>
      </c>
      <c r="J112" s="164">
        <f t="shared" si="57"/>
        <v>-0.4122651399080719</v>
      </c>
      <c r="K112" s="179">
        <f t="shared" si="58"/>
        <v>-301</v>
      </c>
      <c r="L112" s="163">
        <f t="shared" si="59"/>
        <v>-10225</v>
      </c>
      <c r="M112" s="164">
        <f t="shared" si="60"/>
        <v>1.2141024786780384E-2</v>
      </c>
    </row>
    <row r="113" spans="2:13" x14ac:dyDescent="0.25">
      <c r="B113" s="162" t="s">
        <v>113</v>
      </c>
      <c r="C113" s="163">
        <v>7077</v>
      </c>
      <c r="D113" s="163">
        <v>5376</v>
      </c>
      <c r="E113" s="163">
        <v>480</v>
      </c>
      <c r="F113" s="163">
        <v>1027</v>
      </c>
      <c r="G113" s="163">
        <v>1286</v>
      </c>
      <c r="H113" s="163">
        <v>1301</v>
      </c>
      <c r="I113" s="165">
        <f t="shared" si="61"/>
        <v>1.1664074650077794E-2</v>
      </c>
      <c r="J113" s="164">
        <f t="shared" si="57"/>
        <v>-0.75799851190476186</v>
      </c>
      <c r="K113" s="179">
        <f t="shared" si="58"/>
        <v>15</v>
      </c>
      <c r="L113" s="163">
        <f t="shared" si="59"/>
        <v>-4075</v>
      </c>
      <c r="M113" s="164">
        <f t="shared" si="60"/>
        <v>1.0835887526652451E-3</v>
      </c>
    </row>
    <row r="114" spans="2:13" x14ac:dyDescent="0.25">
      <c r="B114" s="162" t="s">
        <v>116</v>
      </c>
      <c r="C114" s="163">
        <v>1461</v>
      </c>
      <c r="D114" s="163">
        <v>2463</v>
      </c>
      <c r="E114" s="163">
        <v>623</v>
      </c>
      <c r="F114" s="163">
        <v>1192</v>
      </c>
      <c r="G114" s="163">
        <v>1358</v>
      </c>
      <c r="H114" s="163">
        <v>1445</v>
      </c>
      <c r="I114" s="165">
        <f t="shared" si="61"/>
        <v>6.4064801178203234E-2</v>
      </c>
      <c r="J114" s="164">
        <f t="shared" si="57"/>
        <v>-0.41331709297604546</v>
      </c>
      <c r="K114" s="179">
        <f t="shared" si="58"/>
        <v>87</v>
      </c>
      <c r="L114" s="163">
        <f t="shared" si="59"/>
        <v>-1018</v>
      </c>
      <c r="M114" s="164">
        <f t="shared" si="60"/>
        <v>1.2035247867803838E-3</v>
      </c>
    </row>
    <row r="115" spans="2:13" x14ac:dyDescent="0.25">
      <c r="B115" s="162" t="s">
        <v>123</v>
      </c>
      <c r="C115" s="163">
        <v>994</v>
      </c>
      <c r="D115" s="163">
        <v>1382</v>
      </c>
      <c r="E115" s="163">
        <v>167</v>
      </c>
      <c r="F115" s="163">
        <v>396</v>
      </c>
      <c r="G115" s="163">
        <v>482</v>
      </c>
      <c r="H115" s="163">
        <v>564</v>
      </c>
      <c r="I115" s="165">
        <f t="shared" si="61"/>
        <v>0.17012448132780089</v>
      </c>
      <c r="J115" s="164">
        <f t="shared" si="57"/>
        <v>-0.59189580318379154</v>
      </c>
      <c r="K115" s="179">
        <f t="shared" si="58"/>
        <v>82</v>
      </c>
      <c r="L115" s="163">
        <f t="shared" si="59"/>
        <v>-818</v>
      </c>
      <c r="M115" s="164">
        <f t="shared" si="60"/>
        <v>4.697494669509595E-4</v>
      </c>
    </row>
    <row r="116" spans="2:13" x14ac:dyDescent="0.25">
      <c r="B116" s="162" t="s">
        <v>119</v>
      </c>
      <c r="C116" s="163">
        <v>820</v>
      </c>
      <c r="D116" s="163">
        <v>834</v>
      </c>
      <c r="E116" s="163">
        <v>268</v>
      </c>
      <c r="F116" s="163">
        <v>433</v>
      </c>
      <c r="G116" s="163">
        <v>424</v>
      </c>
      <c r="H116" s="163">
        <v>460</v>
      </c>
      <c r="I116" s="165">
        <f t="shared" si="61"/>
        <v>8.4905660377358583E-2</v>
      </c>
      <c r="J116" s="164">
        <f t="shared" si="57"/>
        <v>-0.44844124700239807</v>
      </c>
      <c r="K116" s="179">
        <f t="shared" si="58"/>
        <v>36</v>
      </c>
      <c r="L116" s="163">
        <f t="shared" si="59"/>
        <v>-374</v>
      </c>
      <c r="M116" s="164">
        <f t="shared" si="60"/>
        <v>3.8312899786780384E-4</v>
      </c>
    </row>
    <row r="117" spans="2:13" x14ac:dyDescent="0.25">
      <c r="B117" s="162" t="s">
        <v>128</v>
      </c>
      <c r="C117" s="163">
        <v>264</v>
      </c>
      <c r="D117" s="163">
        <v>407</v>
      </c>
      <c r="E117" s="163">
        <v>180</v>
      </c>
      <c r="F117" s="163">
        <v>138</v>
      </c>
      <c r="G117" s="163">
        <v>157</v>
      </c>
      <c r="H117" s="163">
        <v>108</v>
      </c>
      <c r="I117" s="165">
        <f t="shared" si="61"/>
        <v>-0.31210191082802552</v>
      </c>
      <c r="J117" s="164">
        <f t="shared" si="57"/>
        <v>-0.73464373464373467</v>
      </c>
      <c r="K117" s="179">
        <f t="shared" si="58"/>
        <v>-49</v>
      </c>
      <c r="L117" s="163">
        <f t="shared" si="59"/>
        <v>-299</v>
      </c>
      <c r="M117" s="164">
        <f t="shared" si="60"/>
        <v>8.995202558635394E-5</v>
      </c>
    </row>
    <row r="118" spans="2:13" x14ac:dyDescent="0.25">
      <c r="B118" s="162" t="s">
        <v>131</v>
      </c>
      <c r="C118" s="163">
        <v>483</v>
      </c>
      <c r="D118" s="163">
        <v>541</v>
      </c>
      <c r="E118" s="163">
        <v>383</v>
      </c>
      <c r="F118" s="163">
        <v>140</v>
      </c>
      <c r="G118" s="163">
        <v>174</v>
      </c>
      <c r="H118" s="163">
        <v>140</v>
      </c>
      <c r="I118" s="165">
        <f t="shared" si="61"/>
        <v>-0.1954022988505747</v>
      </c>
      <c r="J118" s="164">
        <f t="shared" si="57"/>
        <v>-0.74121996303142335</v>
      </c>
      <c r="K118" s="179">
        <f t="shared" si="58"/>
        <v>-34</v>
      </c>
      <c r="L118" s="163">
        <f t="shared" si="59"/>
        <v>-401</v>
      </c>
      <c r="M118" s="164">
        <f t="shared" si="60"/>
        <v>1.166044776119403E-4</v>
      </c>
    </row>
    <row r="119" spans="2:13" x14ac:dyDescent="0.25">
      <c r="B119" s="168" t="s">
        <v>145</v>
      </c>
      <c r="C119" s="169">
        <f>IFERROR(C111-SUM(C112:C118),"nd")</f>
        <v>8601</v>
      </c>
      <c r="D119" s="169">
        <f t="shared" ref="D119:H119" si="62">IFERROR(D111-SUM(D112:D118),"nd")</f>
        <v>11062</v>
      </c>
      <c r="E119" s="169">
        <f t="shared" si="62"/>
        <v>3525</v>
      </c>
      <c r="F119" s="169">
        <f t="shared" si="62"/>
        <v>5177</v>
      </c>
      <c r="G119" s="169">
        <f t="shared" si="62"/>
        <v>5927</v>
      </c>
      <c r="H119" s="169">
        <f t="shared" si="62"/>
        <v>6945</v>
      </c>
      <c r="I119" s="171">
        <f t="shared" si="61"/>
        <v>0.17175636915809012</v>
      </c>
      <c r="J119" s="170">
        <f t="shared" si="57"/>
        <v>-0.37217501355993488</v>
      </c>
      <c r="K119" s="180">
        <f t="shared" si="58"/>
        <v>1018</v>
      </c>
      <c r="L119" s="169">
        <f t="shared" si="59"/>
        <v>-4117</v>
      </c>
      <c r="M119" s="170">
        <f t="shared" si="60"/>
        <v>5.7844149786780387E-3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97603</v>
      </c>
      <c r="D135" s="176">
        <f t="shared" ref="D135:H135" si="70">IFERROR(D136+D139,"nd")</f>
        <v>70627</v>
      </c>
      <c r="E135" s="176">
        <f t="shared" si="70"/>
        <v>18151</v>
      </c>
      <c r="F135" s="176">
        <f t="shared" si="70"/>
        <v>45819</v>
      </c>
      <c r="G135" s="176">
        <f t="shared" si="70"/>
        <v>49548</v>
      </c>
      <c r="H135" s="176">
        <f t="shared" si="70"/>
        <v>51880</v>
      </c>
      <c r="I135" s="177">
        <f>IFERROR(H135/G135-1,"-")</f>
        <v>4.7065471865665565E-2</v>
      </c>
      <c r="J135" s="177">
        <f>IFERROR(H135/D135-1,"-")</f>
        <v>-0.26543673099522846</v>
      </c>
      <c r="K135" s="176">
        <f>IFERROR(H135-G135,"-")</f>
        <v>2332</v>
      </c>
      <c r="L135" s="176">
        <f>IFERROR(H135-D135,"-")</f>
        <v>-18747</v>
      </c>
      <c r="M135" s="177">
        <f>IFERROR(H135/H$9,"-")</f>
        <v>4.3210287846481878E-2</v>
      </c>
    </row>
    <row r="136" spans="2:13" x14ac:dyDescent="0.25">
      <c r="B136" s="157" t="s">
        <v>97</v>
      </c>
      <c r="C136" s="158">
        <v>19162</v>
      </c>
      <c r="D136" s="158">
        <v>10404</v>
      </c>
      <c r="E136" s="158">
        <v>3572</v>
      </c>
      <c r="F136" s="158">
        <v>7732</v>
      </c>
      <c r="G136" s="158">
        <v>8855</v>
      </c>
      <c r="H136" s="158">
        <v>7725</v>
      </c>
      <c r="I136" s="160">
        <f>IFERROR(H136/G136-1,"-")</f>
        <v>-0.12761151891586675</v>
      </c>
      <c r="J136" s="159">
        <f t="shared" ref="J136:J147" si="71">IFERROR(H136/D136-1,"-")</f>
        <v>-0.25749711649365625</v>
      </c>
      <c r="K136" s="178">
        <f t="shared" ref="K136:K147" si="72">IFERROR(H136-G136,"-")</f>
        <v>-1130</v>
      </c>
      <c r="L136" s="158">
        <f t="shared" ref="L136:L147" si="73">IFERROR(H136-D136,"-")</f>
        <v>-2679</v>
      </c>
      <c r="M136" s="159">
        <f t="shared" ref="M136:M147" si="74">IFERROR(H136/H$9,"-")</f>
        <v>6.4340684968017059E-3</v>
      </c>
    </row>
    <row r="137" spans="2:13" x14ac:dyDescent="0.25">
      <c r="B137" s="162" t="s">
        <v>103</v>
      </c>
      <c r="C137" s="163">
        <v>15879</v>
      </c>
      <c r="D137" s="163">
        <v>7713</v>
      </c>
      <c r="E137" s="163">
        <v>2986</v>
      </c>
      <c r="F137" s="163">
        <v>5264</v>
      </c>
      <c r="G137" s="163">
        <v>6100</v>
      </c>
      <c r="H137" s="163">
        <v>5354</v>
      </c>
      <c r="I137" s="165">
        <f>IFERROR(H137/G137-1,"-")</f>
        <v>-0.12229508196721306</v>
      </c>
      <c r="J137" s="164">
        <f t="shared" si="71"/>
        <v>-0.30584727084143648</v>
      </c>
      <c r="K137" s="179">
        <f t="shared" si="72"/>
        <v>-746</v>
      </c>
      <c r="L137" s="163">
        <f t="shared" si="73"/>
        <v>-2359</v>
      </c>
      <c r="M137" s="164">
        <f t="shared" si="74"/>
        <v>4.4592883795309167E-3</v>
      </c>
    </row>
    <row r="138" spans="2:13" x14ac:dyDescent="0.25">
      <c r="B138" s="162" t="s">
        <v>100</v>
      </c>
      <c r="C138" s="163">
        <v>3283</v>
      </c>
      <c r="D138" s="163">
        <v>2691</v>
      </c>
      <c r="E138" s="163">
        <v>586</v>
      </c>
      <c r="F138" s="163">
        <v>2468</v>
      </c>
      <c r="G138" s="163">
        <v>2755</v>
      </c>
      <c r="H138" s="163">
        <v>2371</v>
      </c>
      <c r="I138" s="165">
        <f>IFERROR(H138/G138-1,"-")</f>
        <v>-0.13938294010889296</v>
      </c>
      <c r="J138" s="164">
        <f t="shared" si="71"/>
        <v>-0.11891490152359718</v>
      </c>
      <c r="K138" s="179">
        <f t="shared" si="72"/>
        <v>-384</v>
      </c>
      <c r="L138" s="163">
        <f t="shared" si="73"/>
        <v>-320</v>
      </c>
      <c r="M138" s="164">
        <f t="shared" si="74"/>
        <v>1.9747801172707888E-3</v>
      </c>
    </row>
    <row r="139" spans="2:13" x14ac:dyDescent="0.25">
      <c r="B139" s="157" t="s">
        <v>107</v>
      </c>
      <c r="C139" s="158">
        <v>78441</v>
      </c>
      <c r="D139" s="158">
        <v>60223</v>
      </c>
      <c r="E139" s="158">
        <v>14579</v>
      </c>
      <c r="F139" s="158">
        <v>38087</v>
      </c>
      <c r="G139" s="158">
        <v>40693</v>
      </c>
      <c r="H139" s="158">
        <v>44155</v>
      </c>
      <c r="I139" s="160">
        <f>IFERROR(H139/G139-1,"-")</f>
        <v>8.5076057307153619E-2</v>
      </c>
      <c r="J139" s="159">
        <f t="shared" si="71"/>
        <v>-0.26680836225362403</v>
      </c>
      <c r="K139" s="178">
        <f t="shared" si="72"/>
        <v>3462</v>
      </c>
      <c r="L139" s="158">
        <f t="shared" si="73"/>
        <v>-16068</v>
      </c>
      <c r="M139" s="159">
        <f t="shared" si="74"/>
        <v>3.6776219349680173E-2</v>
      </c>
    </row>
    <row r="140" spans="2:13" x14ac:dyDescent="0.25">
      <c r="B140" s="162" t="s">
        <v>110</v>
      </c>
      <c r="C140" s="163">
        <v>43485</v>
      </c>
      <c r="D140" s="163">
        <v>30276</v>
      </c>
      <c r="E140" s="163">
        <v>7085</v>
      </c>
      <c r="F140" s="163">
        <v>14417</v>
      </c>
      <c r="G140" s="163">
        <v>16232</v>
      </c>
      <c r="H140" s="163">
        <v>18893</v>
      </c>
      <c r="I140" s="165">
        <f t="shared" ref="I140:I147" si="75">IFERROR(H140/G140-1,"-")</f>
        <v>0.16393543617545592</v>
      </c>
      <c r="J140" s="164">
        <f t="shared" si="71"/>
        <v>-0.37597436913727045</v>
      </c>
      <c r="K140" s="179">
        <f t="shared" si="72"/>
        <v>2661</v>
      </c>
      <c r="L140" s="163">
        <f t="shared" si="73"/>
        <v>-11383</v>
      </c>
      <c r="M140" s="164">
        <f t="shared" si="74"/>
        <v>1.5735774253731342E-2</v>
      </c>
    </row>
    <row r="141" spans="2:13" x14ac:dyDescent="0.25">
      <c r="B141" s="162" t="s">
        <v>113</v>
      </c>
      <c r="C141" s="163">
        <v>3364</v>
      </c>
      <c r="D141" s="163">
        <v>2595</v>
      </c>
      <c r="E141" s="163">
        <v>795</v>
      </c>
      <c r="F141" s="163">
        <v>3069</v>
      </c>
      <c r="G141" s="163">
        <v>2724</v>
      </c>
      <c r="H141" s="163">
        <v>2851</v>
      </c>
      <c r="I141" s="165">
        <f t="shared" si="75"/>
        <v>4.6622613803230628E-2</v>
      </c>
      <c r="J141" s="164">
        <f t="shared" si="71"/>
        <v>9.8651252408477941E-2</v>
      </c>
      <c r="K141" s="179">
        <f t="shared" si="72"/>
        <v>127</v>
      </c>
      <c r="L141" s="163">
        <f t="shared" si="73"/>
        <v>256</v>
      </c>
      <c r="M141" s="164">
        <f t="shared" si="74"/>
        <v>2.3745668976545842E-3</v>
      </c>
    </row>
    <row r="142" spans="2:13" x14ac:dyDescent="0.25">
      <c r="B142" s="162" t="s">
        <v>116</v>
      </c>
      <c r="C142" s="163">
        <v>7433</v>
      </c>
      <c r="D142" s="163">
        <v>3482</v>
      </c>
      <c r="E142" s="163">
        <v>692</v>
      </c>
      <c r="F142" s="163">
        <v>3969</v>
      </c>
      <c r="G142" s="163">
        <v>4070</v>
      </c>
      <c r="H142" s="163">
        <v>4068</v>
      </c>
      <c r="I142" s="165">
        <f t="shared" si="75"/>
        <v>-4.9140049140050657E-4</v>
      </c>
      <c r="J142" s="164">
        <f t="shared" si="71"/>
        <v>0.16829408385985056</v>
      </c>
      <c r="K142" s="179">
        <f t="shared" si="72"/>
        <v>-2</v>
      </c>
      <c r="L142" s="163">
        <f t="shared" si="73"/>
        <v>586</v>
      </c>
      <c r="M142" s="164">
        <f t="shared" si="74"/>
        <v>3.3881929637526653E-3</v>
      </c>
    </row>
    <row r="143" spans="2:13" x14ac:dyDescent="0.25">
      <c r="B143" s="162" t="s">
        <v>123</v>
      </c>
      <c r="C143" s="163">
        <v>1557</v>
      </c>
      <c r="D143" s="163">
        <v>1475</v>
      </c>
      <c r="E143" s="163">
        <v>427</v>
      </c>
      <c r="F143" s="163">
        <v>1699</v>
      </c>
      <c r="G143" s="163">
        <v>1571</v>
      </c>
      <c r="H143" s="163">
        <v>1425</v>
      </c>
      <c r="I143" s="165">
        <f t="shared" si="75"/>
        <v>-9.2934436664544928E-2</v>
      </c>
      <c r="J143" s="164">
        <f t="shared" si="71"/>
        <v>-3.3898305084745783E-2</v>
      </c>
      <c r="K143" s="179">
        <f t="shared" si="72"/>
        <v>-146</v>
      </c>
      <c r="L143" s="163">
        <f t="shared" si="73"/>
        <v>-50</v>
      </c>
      <c r="M143" s="164">
        <f t="shared" si="74"/>
        <v>1.1868670042643923E-3</v>
      </c>
    </row>
    <row r="144" spans="2:13" x14ac:dyDescent="0.25">
      <c r="B144" s="162" t="s">
        <v>119</v>
      </c>
      <c r="C144" s="163">
        <v>768</v>
      </c>
      <c r="D144" s="163">
        <v>706</v>
      </c>
      <c r="E144" s="163">
        <v>242</v>
      </c>
      <c r="F144" s="163">
        <v>881</v>
      </c>
      <c r="G144" s="163">
        <v>790</v>
      </c>
      <c r="H144" s="163">
        <v>841</v>
      </c>
      <c r="I144" s="165">
        <f t="shared" si="75"/>
        <v>6.4556962025316356E-2</v>
      </c>
      <c r="J144" s="164">
        <f t="shared" si="71"/>
        <v>0.19121813031161472</v>
      </c>
      <c r="K144" s="179">
        <f t="shared" si="72"/>
        <v>51</v>
      </c>
      <c r="L144" s="163">
        <f t="shared" si="73"/>
        <v>135</v>
      </c>
      <c r="M144" s="164">
        <f t="shared" si="74"/>
        <v>7.0045975479744141E-4</v>
      </c>
    </row>
    <row r="145" spans="2:13" x14ac:dyDescent="0.25">
      <c r="B145" s="162" t="s">
        <v>128</v>
      </c>
      <c r="C145" s="163">
        <v>875</v>
      </c>
      <c r="D145" s="163">
        <v>892</v>
      </c>
      <c r="E145" s="163">
        <v>382</v>
      </c>
      <c r="F145" s="163">
        <v>419</v>
      </c>
      <c r="G145" s="163">
        <v>446</v>
      </c>
      <c r="H145" s="163">
        <v>338</v>
      </c>
      <c r="I145" s="165">
        <f t="shared" si="75"/>
        <v>-0.24215246636771304</v>
      </c>
      <c r="J145" s="164">
        <f t="shared" si="71"/>
        <v>-0.62107623318385652</v>
      </c>
      <c r="K145" s="179">
        <f t="shared" si="72"/>
        <v>-108</v>
      </c>
      <c r="L145" s="163">
        <f t="shared" si="73"/>
        <v>-554</v>
      </c>
      <c r="M145" s="164">
        <f t="shared" si="74"/>
        <v>2.8151652452025589E-4</v>
      </c>
    </row>
    <row r="146" spans="2:13" x14ac:dyDescent="0.25">
      <c r="B146" s="162" t="s">
        <v>131</v>
      </c>
      <c r="C146" s="163">
        <v>3522</v>
      </c>
      <c r="D146" s="163">
        <v>1883</v>
      </c>
      <c r="E146" s="163">
        <v>666</v>
      </c>
      <c r="F146" s="163">
        <v>393</v>
      </c>
      <c r="G146" s="163">
        <v>580</v>
      </c>
      <c r="H146" s="163">
        <v>685</v>
      </c>
      <c r="I146" s="165">
        <f t="shared" si="75"/>
        <v>0.18103448275862077</v>
      </c>
      <c r="J146" s="164">
        <f t="shared" si="71"/>
        <v>-0.63621879978757301</v>
      </c>
      <c r="K146" s="179">
        <f t="shared" si="72"/>
        <v>105</v>
      </c>
      <c r="L146" s="163">
        <f t="shared" si="73"/>
        <v>-1198</v>
      </c>
      <c r="M146" s="164">
        <f t="shared" si="74"/>
        <v>5.7052905117270785E-4</v>
      </c>
    </row>
    <row r="147" spans="2:13" x14ac:dyDescent="0.25">
      <c r="B147" s="168" t="s">
        <v>145</v>
      </c>
      <c r="C147" s="169">
        <f>IFERROR(C139-SUM(C140:C146),"nd")</f>
        <v>17437</v>
      </c>
      <c r="D147" s="169">
        <f t="shared" ref="D147:H147" si="76">IFERROR(D139-SUM(D140:D146),"nd")</f>
        <v>18914</v>
      </c>
      <c r="E147" s="169">
        <f t="shared" si="76"/>
        <v>4290</v>
      </c>
      <c r="F147" s="169">
        <f t="shared" si="76"/>
        <v>13240</v>
      </c>
      <c r="G147" s="169">
        <f t="shared" si="76"/>
        <v>14280</v>
      </c>
      <c r="H147" s="169">
        <f t="shared" si="76"/>
        <v>15054</v>
      </c>
      <c r="I147" s="171">
        <f t="shared" si="75"/>
        <v>5.4201680672268937E-2</v>
      </c>
      <c r="J147" s="170">
        <f t="shared" si="71"/>
        <v>-0.20408163265306123</v>
      </c>
      <c r="K147" s="180">
        <f t="shared" si="72"/>
        <v>774</v>
      </c>
      <c r="L147" s="169">
        <f t="shared" si="73"/>
        <v>-3860</v>
      </c>
      <c r="M147" s="170">
        <f t="shared" si="74"/>
        <v>1.2538312899786781E-2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7358</v>
      </c>
      <c r="D149" s="176">
        <f t="shared" ref="D149:H149" si="77">IFERROR(D150+D153,"nd")</f>
        <v>6255</v>
      </c>
      <c r="E149" s="176">
        <f t="shared" si="77"/>
        <v>2333</v>
      </c>
      <c r="F149" s="176">
        <f t="shared" si="77"/>
        <v>12976</v>
      </c>
      <c r="G149" s="176">
        <f t="shared" si="77"/>
        <v>18335</v>
      </c>
      <c r="H149" s="176">
        <f t="shared" si="77"/>
        <v>51560</v>
      </c>
      <c r="I149" s="177">
        <f>IFERROR(H149/G149-1,"-")</f>
        <v>1.8121079901827106</v>
      </c>
      <c r="J149" s="177">
        <f>IFERROR(H149/D149-1,"-")</f>
        <v>7.2430055955235808</v>
      </c>
      <c r="K149" s="176">
        <f>IFERROR(H149-G149,"-")</f>
        <v>33225</v>
      </c>
      <c r="L149" s="176">
        <f>IFERROR(H149-D149,"-")</f>
        <v>45305</v>
      </c>
      <c r="M149" s="177">
        <f>IFERROR(H149/H$9,"-")</f>
        <v>4.2943763326226014E-2</v>
      </c>
    </row>
    <row r="150" spans="2:13" x14ac:dyDescent="0.25">
      <c r="B150" s="157" t="s">
        <v>97</v>
      </c>
      <c r="C150" s="158">
        <v>1662</v>
      </c>
      <c r="D150" s="158">
        <v>1310</v>
      </c>
      <c r="E150" s="158">
        <v>453</v>
      </c>
      <c r="F150" s="158">
        <v>2558</v>
      </c>
      <c r="G150" s="158">
        <v>4547</v>
      </c>
      <c r="H150" s="158">
        <v>5833</v>
      </c>
      <c r="I150" s="160">
        <f>IFERROR(H150/G150-1,"-")</f>
        <v>0.28282383989443582</v>
      </c>
      <c r="J150" s="159">
        <f t="shared" ref="J150:J161" si="78">IFERROR(H150/D150-1,"-")</f>
        <v>3.4526717557251905</v>
      </c>
      <c r="K150" s="178">
        <f t="shared" ref="K150:K161" si="79">IFERROR(H150-G150,"-")</f>
        <v>1286</v>
      </c>
      <c r="L150" s="158">
        <f t="shared" ref="L150:L161" si="80">IFERROR(H150-D150,"-")</f>
        <v>4523</v>
      </c>
      <c r="M150" s="159">
        <f t="shared" ref="M150:M161" si="81">IFERROR(H150/H$9,"-")</f>
        <v>4.8582422707889126E-3</v>
      </c>
    </row>
    <row r="151" spans="2:13" x14ac:dyDescent="0.25">
      <c r="B151" s="162" t="s">
        <v>103</v>
      </c>
      <c r="C151" s="163">
        <v>1117</v>
      </c>
      <c r="D151" s="163">
        <v>887</v>
      </c>
      <c r="E151" s="163">
        <v>308</v>
      </c>
      <c r="F151" s="163">
        <v>797</v>
      </c>
      <c r="G151" s="163">
        <v>2217</v>
      </c>
      <c r="H151" s="163">
        <v>3827</v>
      </c>
      <c r="I151" s="165">
        <f>IFERROR(H151/G151-1,"-")</f>
        <v>0.72620658547586836</v>
      </c>
      <c r="J151" s="164">
        <f t="shared" si="78"/>
        <v>3.3145434047350619</v>
      </c>
      <c r="K151" s="179">
        <f t="shared" si="79"/>
        <v>1610</v>
      </c>
      <c r="L151" s="163">
        <f t="shared" si="80"/>
        <v>2940</v>
      </c>
      <c r="M151" s="164">
        <f t="shared" si="81"/>
        <v>3.1874666844349678E-3</v>
      </c>
    </row>
    <row r="152" spans="2:13" x14ac:dyDescent="0.25">
      <c r="B152" s="162" t="s">
        <v>100</v>
      </c>
      <c r="C152" s="163">
        <v>545</v>
      </c>
      <c r="D152" s="163">
        <v>423</v>
      </c>
      <c r="E152" s="163">
        <v>145</v>
      </c>
      <c r="F152" s="163">
        <v>1761</v>
      </c>
      <c r="G152" s="163">
        <v>2330</v>
      </c>
      <c r="H152" s="163">
        <v>2006</v>
      </c>
      <c r="I152" s="165">
        <f>IFERROR(H152/G152-1,"-")</f>
        <v>-0.13905579399141632</v>
      </c>
      <c r="J152" s="164">
        <f t="shared" si="78"/>
        <v>3.7423167848699768</v>
      </c>
      <c r="K152" s="179">
        <f t="shared" si="79"/>
        <v>-324</v>
      </c>
      <c r="L152" s="163">
        <f t="shared" si="80"/>
        <v>1583</v>
      </c>
      <c r="M152" s="164">
        <f t="shared" si="81"/>
        <v>1.6707755863539446E-3</v>
      </c>
    </row>
    <row r="153" spans="2:13" x14ac:dyDescent="0.25">
      <c r="B153" s="157" t="s">
        <v>107</v>
      </c>
      <c r="C153" s="158">
        <v>5696</v>
      </c>
      <c r="D153" s="158">
        <v>4945</v>
      </c>
      <c r="E153" s="158">
        <v>1880</v>
      </c>
      <c r="F153" s="158">
        <v>10418</v>
      </c>
      <c r="G153" s="158">
        <v>13788</v>
      </c>
      <c r="H153" s="158">
        <v>45727</v>
      </c>
      <c r="I153" s="160">
        <f>IFERROR(H153/G153-1,"-")</f>
        <v>2.3164345807948941</v>
      </c>
      <c r="J153" s="159">
        <f t="shared" si="78"/>
        <v>8.2471183013144582</v>
      </c>
      <c r="K153" s="178">
        <f t="shared" si="79"/>
        <v>31939</v>
      </c>
      <c r="L153" s="158">
        <f t="shared" si="80"/>
        <v>40782</v>
      </c>
      <c r="M153" s="159">
        <f t="shared" si="81"/>
        <v>3.8085521055437103E-2</v>
      </c>
    </row>
    <row r="154" spans="2:13" x14ac:dyDescent="0.25">
      <c r="B154" s="162" t="s">
        <v>110</v>
      </c>
      <c r="C154" s="163">
        <v>541</v>
      </c>
      <c r="D154" s="163">
        <v>452</v>
      </c>
      <c r="E154" s="163">
        <v>328</v>
      </c>
      <c r="F154" s="163">
        <v>3339</v>
      </c>
      <c r="G154" s="163">
        <v>2602</v>
      </c>
      <c r="H154" s="163">
        <v>28286</v>
      </c>
      <c r="I154" s="165">
        <f t="shared" ref="I154:I161" si="82">IFERROR(H154/G154-1,"-")</f>
        <v>9.8708685626441195</v>
      </c>
      <c r="J154" s="164">
        <f t="shared" si="78"/>
        <v>61.579646017699112</v>
      </c>
      <c r="K154" s="179">
        <f t="shared" si="79"/>
        <v>25684</v>
      </c>
      <c r="L154" s="163">
        <f t="shared" si="80"/>
        <v>27834</v>
      </c>
      <c r="M154" s="164">
        <f t="shared" si="81"/>
        <v>2.3559101812366739E-2</v>
      </c>
    </row>
    <row r="155" spans="2:13" x14ac:dyDescent="0.25">
      <c r="B155" s="162" t="s">
        <v>113</v>
      </c>
      <c r="C155" s="163">
        <v>3178</v>
      </c>
      <c r="D155" s="163">
        <v>2498</v>
      </c>
      <c r="E155" s="163">
        <v>509</v>
      </c>
      <c r="F155" s="163">
        <v>2188</v>
      </c>
      <c r="G155" s="163">
        <v>3267</v>
      </c>
      <c r="H155" s="163">
        <v>3764</v>
      </c>
      <c r="I155" s="165">
        <f t="shared" si="82"/>
        <v>0.15212733394551581</v>
      </c>
      <c r="J155" s="164">
        <f t="shared" si="78"/>
        <v>0.50680544435548436</v>
      </c>
      <c r="K155" s="179">
        <f t="shared" si="79"/>
        <v>497</v>
      </c>
      <c r="L155" s="163">
        <f t="shared" si="80"/>
        <v>1266</v>
      </c>
      <c r="M155" s="164">
        <f t="shared" si="81"/>
        <v>3.1349946695095948E-3</v>
      </c>
    </row>
    <row r="156" spans="2:13" x14ac:dyDescent="0.25">
      <c r="B156" s="162" t="s">
        <v>116</v>
      </c>
      <c r="C156" s="163">
        <v>201</v>
      </c>
      <c r="D156" s="163">
        <v>266</v>
      </c>
      <c r="E156" s="163">
        <v>77</v>
      </c>
      <c r="F156" s="163">
        <v>550</v>
      </c>
      <c r="G156" s="163">
        <v>1361</v>
      </c>
      <c r="H156" s="163">
        <v>1200</v>
      </c>
      <c r="I156" s="165">
        <f t="shared" si="82"/>
        <v>-0.11829537105069798</v>
      </c>
      <c r="J156" s="164">
        <f t="shared" si="78"/>
        <v>3.511278195488722</v>
      </c>
      <c r="K156" s="179">
        <f t="shared" si="79"/>
        <v>-161</v>
      </c>
      <c r="L156" s="163">
        <f t="shared" si="80"/>
        <v>934</v>
      </c>
      <c r="M156" s="164">
        <f t="shared" si="81"/>
        <v>9.9946695095948831E-4</v>
      </c>
    </row>
    <row r="157" spans="2:13" x14ac:dyDescent="0.25">
      <c r="B157" s="162" t="s">
        <v>123</v>
      </c>
      <c r="C157" s="163">
        <v>214</v>
      </c>
      <c r="D157" s="163">
        <v>186</v>
      </c>
      <c r="E157" s="163">
        <v>31</v>
      </c>
      <c r="F157" s="163">
        <v>1001</v>
      </c>
      <c r="G157" s="163">
        <v>998</v>
      </c>
      <c r="H157" s="163">
        <v>3135</v>
      </c>
      <c r="I157" s="165">
        <f t="shared" si="82"/>
        <v>2.1412825651302607</v>
      </c>
      <c r="J157" s="164">
        <f t="shared" si="78"/>
        <v>15.85483870967742</v>
      </c>
      <c r="K157" s="179">
        <f t="shared" si="79"/>
        <v>2137</v>
      </c>
      <c r="L157" s="163">
        <f t="shared" si="80"/>
        <v>2949</v>
      </c>
      <c r="M157" s="164">
        <f t="shared" si="81"/>
        <v>2.6111074093816632E-3</v>
      </c>
    </row>
    <row r="158" spans="2:13" x14ac:dyDescent="0.25">
      <c r="B158" s="162" t="s">
        <v>119</v>
      </c>
      <c r="C158" s="163">
        <v>51</v>
      </c>
      <c r="D158" s="163">
        <v>35</v>
      </c>
      <c r="E158" s="163">
        <v>68</v>
      </c>
      <c r="F158" s="163">
        <v>411</v>
      </c>
      <c r="G158" s="163">
        <v>615</v>
      </c>
      <c r="H158" s="163">
        <v>542</v>
      </c>
      <c r="I158" s="165">
        <f t="shared" si="82"/>
        <v>-0.11869918699186988</v>
      </c>
      <c r="J158" s="164">
        <f t="shared" si="78"/>
        <v>14.485714285714286</v>
      </c>
      <c r="K158" s="179">
        <f t="shared" si="79"/>
        <v>-73</v>
      </c>
      <c r="L158" s="163">
        <f t="shared" si="80"/>
        <v>507</v>
      </c>
      <c r="M158" s="164">
        <f t="shared" si="81"/>
        <v>4.5142590618336888E-4</v>
      </c>
    </row>
    <row r="159" spans="2:13" x14ac:dyDescent="0.25">
      <c r="B159" s="162" t="s">
        <v>128</v>
      </c>
      <c r="C159" s="163">
        <v>71</v>
      </c>
      <c r="D159" s="163">
        <v>84</v>
      </c>
      <c r="E159" s="163">
        <v>154</v>
      </c>
      <c r="F159" s="163">
        <v>215</v>
      </c>
      <c r="G159" s="163">
        <v>285</v>
      </c>
      <c r="H159" s="163">
        <v>996</v>
      </c>
      <c r="I159" s="165">
        <f t="shared" si="82"/>
        <v>2.4947368421052634</v>
      </c>
      <c r="J159" s="164">
        <f t="shared" si="78"/>
        <v>10.857142857142858</v>
      </c>
      <c r="K159" s="179">
        <f t="shared" si="79"/>
        <v>711</v>
      </c>
      <c r="L159" s="163">
        <f t="shared" si="80"/>
        <v>912</v>
      </c>
      <c r="M159" s="164">
        <f t="shared" si="81"/>
        <v>8.2955756929637531E-4</v>
      </c>
    </row>
    <row r="160" spans="2:13" x14ac:dyDescent="0.25">
      <c r="B160" s="162" t="s">
        <v>131</v>
      </c>
      <c r="C160" s="163">
        <v>62</v>
      </c>
      <c r="D160" s="163">
        <v>101</v>
      </c>
      <c r="E160" s="163">
        <v>161</v>
      </c>
      <c r="F160" s="163">
        <v>170</v>
      </c>
      <c r="G160" s="163">
        <v>198</v>
      </c>
      <c r="H160" s="163">
        <v>2721</v>
      </c>
      <c r="I160" s="165">
        <f t="shared" si="82"/>
        <v>12.742424242424242</v>
      </c>
      <c r="J160" s="164">
        <f t="shared" si="78"/>
        <v>25.940594059405942</v>
      </c>
      <c r="K160" s="179">
        <f t="shared" si="79"/>
        <v>2523</v>
      </c>
      <c r="L160" s="163">
        <f t="shared" si="80"/>
        <v>2620</v>
      </c>
      <c r="M160" s="164">
        <f t="shared" si="81"/>
        <v>2.2662913113006395E-3</v>
      </c>
    </row>
    <row r="161" spans="2:13" x14ac:dyDescent="0.25">
      <c r="B161" s="168" t="s">
        <v>145</v>
      </c>
      <c r="C161" s="169">
        <f>IFERROR(C153-SUM(C154:C160),"nd")</f>
        <v>1378</v>
      </c>
      <c r="D161" s="169">
        <f t="shared" ref="D161:H161" si="83">IFERROR(D153-SUM(D154:D160),"nd")</f>
        <v>1323</v>
      </c>
      <c r="E161" s="169">
        <f t="shared" si="83"/>
        <v>552</v>
      </c>
      <c r="F161" s="169">
        <f t="shared" si="83"/>
        <v>2544</v>
      </c>
      <c r="G161" s="169">
        <f t="shared" si="83"/>
        <v>4462</v>
      </c>
      <c r="H161" s="169">
        <f t="shared" si="83"/>
        <v>5083</v>
      </c>
      <c r="I161" s="171">
        <f t="shared" si="82"/>
        <v>0.13917525773195871</v>
      </c>
      <c r="J161" s="170">
        <f t="shared" si="78"/>
        <v>2.8420256991685564</v>
      </c>
      <c r="K161" s="180">
        <f t="shared" si="79"/>
        <v>621</v>
      </c>
      <c r="L161" s="169">
        <f t="shared" si="80"/>
        <v>3760</v>
      </c>
      <c r="M161" s="170">
        <f t="shared" si="81"/>
        <v>4.2335754264392327E-3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CD4B-AE11-4BE3-B2B9-1C5AFE751A4C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742048</v>
      </c>
      <c r="D8" s="176">
        <f t="shared" si="0"/>
        <v>243211</v>
      </c>
      <c r="E8" s="176">
        <f t="shared" si="0"/>
        <v>332855</v>
      </c>
      <c r="F8" s="176">
        <f t="shared" si="0"/>
        <v>672483</v>
      </c>
      <c r="G8" s="176">
        <f t="shared" si="0"/>
        <v>738404</v>
      </c>
      <c r="H8" s="176">
        <f t="shared" si="0"/>
        <v>758810</v>
      </c>
      <c r="I8" s="177">
        <f>IFERROR(H8/G8-1,"-")</f>
        <v>2.763527824876344E-2</v>
      </c>
      <c r="J8" s="177">
        <f>IFERROR(H8/C8-1,"-")</f>
        <v>2.2588835223597448E-2</v>
      </c>
      <c r="K8" s="177">
        <f>H8/H$8</f>
        <v>1</v>
      </c>
      <c r="L8" s="176">
        <f t="shared" ref="L8:Q8" si="1">L9+L12</f>
        <v>2826140</v>
      </c>
      <c r="M8" s="176">
        <f t="shared" si="1"/>
        <v>952608</v>
      </c>
      <c r="N8" s="176">
        <f t="shared" si="1"/>
        <v>1525176</v>
      </c>
      <c r="O8" s="176">
        <f t="shared" si="1"/>
        <v>3104390</v>
      </c>
      <c r="P8" s="176">
        <f t="shared" si="1"/>
        <v>3350154</v>
      </c>
      <c r="Q8" s="176">
        <f t="shared" si="1"/>
        <v>3520830</v>
      </c>
      <c r="R8" s="177">
        <f>IFERROR(Q8/P8-1,"-")</f>
        <v>5.0945717719245165E-2</v>
      </c>
      <c r="S8" s="177">
        <f>IFERROR(Q8/L8-1,"-")</f>
        <v>0.24580877097383702</v>
      </c>
      <c r="T8" s="177">
        <f>Q8/Q$8</f>
        <v>1</v>
      </c>
      <c r="U8" s="176">
        <f>U9+U12</f>
        <v>3568188</v>
      </c>
      <c r="V8" s="176">
        <f>V9+V12</f>
        <v>1858031</v>
      </c>
      <c r="W8" s="176">
        <f>W9+W12</f>
        <v>3776873</v>
      </c>
      <c r="X8" s="176">
        <f>X9+X12</f>
        <v>4088558</v>
      </c>
      <c r="Y8" s="176">
        <f>Y9+Y12</f>
        <v>4279640</v>
      </c>
      <c r="Z8" s="177">
        <f>IFERROR(Y8/X8-1,"-")</f>
        <v>4.6735792912806939E-2</v>
      </c>
      <c r="AA8" s="177">
        <f t="shared" ref="AA8:AA20" si="2">IFERROR(Y8/U8-1,"-")</f>
        <v>0.1993874762204233</v>
      </c>
      <c r="AB8" s="177">
        <f>Y8/Y$8</f>
        <v>1</v>
      </c>
    </row>
    <row r="9" spans="1:28" x14ac:dyDescent="0.25">
      <c r="A9" s="1"/>
      <c r="B9" s="157" t="s">
        <v>97</v>
      </c>
      <c r="C9" s="158">
        <v>188231</v>
      </c>
      <c r="D9" s="158">
        <v>78725</v>
      </c>
      <c r="E9" s="158">
        <v>119848</v>
      </c>
      <c r="F9" s="158">
        <v>173672</v>
      </c>
      <c r="G9" s="158">
        <v>206738</v>
      </c>
      <c r="H9" s="158">
        <v>212287</v>
      </c>
      <c r="I9" s="159">
        <f>IFERROR(H9/G9-1,"-")</f>
        <v>2.684073561706124E-2</v>
      </c>
      <c r="J9" s="160">
        <f>IFERROR(H9/C9-1,"-")</f>
        <v>0.1278004154469774</v>
      </c>
      <c r="K9" s="159">
        <f>H9/H$8</f>
        <v>0.27976305003887664</v>
      </c>
      <c r="L9" s="158">
        <v>674588</v>
      </c>
      <c r="M9" s="158">
        <v>294316</v>
      </c>
      <c r="N9" s="158">
        <v>549418</v>
      </c>
      <c r="O9" s="158">
        <v>688398</v>
      </c>
      <c r="P9" s="158">
        <v>674557</v>
      </c>
      <c r="Q9" s="158">
        <v>676316</v>
      </c>
      <c r="R9" s="159">
        <f>IFERROR(Q9/P9-1,"-")</f>
        <v>2.6076373086336702E-3</v>
      </c>
      <c r="S9" s="160">
        <f>IFERROR(Q9/L9-1,"-")</f>
        <v>2.5615635024636152E-3</v>
      </c>
      <c r="T9" s="159">
        <f>Q9/Q$8</f>
        <v>0.19208993333958185</v>
      </c>
      <c r="U9" s="158">
        <v>862819</v>
      </c>
      <c r="V9" s="158">
        <v>669266</v>
      </c>
      <c r="W9" s="158">
        <v>862070</v>
      </c>
      <c r="X9" s="158">
        <v>881295</v>
      </c>
      <c r="Y9" s="158">
        <v>888603</v>
      </c>
      <c r="Z9" s="159">
        <f>IFERROR(Y9/X9-1,"-")</f>
        <v>8.2923425186798294E-3</v>
      </c>
      <c r="AA9" s="160">
        <f t="shared" si="2"/>
        <v>2.9883440211678325E-2</v>
      </c>
      <c r="AB9" s="159">
        <f>Y9/Y$8</f>
        <v>0.207634987989644</v>
      </c>
    </row>
    <row r="10" spans="1:28" x14ac:dyDescent="0.25">
      <c r="A10" s="161"/>
      <c r="B10" s="162" t="s">
        <v>103</v>
      </c>
      <c r="C10" s="163">
        <v>91591</v>
      </c>
      <c r="D10" s="163">
        <v>38075</v>
      </c>
      <c r="E10" s="163">
        <v>76913</v>
      </c>
      <c r="F10" s="163">
        <v>97401</v>
      </c>
      <c r="G10" s="163">
        <v>116854</v>
      </c>
      <c r="H10" s="163">
        <v>118239</v>
      </c>
      <c r="I10" s="164">
        <f>IFERROR(H10/G10-1,"-")</f>
        <v>1.1852397008232485E-2</v>
      </c>
      <c r="J10" s="165">
        <f>IFERROR(H10/C10-1,"-")</f>
        <v>0.29094561692742738</v>
      </c>
      <c r="K10" s="164">
        <f>H10/H$8</f>
        <v>0.15582161542415096</v>
      </c>
      <c r="L10" s="163">
        <v>220823</v>
      </c>
      <c r="M10" s="163">
        <v>110675</v>
      </c>
      <c r="N10" s="163">
        <v>248239</v>
      </c>
      <c r="O10" s="163">
        <v>235468</v>
      </c>
      <c r="P10" s="163">
        <v>223216</v>
      </c>
      <c r="Q10" s="163">
        <v>221092</v>
      </c>
      <c r="R10" s="164">
        <f>IFERROR(Q10/P10-1,"-")</f>
        <v>-9.5154469213676318E-3</v>
      </c>
      <c r="S10" s="165">
        <f>IFERROR(Q10/L10-1,"-")</f>
        <v>1.2181702087192825E-3</v>
      </c>
      <c r="T10" s="164">
        <f>Q10/Q$8</f>
        <v>6.279542039803114E-2</v>
      </c>
      <c r="U10" s="163">
        <v>312414</v>
      </c>
      <c r="V10" s="163">
        <v>325152</v>
      </c>
      <c r="W10" s="163">
        <v>332869</v>
      </c>
      <c r="X10" s="163">
        <v>340070</v>
      </c>
      <c r="Y10" s="163">
        <v>339331</v>
      </c>
      <c r="Z10" s="164">
        <f>IFERROR(Y10/X10-1,"-")</f>
        <v>-2.1730820125268613E-3</v>
      </c>
      <c r="AA10" s="165">
        <f t="shared" si="2"/>
        <v>8.6158110712067915E-2</v>
      </c>
      <c r="AB10" s="164">
        <f>Y10/Y$8</f>
        <v>7.9289613145030885E-2</v>
      </c>
    </row>
    <row r="11" spans="1:28" x14ac:dyDescent="0.25">
      <c r="A11" s="161"/>
      <c r="B11" s="162" t="s">
        <v>100</v>
      </c>
      <c r="C11" s="163">
        <v>96640</v>
      </c>
      <c r="D11" s="163">
        <v>40650</v>
      </c>
      <c r="E11" s="163">
        <v>42935</v>
      </c>
      <c r="F11" s="163">
        <v>76271</v>
      </c>
      <c r="G11" s="163">
        <v>89884</v>
      </c>
      <c r="H11" s="163">
        <v>94048</v>
      </c>
      <c r="I11" s="164">
        <f>IFERROR(H11/G11-1,"-")</f>
        <v>4.6326376218236875E-2</v>
      </c>
      <c r="J11" s="165">
        <f>IFERROR(H11/C11-1,"-")</f>
        <v>-2.682119205298017E-2</v>
      </c>
      <c r="K11" s="164">
        <f>H11/H$8</f>
        <v>0.12394143461472569</v>
      </c>
      <c r="L11" s="163">
        <v>453765</v>
      </c>
      <c r="M11" s="163">
        <v>183641</v>
      </c>
      <c r="N11" s="163">
        <v>301179</v>
      </c>
      <c r="O11" s="163">
        <v>452930</v>
      </c>
      <c r="P11" s="163">
        <v>451341</v>
      </c>
      <c r="Q11" s="163">
        <v>455224</v>
      </c>
      <c r="R11" s="164">
        <f>IFERROR(Q11/P11-1,"-")</f>
        <v>8.6032512003120232E-3</v>
      </c>
      <c r="S11" s="165">
        <f>IFERROR(Q11/L11-1,"-")</f>
        <v>3.2153207056515587E-3</v>
      </c>
      <c r="T11" s="164">
        <f>Q11/Q$8</f>
        <v>0.12929451294155073</v>
      </c>
      <c r="U11" s="163">
        <v>550405</v>
      </c>
      <c r="V11" s="163">
        <v>344114</v>
      </c>
      <c r="W11" s="163">
        <v>529201</v>
      </c>
      <c r="X11" s="163">
        <v>541225</v>
      </c>
      <c r="Y11" s="163">
        <v>549272</v>
      </c>
      <c r="Z11" s="164">
        <f>IFERROR(Y11/X11-1,"-")</f>
        <v>1.4868123238948705E-2</v>
      </c>
      <c r="AA11" s="165">
        <f t="shared" si="2"/>
        <v>-2.0584842070838771E-3</v>
      </c>
      <c r="AB11" s="164">
        <f>Y11/Y$8</f>
        <v>0.12834537484461309</v>
      </c>
    </row>
    <row r="12" spans="1:28" x14ac:dyDescent="0.25">
      <c r="A12" s="1"/>
      <c r="B12" s="157" t="s">
        <v>107</v>
      </c>
      <c r="C12" s="158">
        <v>553817</v>
      </c>
      <c r="D12" s="158">
        <v>164486</v>
      </c>
      <c r="E12" s="158">
        <v>213007</v>
      </c>
      <c r="F12" s="158">
        <v>498811</v>
      </c>
      <c r="G12" s="158">
        <v>531666</v>
      </c>
      <c r="H12" s="158">
        <v>546523</v>
      </c>
      <c r="I12" s="159">
        <f>IFERROR(H12/G12-1,"-")</f>
        <v>2.7944235666753192E-2</v>
      </c>
      <c r="J12" s="160">
        <f>IFERROR(H12/C12-1,"-")</f>
        <v>-1.3170415498260257E-2</v>
      </c>
      <c r="K12" s="159">
        <f>H12/H$8</f>
        <v>0.72023694996112331</v>
      </c>
      <c r="L12" s="158">
        <v>2151552</v>
      </c>
      <c r="M12" s="158">
        <v>658292</v>
      </c>
      <c r="N12" s="158">
        <v>975758</v>
      </c>
      <c r="O12" s="158">
        <v>2415992</v>
      </c>
      <c r="P12" s="158">
        <v>2675597</v>
      </c>
      <c r="Q12" s="158">
        <v>2844514</v>
      </c>
      <c r="R12" s="159">
        <f>IFERROR(Q12/P12-1,"-")</f>
        <v>6.3132452308774401E-2</v>
      </c>
      <c r="S12" s="160">
        <f>IFERROR(Q12/L12-1,"-")</f>
        <v>0.32207541346897495</v>
      </c>
      <c r="T12" s="159">
        <f>Q12/Q$8</f>
        <v>0.80791006666041809</v>
      </c>
      <c r="U12" s="158">
        <v>2705369</v>
      </c>
      <c r="V12" s="158">
        <v>1188765</v>
      </c>
      <c r="W12" s="158">
        <v>2914803</v>
      </c>
      <c r="X12" s="158">
        <v>3207263</v>
      </c>
      <c r="Y12" s="158">
        <v>3391037</v>
      </c>
      <c r="Z12" s="159">
        <f>IFERROR(Y12/X12-1,"-")</f>
        <v>5.7299323441825534E-2</v>
      </c>
      <c r="AA12" s="160">
        <f t="shared" si="2"/>
        <v>0.25344712680599213</v>
      </c>
      <c r="AB12" s="159">
        <f>Y12/Y$8</f>
        <v>0.79236501201035603</v>
      </c>
    </row>
    <row r="13" spans="1:28" s="56" customFormat="1" x14ac:dyDescent="0.25">
      <c r="B13" s="162" t="s">
        <v>110</v>
      </c>
      <c r="C13" s="163">
        <v>196809</v>
      </c>
      <c r="D13" s="163">
        <v>55957</v>
      </c>
      <c r="E13" s="163">
        <v>51463</v>
      </c>
      <c r="F13" s="163">
        <v>185404</v>
      </c>
      <c r="G13" s="163">
        <v>205688</v>
      </c>
      <c r="H13" s="163">
        <v>204540</v>
      </c>
      <c r="I13" s="164">
        <f t="shared" ref="I13:I20" si="3">IFERROR(H13/G13-1,"-")</f>
        <v>-5.5812687176695075E-3</v>
      </c>
      <c r="J13" s="165">
        <f t="shared" ref="J13:J20" si="4">IFERROR(H13/C13-1,"-")</f>
        <v>3.9281740164321732E-2</v>
      </c>
      <c r="K13" s="164">
        <f t="shared" ref="K13:K20" si="5">H13/H$8</f>
        <v>0.26955364320449127</v>
      </c>
      <c r="L13" s="163">
        <v>957287</v>
      </c>
      <c r="M13" s="163">
        <v>260391</v>
      </c>
      <c r="N13" s="163">
        <v>284717</v>
      </c>
      <c r="O13" s="163">
        <v>1132692</v>
      </c>
      <c r="P13" s="163">
        <v>1254072</v>
      </c>
      <c r="Q13" s="163">
        <v>1327265</v>
      </c>
      <c r="R13" s="164">
        <f t="shared" ref="R13:R20" si="6">IFERROR(Q13/P13-1,"-")</f>
        <v>5.8364272545754936E-2</v>
      </c>
      <c r="S13" s="165">
        <f t="shared" ref="S13:S20" si="7">IFERROR(Q13/L13-1,"-")</f>
        <v>0.3864859754702612</v>
      </c>
      <c r="T13" s="164">
        <f t="shared" ref="T13:T20" si="8">Q13/Q$8</f>
        <v>0.37697503145565109</v>
      </c>
      <c r="U13" s="163">
        <v>1154096</v>
      </c>
      <c r="V13" s="163">
        <v>336180</v>
      </c>
      <c r="W13" s="163">
        <v>1318096</v>
      </c>
      <c r="X13" s="163">
        <v>1459760</v>
      </c>
      <c r="Y13" s="163">
        <v>1531805</v>
      </c>
      <c r="Z13" s="164">
        <f t="shared" ref="Z13:Z20" si="9">IFERROR(Y13/X13-1,"-")</f>
        <v>4.9354003397818813E-2</v>
      </c>
      <c r="AA13" s="165">
        <f t="shared" si="2"/>
        <v>0.32727693363463706</v>
      </c>
      <c r="AB13" s="164">
        <f t="shared" ref="AB13:AB20" si="10">Y13/Y$8</f>
        <v>0.35792847061902405</v>
      </c>
    </row>
    <row r="14" spans="1:28" s="56" customFormat="1" x14ac:dyDescent="0.25">
      <c r="B14" s="162" t="s">
        <v>113</v>
      </c>
      <c r="C14" s="163">
        <v>82343</v>
      </c>
      <c r="D14" s="163">
        <v>24151</v>
      </c>
      <c r="E14" s="163">
        <v>38221</v>
      </c>
      <c r="F14" s="163">
        <v>64721</v>
      </c>
      <c r="G14" s="163">
        <v>72627</v>
      </c>
      <c r="H14" s="163">
        <v>73563</v>
      </c>
      <c r="I14" s="164">
        <f t="shared" si="3"/>
        <v>1.2887769011524552E-2</v>
      </c>
      <c r="J14" s="165">
        <f t="shared" si="4"/>
        <v>-0.10662715713539705</v>
      </c>
      <c r="K14" s="164">
        <f t="shared" si="5"/>
        <v>9.6945216852703575E-2</v>
      </c>
      <c r="L14" s="163">
        <v>333618</v>
      </c>
      <c r="M14" s="163">
        <v>92876</v>
      </c>
      <c r="N14" s="163">
        <v>156330</v>
      </c>
      <c r="O14" s="163">
        <v>274306</v>
      </c>
      <c r="P14" s="163">
        <v>309168</v>
      </c>
      <c r="Q14" s="163">
        <v>317350</v>
      </c>
      <c r="R14" s="164">
        <f t="shared" si="6"/>
        <v>2.6464575894012299E-2</v>
      </c>
      <c r="S14" s="165">
        <f t="shared" si="7"/>
        <v>-4.8762356947167129E-2</v>
      </c>
      <c r="T14" s="164">
        <f t="shared" si="8"/>
        <v>9.0134996577511547E-2</v>
      </c>
      <c r="U14" s="163">
        <v>415961</v>
      </c>
      <c r="V14" s="163">
        <v>194551</v>
      </c>
      <c r="W14" s="163">
        <v>339027</v>
      </c>
      <c r="X14" s="163">
        <v>381795</v>
      </c>
      <c r="Y14" s="163">
        <v>390913</v>
      </c>
      <c r="Z14" s="164">
        <f t="shared" si="9"/>
        <v>2.388192616456486E-2</v>
      </c>
      <c r="AA14" s="165">
        <f t="shared" si="2"/>
        <v>-6.0217183822521836E-2</v>
      </c>
      <c r="AB14" s="164">
        <f t="shared" si="10"/>
        <v>9.1342496097802622E-2</v>
      </c>
    </row>
    <row r="15" spans="1:28" x14ac:dyDescent="0.25">
      <c r="A15" s="1"/>
      <c r="B15" s="162" t="s">
        <v>116</v>
      </c>
      <c r="C15" s="163">
        <v>31220</v>
      </c>
      <c r="D15" s="163">
        <v>11033</v>
      </c>
      <c r="E15" s="163">
        <v>21498</v>
      </c>
      <c r="F15" s="163">
        <v>31998</v>
      </c>
      <c r="G15" s="163">
        <v>34482</v>
      </c>
      <c r="H15" s="163">
        <v>33626</v>
      </c>
      <c r="I15" s="164">
        <f t="shared" si="3"/>
        <v>-2.4824546140015058E-2</v>
      </c>
      <c r="J15" s="165">
        <f t="shared" si="4"/>
        <v>7.7065983344010158E-2</v>
      </c>
      <c r="K15" s="164">
        <f t="shared" si="5"/>
        <v>4.4314123430107669E-2</v>
      </c>
      <c r="L15" s="163">
        <v>107850</v>
      </c>
      <c r="M15" s="163">
        <v>37725</v>
      </c>
      <c r="N15" s="163">
        <v>83736</v>
      </c>
      <c r="O15" s="163">
        <v>134432</v>
      </c>
      <c r="P15" s="163">
        <v>142823</v>
      </c>
      <c r="Q15" s="163">
        <v>158899</v>
      </c>
      <c r="R15" s="164">
        <f t="shared" si="6"/>
        <v>0.11255890157747706</v>
      </c>
      <c r="S15" s="165">
        <f>IFERROR(Q15/L15-1,"-")</f>
        <v>0.47333333333333338</v>
      </c>
      <c r="T15" s="164">
        <f t="shared" si="8"/>
        <v>4.5131119650764169E-2</v>
      </c>
      <c r="U15" s="163">
        <v>139070</v>
      </c>
      <c r="V15" s="163">
        <v>105234</v>
      </c>
      <c r="W15" s="163">
        <v>166430</v>
      </c>
      <c r="X15" s="163">
        <v>177305</v>
      </c>
      <c r="Y15" s="163">
        <v>192525</v>
      </c>
      <c r="Z15" s="164">
        <f t="shared" si="9"/>
        <v>8.5840782831843487E-2</v>
      </c>
      <c r="AA15" s="165">
        <f t="shared" si="2"/>
        <v>0.384374775293018</v>
      </c>
      <c r="AB15" s="164">
        <f t="shared" si="10"/>
        <v>4.4986260526586351E-2</v>
      </c>
    </row>
    <row r="16" spans="1:28" x14ac:dyDescent="0.25">
      <c r="A16" s="1"/>
      <c r="B16" s="162" t="s">
        <v>123</v>
      </c>
      <c r="C16" s="163">
        <v>15420</v>
      </c>
      <c r="D16" s="163">
        <v>4317</v>
      </c>
      <c r="E16" s="163">
        <v>10076</v>
      </c>
      <c r="F16" s="163">
        <v>19335</v>
      </c>
      <c r="G16" s="163">
        <v>14809</v>
      </c>
      <c r="H16" s="163">
        <v>14135</v>
      </c>
      <c r="I16" s="164">
        <f t="shared" si="3"/>
        <v>-4.551286379904107E-2</v>
      </c>
      <c r="J16" s="165">
        <f t="shared" si="4"/>
        <v>-8.333333333333337E-2</v>
      </c>
      <c r="K16" s="164">
        <f t="shared" si="5"/>
        <v>1.8627851504329145E-2</v>
      </c>
      <c r="L16" s="163">
        <v>76338</v>
      </c>
      <c r="M16" s="163">
        <v>23225</v>
      </c>
      <c r="N16" s="163">
        <v>56946</v>
      </c>
      <c r="O16" s="163">
        <v>104116</v>
      </c>
      <c r="P16" s="163">
        <v>102844</v>
      </c>
      <c r="Q16" s="163">
        <v>113442</v>
      </c>
      <c r="R16" s="164">
        <f t="shared" si="6"/>
        <v>0.10304927851892187</v>
      </c>
      <c r="S16" s="165">
        <f t="shared" si="7"/>
        <v>0.48604888784091793</v>
      </c>
      <c r="T16" s="164">
        <f t="shared" si="8"/>
        <v>3.2220243522124048E-2</v>
      </c>
      <c r="U16" s="163">
        <v>91758</v>
      </c>
      <c r="V16" s="163">
        <v>67022</v>
      </c>
      <c r="W16" s="163">
        <v>123451</v>
      </c>
      <c r="X16" s="163">
        <v>117653</v>
      </c>
      <c r="Y16" s="163">
        <v>127577</v>
      </c>
      <c r="Z16" s="164">
        <f t="shared" si="9"/>
        <v>8.4349740338112822E-2</v>
      </c>
      <c r="AA16" s="165">
        <f t="shared" si="2"/>
        <v>0.39036378299439822</v>
      </c>
      <c r="AB16" s="164">
        <f t="shared" si="10"/>
        <v>2.9810217681861092E-2</v>
      </c>
    </row>
    <row r="17" spans="1:28" x14ac:dyDescent="0.25">
      <c r="A17" s="56"/>
      <c r="B17" s="162" t="s">
        <v>119</v>
      </c>
      <c r="C17" s="163">
        <v>12290</v>
      </c>
      <c r="D17" s="163">
        <v>5010</v>
      </c>
      <c r="E17" s="163">
        <v>6294</v>
      </c>
      <c r="F17" s="163">
        <v>10411</v>
      </c>
      <c r="G17" s="163">
        <v>10569</v>
      </c>
      <c r="H17" s="163">
        <v>9946</v>
      </c>
      <c r="I17" s="164">
        <f t="shared" si="3"/>
        <v>-5.8945974075125362E-2</v>
      </c>
      <c r="J17" s="165">
        <f t="shared" si="4"/>
        <v>-0.19072416598860864</v>
      </c>
      <c r="K17" s="164">
        <f t="shared" si="5"/>
        <v>1.3107365480159724E-2</v>
      </c>
      <c r="L17" s="163">
        <v>106564</v>
      </c>
      <c r="M17" s="163">
        <v>43633</v>
      </c>
      <c r="N17" s="163">
        <v>77431</v>
      </c>
      <c r="O17" s="163">
        <v>120097</v>
      </c>
      <c r="P17" s="163">
        <v>123841</v>
      </c>
      <c r="Q17" s="163">
        <v>130344</v>
      </c>
      <c r="R17" s="164">
        <f t="shared" si="6"/>
        <v>5.2510880887589817E-2</v>
      </c>
      <c r="S17" s="165">
        <f t="shared" si="7"/>
        <v>0.22315228407342058</v>
      </c>
      <c r="T17" s="164">
        <f t="shared" si="8"/>
        <v>3.702081611438212E-2</v>
      </c>
      <c r="U17" s="163">
        <v>118854</v>
      </c>
      <c r="V17" s="163">
        <v>83725</v>
      </c>
      <c r="W17" s="163">
        <v>130508</v>
      </c>
      <c r="X17" s="163">
        <v>134410</v>
      </c>
      <c r="Y17" s="163">
        <v>140290</v>
      </c>
      <c r="Z17" s="164">
        <f t="shared" si="9"/>
        <v>4.3746745033851564E-2</v>
      </c>
      <c r="AA17" s="165">
        <f t="shared" si="2"/>
        <v>0.18035573056018306</v>
      </c>
      <c r="AB17" s="164">
        <f t="shared" si="10"/>
        <v>3.2780794646278658E-2</v>
      </c>
    </row>
    <row r="18" spans="1:28" x14ac:dyDescent="0.25">
      <c r="A18" s="56"/>
      <c r="B18" s="162" t="s">
        <v>128</v>
      </c>
      <c r="C18" s="163">
        <v>12396</v>
      </c>
      <c r="D18" s="163">
        <v>3321</v>
      </c>
      <c r="E18" s="163">
        <v>2149</v>
      </c>
      <c r="F18" s="163">
        <v>5595</v>
      </c>
      <c r="G18" s="163">
        <v>6021</v>
      </c>
      <c r="H18" s="163">
        <v>5523</v>
      </c>
      <c r="I18" s="164">
        <f t="shared" si="3"/>
        <v>-8.2710513203786751E-2</v>
      </c>
      <c r="J18" s="165">
        <f t="shared" si="4"/>
        <v>-0.55445304937076478</v>
      </c>
      <c r="K18" s="164">
        <f t="shared" si="5"/>
        <v>7.2785018647619302E-3</v>
      </c>
      <c r="L18" s="163">
        <v>32067</v>
      </c>
      <c r="M18" s="163">
        <v>14957</v>
      </c>
      <c r="N18" s="163">
        <v>12822</v>
      </c>
      <c r="O18" s="163">
        <v>35340</v>
      </c>
      <c r="P18" s="163">
        <v>38436</v>
      </c>
      <c r="Q18" s="163">
        <v>36028</v>
      </c>
      <c r="R18" s="164">
        <f t="shared" si="6"/>
        <v>-6.2649599333957751E-2</v>
      </c>
      <c r="S18" s="165">
        <f t="shared" si="7"/>
        <v>0.12352262450494278</v>
      </c>
      <c r="T18" s="164">
        <f t="shared" si="8"/>
        <v>1.0232814421599453E-2</v>
      </c>
      <c r="U18" s="163">
        <v>44463</v>
      </c>
      <c r="V18" s="163">
        <v>14971</v>
      </c>
      <c r="W18" s="163">
        <v>40935</v>
      </c>
      <c r="X18" s="163">
        <v>44457</v>
      </c>
      <c r="Y18" s="163">
        <v>41551</v>
      </c>
      <c r="Z18" s="164">
        <f t="shared" si="9"/>
        <v>-6.5366533954157924E-2</v>
      </c>
      <c r="AA18" s="165">
        <f t="shared" si="2"/>
        <v>-6.5492656815779426E-2</v>
      </c>
      <c r="AB18" s="164">
        <f t="shared" si="10"/>
        <v>9.7089942144666375E-3</v>
      </c>
    </row>
    <row r="19" spans="1:28" x14ac:dyDescent="0.25">
      <c r="A19" s="56"/>
      <c r="B19" s="162" t="s">
        <v>131</v>
      </c>
      <c r="C19" s="163">
        <v>10950</v>
      </c>
      <c r="D19" s="163">
        <v>3428</v>
      </c>
      <c r="E19" s="163">
        <v>1763</v>
      </c>
      <c r="F19" s="163">
        <v>3453</v>
      </c>
      <c r="G19" s="163">
        <v>4406</v>
      </c>
      <c r="H19" s="163">
        <v>3638</v>
      </c>
      <c r="I19" s="164">
        <f t="shared" si="3"/>
        <v>-0.17430776214253296</v>
      </c>
      <c r="J19" s="165">
        <f t="shared" si="4"/>
        <v>-0.66776255707762555</v>
      </c>
      <c r="K19" s="164">
        <f t="shared" si="5"/>
        <v>4.7943490465333881E-3</v>
      </c>
      <c r="L19" s="163">
        <v>49151</v>
      </c>
      <c r="M19" s="163">
        <v>22111</v>
      </c>
      <c r="N19" s="163">
        <v>10721</v>
      </c>
      <c r="O19" s="163">
        <v>31821</v>
      </c>
      <c r="P19" s="163">
        <v>40312</v>
      </c>
      <c r="Q19" s="163">
        <v>37135</v>
      </c>
      <c r="R19" s="164">
        <f t="shared" si="6"/>
        <v>-7.8810279817424056E-2</v>
      </c>
      <c r="S19" s="165">
        <f t="shared" si="7"/>
        <v>-0.24447111961099466</v>
      </c>
      <c r="T19" s="164">
        <f t="shared" si="8"/>
        <v>1.0547228920453415E-2</v>
      </c>
      <c r="U19" s="163">
        <v>60101</v>
      </c>
      <c r="V19" s="163">
        <v>12484</v>
      </c>
      <c r="W19" s="163">
        <v>35274</v>
      </c>
      <c r="X19" s="163">
        <v>44718</v>
      </c>
      <c r="Y19" s="163">
        <v>40773</v>
      </c>
      <c r="Z19" s="164">
        <f t="shared" si="9"/>
        <v>-8.8219508922581458E-2</v>
      </c>
      <c r="AA19" s="165">
        <f t="shared" si="2"/>
        <v>-0.32159198682218271</v>
      </c>
      <c r="AB19" s="164">
        <f t="shared" si="10"/>
        <v>9.5272032227009754E-3</v>
      </c>
    </row>
    <row r="20" spans="1:28" x14ac:dyDescent="0.25">
      <c r="A20" s="56"/>
      <c r="B20" s="168" t="s">
        <v>145</v>
      </c>
      <c r="C20" s="169">
        <f t="shared" ref="C20:H20" si="11">C12-SUM(C13:C19)</f>
        <v>192389</v>
      </c>
      <c r="D20" s="169">
        <f t="shared" si="11"/>
        <v>57269</v>
      </c>
      <c r="E20" s="169">
        <f t="shared" si="11"/>
        <v>81543</v>
      </c>
      <c r="F20" s="169">
        <f t="shared" si="11"/>
        <v>177894</v>
      </c>
      <c r="G20" s="169">
        <f t="shared" si="11"/>
        <v>183064</v>
      </c>
      <c r="H20" s="169">
        <f t="shared" si="11"/>
        <v>201552</v>
      </c>
      <c r="I20" s="170">
        <f t="shared" si="3"/>
        <v>0.10099200279683607</v>
      </c>
      <c r="J20" s="171">
        <f t="shared" si="4"/>
        <v>4.7627463108597778E-2</v>
      </c>
      <c r="K20" s="170">
        <f t="shared" si="5"/>
        <v>0.26561589857803664</v>
      </c>
      <c r="L20" s="169">
        <f t="shared" ref="L20:Q20" si="12">L12-SUM(L13:L19)</f>
        <v>488677</v>
      </c>
      <c r="M20" s="169">
        <f t="shared" si="12"/>
        <v>163374</v>
      </c>
      <c r="N20" s="169">
        <f t="shared" si="12"/>
        <v>293055</v>
      </c>
      <c r="O20" s="169">
        <f t="shared" si="12"/>
        <v>583188</v>
      </c>
      <c r="P20" s="169">
        <f t="shared" si="12"/>
        <v>664101</v>
      </c>
      <c r="Q20" s="169">
        <f t="shared" si="12"/>
        <v>724051</v>
      </c>
      <c r="R20" s="170">
        <f t="shared" si="6"/>
        <v>9.0272413382904038E-2</v>
      </c>
      <c r="S20" s="171">
        <f t="shared" si="7"/>
        <v>0.48165557208544696</v>
      </c>
      <c r="T20" s="170">
        <f t="shared" si="8"/>
        <v>0.2056478159979323</v>
      </c>
      <c r="U20" s="169">
        <f>U12-SUM(U13:U19)</f>
        <v>681066</v>
      </c>
      <c r="V20" s="169">
        <f>V12-SUM(V13:V19)</f>
        <v>374598</v>
      </c>
      <c r="W20" s="169">
        <f>W12-SUM(W13:W19)</f>
        <v>761082</v>
      </c>
      <c r="X20" s="169">
        <f>X12-SUM(X13:X19)</f>
        <v>847165</v>
      </c>
      <c r="Y20" s="169">
        <f>Y12-SUM(Y13:Y19)</f>
        <v>925603</v>
      </c>
      <c r="Z20" s="170">
        <f t="shared" si="9"/>
        <v>9.258881091640947E-2</v>
      </c>
      <c r="AA20" s="171">
        <f t="shared" si="2"/>
        <v>0.35905037103599358</v>
      </c>
      <c r="AB20" s="170">
        <f t="shared" si="10"/>
        <v>0.21628057500163564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214232</v>
      </c>
      <c r="D22" s="176">
        <f t="shared" si="13"/>
        <v>41215</v>
      </c>
      <c r="E22" s="176">
        <f t="shared" si="13"/>
        <v>64946</v>
      </c>
      <c r="F22" s="176">
        <f t="shared" si="13"/>
        <v>165265</v>
      </c>
      <c r="G22" s="176">
        <f t="shared" si="13"/>
        <v>165616</v>
      </c>
      <c r="H22" s="176">
        <f t="shared" si="13"/>
        <v>152897</v>
      </c>
      <c r="I22" s="177">
        <f>IFERROR(H22/G22-1,"-")</f>
        <v>-7.6798135445850679E-2</v>
      </c>
      <c r="J22" s="177">
        <f>IFERROR(H22/C22-1,"-")</f>
        <v>-0.28630176630942161</v>
      </c>
      <c r="K22" s="177">
        <f>H22/H$8</f>
        <v>0.20149576310275299</v>
      </c>
      <c r="L22" s="176">
        <f t="shared" ref="L22:Q22" si="14">L23+L26</f>
        <v>1157120</v>
      </c>
      <c r="M22" s="176">
        <f t="shared" si="14"/>
        <v>373186</v>
      </c>
      <c r="N22" s="176">
        <f t="shared" si="14"/>
        <v>687822</v>
      </c>
      <c r="O22" s="176">
        <f t="shared" si="14"/>
        <v>1325364</v>
      </c>
      <c r="P22" s="176">
        <f t="shared" si="14"/>
        <v>1377487</v>
      </c>
      <c r="Q22" s="176">
        <f t="shared" si="14"/>
        <v>1420992</v>
      </c>
      <c r="R22" s="177">
        <f>IFERROR(Q22/P22-1,"-")</f>
        <v>3.158287519228864E-2</v>
      </c>
      <c r="S22" s="177">
        <f>IFERROR(Q22/L22-1,"-")</f>
        <v>0.22804203539822998</v>
      </c>
      <c r="T22" s="177">
        <f>Q22/Q$8</f>
        <v>0.40359574304922419</v>
      </c>
      <c r="U22" s="176">
        <f>U23+U26</f>
        <v>1371352</v>
      </c>
      <c r="V22" s="176">
        <f>V23+V26</f>
        <v>752768</v>
      </c>
      <c r="W22" s="176">
        <f>W23+W26</f>
        <v>1490629</v>
      </c>
      <c r="X22" s="176">
        <f>X23+X26</f>
        <v>1543103</v>
      </c>
      <c r="Y22" s="176">
        <f>Y23+Y26</f>
        <v>1573889</v>
      </c>
      <c r="Z22" s="177">
        <f>IFERROR(Y22/X22-1,"-")</f>
        <v>1.9950709706351377E-2</v>
      </c>
      <c r="AA22" s="177">
        <f t="shared" ref="AA22:AA34" si="15">IFERROR(Y22/U22-1,"-")</f>
        <v>0.14769147527403614</v>
      </c>
      <c r="AB22" s="177">
        <f>Y22/Y$8</f>
        <v>0.36776200801936609</v>
      </c>
    </row>
    <row r="23" spans="1:28" x14ac:dyDescent="0.25">
      <c r="A23" s="56"/>
      <c r="B23" s="157" t="s">
        <v>97</v>
      </c>
      <c r="C23" s="158">
        <v>19551</v>
      </c>
      <c r="D23" s="158">
        <v>2649</v>
      </c>
      <c r="E23" s="158">
        <v>8952</v>
      </c>
      <c r="F23" s="158">
        <v>12689</v>
      </c>
      <c r="G23" s="158">
        <v>11581</v>
      </c>
      <c r="H23" s="158">
        <v>7728</v>
      </c>
      <c r="I23" s="159">
        <f>IFERROR(H23/G23-1,"-")</f>
        <v>-0.33270011225282792</v>
      </c>
      <c r="J23" s="160">
        <f>IFERROR(H23/C23-1,"-")</f>
        <v>-0.60472610096670243</v>
      </c>
      <c r="K23" s="159">
        <f>H23/H$8</f>
        <v>1.0184367628260039E-2</v>
      </c>
      <c r="L23" s="158">
        <v>163364</v>
      </c>
      <c r="M23" s="158">
        <v>79064</v>
      </c>
      <c r="N23" s="158">
        <v>198275</v>
      </c>
      <c r="O23" s="158">
        <v>161372</v>
      </c>
      <c r="P23" s="158">
        <v>131261</v>
      </c>
      <c r="Q23" s="158">
        <v>120636</v>
      </c>
      <c r="R23" s="159">
        <f>IFERROR(Q23/P23-1,"-")</f>
        <v>-8.0945596940446896E-2</v>
      </c>
      <c r="S23" s="160">
        <f>IFERROR(Q23/L23-1,"-")</f>
        <v>-0.26155089248549257</v>
      </c>
      <c r="T23" s="159">
        <f>Q23/Q$8</f>
        <v>3.42635117287685E-2</v>
      </c>
      <c r="U23" s="158">
        <v>182915</v>
      </c>
      <c r="V23" s="158">
        <v>207227</v>
      </c>
      <c r="W23" s="158">
        <v>174061</v>
      </c>
      <c r="X23" s="158">
        <v>142842</v>
      </c>
      <c r="Y23" s="158">
        <v>128364</v>
      </c>
      <c r="Z23" s="159">
        <f>IFERROR(Y23/X23-1,"-")</f>
        <v>-0.10135674381484439</v>
      </c>
      <c r="AA23" s="160">
        <f t="shared" si="15"/>
        <v>-0.29823141896509309</v>
      </c>
      <c r="AB23" s="159">
        <f>Y23/Y$8</f>
        <v>2.9994111654251292E-2</v>
      </c>
    </row>
    <row r="24" spans="1:28" x14ac:dyDescent="0.25">
      <c r="A24" s="56"/>
      <c r="B24" s="162" t="s">
        <v>103</v>
      </c>
      <c r="C24" s="163">
        <v>9760</v>
      </c>
      <c r="D24" s="163">
        <v>1653</v>
      </c>
      <c r="E24" s="163">
        <v>4418</v>
      </c>
      <c r="F24" s="163">
        <v>6088</v>
      </c>
      <c r="G24" s="163">
        <v>5359</v>
      </c>
      <c r="H24" s="163">
        <v>2401</v>
      </c>
      <c r="I24" s="164">
        <f>IFERROR(H24/G24-1,"-")</f>
        <v>-0.5519686508676992</v>
      </c>
      <c r="J24" s="165">
        <f>IFERROR(H24/C24-1,"-")</f>
        <v>-0.75399590163934427</v>
      </c>
      <c r="K24" s="164">
        <f>H24/H$8</f>
        <v>3.1641649424757187E-3</v>
      </c>
      <c r="L24" s="163">
        <v>74469</v>
      </c>
      <c r="M24" s="163">
        <v>39766</v>
      </c>
      <c r="N24" s="163">
        <v>92809</v>
      </c>
      <c r="O24" s="163">
        <v>62381</v>
      </c>
      <c r="P24" s="163">
        <v>49573</v>
      </c>
      <c r="Q24" s="163">
        <v>41582</v>
      </c>
      <c r="R24" s="164">
        <f>IFERROR(Q24/P24-1,"-")</f>
        <v>-0.16119661912734751</v>
      </c>
      <c r="S24" s="165">
        <f>IFERROR(Q24/L24-1,"-")</f>
        <v>-0.44162000295424941</v>
      </c>
      <c r="T24" s="164">
        <f>Q24/Q$8</f>
        <v>1.1810283370682481E-2</v>
      </c>
      <c r="U24" s="163">
        <v>84229</v>
      </c>
      <c r="V24" s="163">
        <v>97227</v>
      </c>
      <c r="W24" s="163">
        <v>68469</v>
      </c>
      <c r="X24" s="163">
        <v>54932</v>
      </c>
      <c r="Y24" s="163">
        <v>43983</v>
      </c>
      <c r="Z24" s="164">
        <f>IFERROR(Y24/X24-1,"-")</f>
        <v>-0.19931915823199597</v>
      </c>
      <c r="AA24" s="165">
        <f t="shared" si="15"/>
        <v>-0.4778164290208835</v>
      </c>
      <c r="AB24" s="164">
        <f>Y24/Y$8</f>
        <v>1.027726631211971E-2</v>
      </c>
    </row>
    <row r="25" spans="1:28" x14ac:dyDescent="0.25">
      <c r="A25" s="56"/>
      <c r="B25" s="162" t="s">
        <v>100</v>
      </c>
      <c r="C25" s="163">
        <v>9791</v>
      </c>
      <c r="D25" s="163">
        <v>996</v>
      </c>
      <c r="E25" s="163">
        <v>4534</v>
      </c>
      <c r="F25" s="163">
        <v>6601</v>
      </c>
      <c r="G25" s="163">
        <v>6222</v>
      </c>
      <c r="H25" s="163">
        <v>5327</v>
      </c>
      <c r="I25" s="164">
        <f>IFERROR(H25/G25-1,"-")</f>
        <v>-0.14384442301510769</v>
      </c>
      <c r="J25" s="165">
        <f>IFERROR(H25/C25-1,"-")</f>
        <v>-0.45592891430905935</v>
      </c>
      <c r="K25" s="164">
        <f>H25/H$8</f>
        <v>7.0202026857843205E-3</v>
      </c>
      <c r="L25" s="163">
        <v>88895</v>
      </c>
      <c r="M25" s="163">
        <v>39298</v>
      </c>
      <c r="N25" s="163">
        <v>105466</v>
      </c>
      <c r="O25" s="163">
        <v>98991</v>
      </c>
      <c r="P25" s="163">
        <v>81688</v>
      </c>
      <c r="Q25" s="163">
        <v>79054</v>
      </c>
      <c r="R25" s="164">
        <f>IFERROR(Q25/P25-1,"-")</f>
        <v>-3.2244638135344283E-2</v>
      </c>
      <c r="S25" s="165">
        <f>IFERROR(Q25/L25-1,"-")</f>
        <v>-0.11070363912481018</v>
      </c>
      <c r="T25" s="164">
        <f>Q25/Q$8</f>
        <v>2.2453228358086018E-2</v>
      </c>
      <c r="U25" s="163">
        <v>98686</v>
      </c>
      <c r="V25" s="163">
        <v>110000</v>
      </c>
      <c r="W25" s="163">
        <v>105592</v>
      </c>
      <c r="X25" s="163">
        <v>87910</v>
      </c>
      <c r="Y25" s="163">
        <v>84381</v>
      </c>
      <c r="Z25" s="164">
        <f>IFERROR(Y25/X25-1,"-")</f>
        <v>-4.014332840404955E-2</v>
      </c>
      <c r="AA25" s="165">
        <f t="shared" si="15"/>
        <v>-0.14495470482135253</v>
      </c>
      <c r="AB25" s="164">
        <f>Y25/Y$8</f>
        <v>1.971684534213158E-2</v>
      </c>
    </row>
    <row r="26" spans="1:28" x14ac:dyDescent="0.25">
      <c r="A26" s="56"/>
      <c r="B26" s="157" t="s">
        <v>107</v>
      </c>
      <c r="C26" s="158">
        <v>194681</v>
      </c>
      <c r="D26" s="158">
        <v>38566</v>
      </c>
      <c r="E26" s="158">
        <v>55994</v>
      </c>
      <c r="F26" s="158">
        <v>152576</v>
      </c>
      <c r="G26" s="158">
        <v>154035</v>
      </c>
      <c r="H26" s="158">
        <v>145169</v>
      </c>
      <c r="I26" s="159">
        <f>IFERROR(H26/G26-1,"-")</f>
        <v>-5.755834712889929E-2</v>
      </c>
      <c r="J26" s="160">
        <f>IFERROR(H26/C26-1,"-")</f>
        <v>-0.25432373986161982</v>
      </c>
      <c r="K26" s="159">
        <f>H26/H$8</f>
        <v>0.19131139547449297</v>
      </c>
      <c r="L26" s="158">
        <v>993756</v>
      </c>
      <c r="M26" s="158">
        <v>294122</v>
      </c>
      <c r="N26" s="158">
        <v>489547</v>
      </c>
      <c r="O26" s="158">
        <v>1163992</v>
      </c>
      <c r="P26" s="158">
        <v>1246226</v>
      </c>
      <c r="Q26" s="158">
        <v>1300356</v>
      </c>
      <c r="R26" s="159">
        <f>IFERROR(Q26/P26-1,"-")</f>
        <v>4.3435139372794307E-2</v>
      </c>
      <c r="S26" s="160">
        <f>IFERROR(Q26/L26-1,"-")</f>
        <v>0.30852643908565081</v>
      </c>
      <c r="T26" s="159">
        <f>Q26/Q$8</f>
        <v>0.36933223132045567</v>
      </c>
      <c r="U26" s="158">
        <v>1188437</v>
      </c>
      <c r="V26" s="158">
        <v>545541</v>
      </c>
      <c r="W26" s="158">
        <v>1316568</v>
      </c>
      <c r="X26" s="158">
        <v>1400261</v>
      </c>
      <c r="Y26" s="158">
        <v>1445525</v>
      </c>
      <c r="Z26" s="159">
        <f>IFERROR(Y26/X26-1,"-")</f>
        <v>3.232540219287694E-2</v>
      </c>
      <c r="AA26" s="160">
        <f t="shared" si="15"/>
        <v>0.21632446650516601</v>
      </c>
      <c r="AB26" s="159">
        <f>Y26/Y$8</f>
        <v>0.33776789636511484</v>
      </c>
    </row>
    <row r="27" spans="1:28" s="56" customFormat="1" x14ac:dyDescent="0.25">
      <c r="B27" s="162" t="s">
        <v>110</v>
      </c>
      <c r="C27" s="163">
        <v>79694</v>
      </c>
      <c r="D27" s="163">
        <v>14501</v>
      </c>
      <c r="E27" s="163">
        <v>16270</v>
      </c>
      <c r="F27" s="163">
        <v>66823</v>
      </c>
      <c r="G27" s="163">
        <v>69319</v>
      </c>
      <c r="H27" s="163">
        <v>63618</v>
      </c>
      <c r="I27" s="164">
        <f t="shared" ref="I27:I34" si="16">IFERROR(H27/G27-1,"-")</f>
        <v>-8.2242963689608928E-2</v>
      </c>
      <c r="J27" s="165">
        <f t="shared" ref="J27:J34" si="17">IFERROR(H27/C27-1,"-")</f>
        <v>-0.20172158506286542</v>
      </c>
      <c r="K27" s="164">
        <f t="shared" ref="K27:K34" si="18">H27/H$8</f>
        <v>8.383916922549782E-2</v>
      </c>
      <c r="L27" s="163">
        <v>470087</v>
      </c>
      <c r="M27" s="163">
        <v>123826</v>
      </c>
      <c r="N27" s="163">
        <v>159037</v>
      </c>
      <c r="O27" s="163">
        <v>590382</v>
      </c>
      <c r="P27" s="163">
        <v>640574</v>
      </c>
      <c r="Q27" s="163">
        <v>669764</v>
      </c>
      <c r="R27" s="164">
        <f t="shared" ref="R27:R34" si="19">IFERROR(Q27/P27-1,"-")</f>
        <v>4.5568505746408583E-2</v>
      </c>
      <c r="S27" s="165">
        <f t="shared" ref="S27:S34" si="20">IFERROR(Q27/L27-1,"-")</f>
        <v>0.42476605394320632</v>
      </c>
      <c r="T27" s="164">
        <f t="shared" ref="T27:T34" si="21">Q27/Q$8</f>
        <v>0.19022900850083646</v>
      </c>
      <c r="U27" s="163">
        <v>549781</v>
      </c>
      <c r="V27" s="163">
        <v>175307</v>
      </c>
      <c r="W27" s="163">
        <v>657205</v>
      </c>
      <c r="X27" s="163">
        <v>709893</v>
      </c>
      <c r="Y27" s="163">
        <v>733382</v>
      </c>
      <c r="Z27" s="164">
        <f t="shared" ref="Z27:Z34" si="22">IFERROR(Y27/X27-1,"-")</f>
        <v>3.3088085105783538E-2</v>
      </c>
      <c r="AA27" s="165">
        <f t="shared" si="15"/>
        <v>0.33395297400237545</v>
      </c>
      <c r="AB27" s="164">
        <f t="shared" ref="AB27:AB34" si="23">Y27/Y$8</f>
        <v>0.17136534848725593</v>
      </c>
    </row>
    <row r="28" spans="1:28" s="56" customFormat="1" x14ac:dyDescent="0.25">
      <c r="B28" s="162" t="s">
        <v>113</v>
      </c>
      <c r="C28" s="163">
        <v>32075</v>
      </c>
      <c r="D28" s="163">
        <v>7166</v>
      </c>
      <c r="E28" s="163">
        <v>14336</v>
      </c>
      <c r="F28" s="163">
        <v>27397</v>
      </c>
      <c r="G28" s="163">
        <v>30224</v>
      </c>
      <c r="H28" s="163">
        <v>29376</v>
      </c>
      <c r="I28" s="164">
        <f t="shared" si="16"/>
        <v>-2.8057173107464251E-2</v>
      </c>
      <c r="J28" s="165">
        <f t="shared" si="17"/>
        <v>-8.4146531566640648E-2</v>
      </c>
      <c r="K28" s="164">
        <f t="shared" si="18"/>
        <v>3.8713248375746231E-2</v>
      </c>
      <c r="L28" s="163">
        <v>140260</v>
      </c>
      <c r="M28" s="163">
        <v>38335</v>
      </c>
      <c r="N28" s="163">
        <v>81095</v>
      </c>
      <c r="O28" s="163">
        <v>128496</v>
      </c>
      <c r="P28" s="163">
        <v>137331</v>
      </c>
      <c r="Q28" s="163">
        <v>137486</v>
      </c>
      <c r="R28" s="164">
        <f t="shared" si="19"/>
        <v>1.1286599529602981E-3</v>
      </c>
      <c r="S28" s="165">
        <f t="shared" si="20"/>
        <v>-1.977755596748898E-2</v>
      </c>
      <c r="T28" s="164">
        <f t="shared" si="21"/>
        <v>3.9049315076274627E-2</v>
      </c>
      <c r="U28" s="163">
        <v>172335</v>
      </c>
      <c r="V28" s="163">
        <v>95431</v>
      </c>
      <c r="W28" s="163">
        <v>155893</v>
      </c>
      <c r="X28" s="163">
        <v>167555</v>
      </c>
      <c r="Y28" s="163">
        <v>166862</v>
      </c>
      <c r="Z28" s="164">
        <f t="shared" si="22"/>
        <v>-4.1359553579422004E-3</v>
      </c>
      <c r="AA28" s="165">
        <f t="shared" si="15"/>
        <v>-3.175791336640843E-2</v>
      </c>
      <c r="AB28" s="164">
        <f t="shared" si="23"/>
        <v>3.8989728107971695E-2</v>
      </c>
    </row>
    <row r="29" spans="1:28" x14ac:dyDescent="0.25">
      <c r="A29" s="56"/>
      <c r="B29" s="162" t="s">
        <v>116</v>
      </c>
      <c r="C29" s="163">
        <v>8825</v>
      </c>
      <c r="D29" s="163">
        <v>3102</v>
      </c>
      <c r="E29" s="163">
        <v>4987</v>
      </c>
      <c r="F29" s="163">
        <v>4132</v>
      </c>
      <c r="G29" s="163">
        <v>2982</v>
      </c>
      <c r="H29" s="163">
        <v>3034</v>
      </c>
      <c r="I29" s="164">
        <f t="shared" si="16"/>
        <v>1.7437961099932897E-2</v>
      </c>
      <c r="J29" s="165">
        <f t="shared" si="17"/>
        <v>-0.65620396600566577</v>
      </c>
      <c r="K29" s="164">
        <f t="shared" si="18"/>
        <v>3.9983658623370805E-3</v>
      </c>
      <c r="L29" s="163">
        <v>34464</v>
      </c>
      <c r="M29" s="163">
        <v>13442</v>
      </c>
      <c r="N29" s="163">
        <v>30800</v>
      </c>
      <c r="O29" s="163">
        <v>48228</v>
      </c>
      <c r="P29" s="163">
        <v>43489</v>
      </c>
      <c r="Q29" s="163">
        <v>39137</v>
      </c>
      <c r="R29" s="164">
        <f t="shared" si="19"/>
        <v>-0.10007128239324892</v>
      </c>
      <c r="S29" s="165">
        <f t="shared" si="20"/>
        <v>0.13559076137418757</v>
      </c>
      <c r="T29" s="164">
        <f t="shared" si="21"/>
        <v>1.1115844843403402E-2</v>
      </c>
      <c r="U29" s="163">
        <v>43289</v>
      </c>
      <c r="V29" s="163">
        <v>35787</v>
      </c>
      <c r="W29" s="163">
        <v>52360</v>
      </c>
      <c r="X29" s="163">
        <v>46471</v>
      </c>
      <c r="Y29" s="163">
        <v>42171</v>
      </c>
      <c r="Z29" s="164">
        <f t="shared" si="22"/>
        <v>-9.2530825676228168E-2</v>
      </c>
      <c r="AA29" s="165">
        <f t="shared" si="15"/>
        <v>-2.5826422416780237E-2</v>
      </c>
      <c r="AB29" s="164">
        <f t="shared" si="23"/>
        <v>9.8538662130459569E-3</v>
      </c>
    </row>
    <row r="30" spans="1:28" x14ac:dyDescent="0.25">
      <c r="A30" s="56"/>
      <c r="B30" s="162" t="s">
        <v>123</v>
      </c>
      <c r="C30" s="163">
        <v>8147</v>
      </c>
      <c r="D30" s="163">
        <v>1713</v>
      </c>
      <c r="E30" s="163">
        <v>3938</v>
      </c>
      <c r="F30" s="163">
        <v>7950</v>
      </c>
      <c r="G30" s="163">
        <v>4040</v>
      </c>
      <c r="H30" s="163">
        <v>3255</v>
      </c>
      <c r="I30" s="164">
        <f t="shared" si="16"/>
        <v>-0.19430693069306926</v>
      </c>
      <c r="J30" s="165">
        <f t="shared" si="17"/>
        <v>-0.60046642936050088</v>
      </c>
      <c r="K30" s="164">
        <f t="shared" si="18"/>
        <v>4.2896113651638753E-3</v>
      </c>
      <c r="L30" s="163">
        <v>39988</v>
      </c>
      <c r="M30" s="163">
        <v>11678</v>
      </c>
      <c r="N30" s="163">
        <v>32115</v>
      </c>
      <c r="O30" s="163">
        <v>56445</v>
      </c>
      <c r="P30" s="163">
        <v>53434</v>
      </c>
      <c r="Q30" s="163">
        <v>57796</v>
      </c>
      <c r="R30" s="164">
        <f t="shared" si="19"/>
        <v>8.1633416925553037E-2</v>
      </c>
      <c r="S30" s="165">
        <f t="shared" si="20"/>
        <v>0.44533360008002409</v>
      </c>
      <c r="T30" s="164">
        <f t="shared" si="21"/>
        <v>1.6415447493914787E-2</v>
      </c>
      <c r="U30" s="163">
        <v>48135</v>
      </c>
      <c r="V30" s="163">
        <v>36053</v>
      </c>
      <c r="W30" s="163">
        <v>64395</v>
      </c>
      <c r="X30" s="163">
        <v>57474</v>
      </c>
      <c r="Y30" s="163">
        <v>61051</v>
      </c>
      <c r="Z30" s="164">
        <f t="shared" si="22"/>
        <v>6.2236837526533639E-2</v>
      </c>
      <c r="AA30" s="165">
        <f t="shared" si="15"/>
        <v>0.26832865897995228</v>
      </c>
      <c r="AB30" s="164">
        <f t="shared" si="23"/>
        <v>1.4265452234300081E-2</v>
      </c>
    </row>
    <row r="31" spans="1:28" x14ac:dyDescent="0.25">
      <c r="A31" s="56"/>
      <c r="B31" s="162" t="s">
        <v>119</v>
      </c>
      <c r="C31" s="163">
        <v>6953</v>
      </c>
      <c r="D31" s="163">
        <v>1332</v>
      </c>
      <c r="E31" s="163">
        <v>2232</v>
      </c>
      <c r="F31" s="163">
        <v>4497</v>
      </c>
      <c r="G31" s="163">
        <v>3231</v>
      </c>
      <c r="H31" s="163">
        <v>2567</v>
      </c>
      <c r="I31" s="164">
        <f t="shared" si="16"/>
        <v>-0.20550913030021667</v>
      </c>
      <c r="J31" s="165">
        <f t="shared" si="17"/>
        <v>-0.63080684596577019</v>
      </c>
      <c r="K31" s="164">
        <f t="shared" si="18"/>
        <v>3.3829285328343065E-3</v>
      </c>
      <c r="L31" s="163">
        <v>58115</v>
      </c>
      <c r="M31" s="163">
        <v>23072</v>
      </c>
      <c r="N31" s="163">
        <v>46414</v>
      </c>
      <c r="O31" s="163">
        <v>73182</v>
      </c>
      <c r="P31" s="163">
        <v>71382</v>
      </c>
      <c r="Q31" s="163">
        <v>73828</v>
      </c>
      <c r="R31" s="164">
        <f t="shared" si="19"/>
        <v>3.4266341654758836E-2</v>
      </c>
      <c r="S31" s="165">
        <f t="shared" si="20"/>
        <v>0.27037769938914225</v>
      </c>
      <c r="T31" s="164">
        <f t="shared" si="21"/>
        <v>2.0968919260515275E-2</v>
      </c>
      <c r="U31" s="163">
        <v>65068</v>
      </c>
      <c r="V31" s="163">
        <v>48646</v>
      </c>
      <c r="W31" s="163">
        <v>77679</v>
      </c>
      <c r="X31" s="163">
        <v>74613</v>
      </c>
      <c r="Y31" s="163">
        <v>76395</v>
      </c>
      <c r="Z31" s="164">
        <f t="shared" si="22"/>
        <v>2.3883237505528454E-2</v>
      </c>
      <c r="AA31" s="165">
        <f t="shared" si="15"/>
        <v>0.1740794246019548</v>
      </c>
      <c r="AB31" s="164">
        <f t="shared" si="23"/>
        <v>1.7850800534624407E-2</v>
      </c>
    </row>
    <row r="32" spans="1:28" x14ac:dyDescent="0.25">
      <c r="A32" s="56"/>
      <c r="B32" s="162" t="s">
        <v>128</v>
      </c>
      <c r="C32" s="163">
        <v>6670</v>
      </c>
      <c r="D32" s="163">
        <v>1374</v>
      </c>
      <c r="E32" s="163">
        <v>590</v>
      </c>
      <c r="F32" s="163">
        <v>1708</v>
      </c>
      <c r="G32" s="163">
        <v>2116</v>
      </c>
      <c r="H32" s="163">
        <v>2577</v>
      </c>
      <c r="I32" s="164">
        <f t="shared" si="16"/>
        <v>0.21786389413988649</v>
      </c>
      <c r="J32" s="165">
        <f t="shared" si="17"/>
        <v>-0.61364317841079452</v>
      </c>
      <c r="K32" s="164">
        <f t="shared" si="18"/>
        <v>3.3961070623739803E-3</v>
      </c>
      <c r="L32" s="163">
        <v>19478</v>
      </c>
      <c r="M32" s="163">
        <v>8188</v>
      </c>
      <c r="N32" s="163">
        <v>5697</v>
      </c>
      <c r="O32" s="163">
        <v>18357</v>
      </c>
      <c r="P32" s="163">
        <v>18861</v>
      </c>
      <c r="Q32" s="163">
        <v>18273</v>
      </c>
      <c r="R32" s="164">
        <f t="shared" si="19"/>
        <v>-3.1175441386989022E-2</v>
      </c>
      <c r="S32" s="165">
        <f t="shared" si="20"/>
        <v>-6.1864667830372699E-2</v>
      </c>
      <c r="T32" s="164">
        <f t="shared" si="21"/>
        <v>5.1899694106219271E-3</v>
      </c>
      <c r="U32" s="163">
        <v>26148</v>
      </c>
      <c r="V32" s="163">
        <v>6287</v>
      </c>
      <c r="W32" s="163">
        <v>20065</v>
      </c>
      <c r="X32" s="163">
        <v>20977</v>
      </c>
      <c r="Y32" s="163">
        <v>20850</v>
      </c>
      <c r="Z32" s="164">
        <f t="shared" si="22"/>
        <v>-6.054249892739616E-3</v>
      </c>
      <c r="AA32" s="165">
        <f t="shared" si="15"/>
        <v>-0.20261587884350618</v>
      </c>
      <c r="AB32" s="164">
        <f t="shared" si="23"/>
        <v>4.8719051135142208E-3</v>
      </c>
    </row>
    <row r="33" spans="1:28" x14ac:dyDescent="0.25">
      <c r="A33" s="56"/>
      <c r="B33" s="162" t="s">
        <v>131</v>
      </c>
      <c r="C33" s="163">
        <v>3066</v>
      </c>
      <c r="D33" s="163">
        <v>669</v>
      </c>
      <c r="E33" s="163">
        <v>195</v>
      </c>
      <c r="F33" s="163">
        <v>794</v>
      </c>
      <c r="G33" s="163">
        <v>833</v>
      </c>
      <c r="H33" s="163">
        <v>620</v>
      </c>
      <c r="I33" s="164">
        <f t="shared" si="16"/>
        <v>-0.25570228091236491</v>
      </c>
      <c r="J33" s="165">
        <f t="shared" si="17"/>
        <v>-0.79778212654924985</v>
      </c>
      <c r="K33" s="164">
        <f t="shared" si="18"/>
        <v>8.1706883145978568E-4</v>
      </c>
      <c r="L33" s="163">
        <v>26209</v>
      </c>
      <c r="M33" s="163">
        <v>10873</v>
      </c>
      <c r="N33" s="163">
        <v>4211</v>
      </c>
      <c r="O33" s="163">
        <v>16482</v>
      </c>
      <c r="P33" s="163">
        <v>21199</v>
      </c>
      <c r="Q33" s="163">
        <v>19378</v>
      </c>
      <c r="R33" s="164">
        <f t="shared" si="19"/>
        <v>-8.59002783150149E-2</v>
      </c>
      <c r="S33" s="165">
        <f t="shared" si="20"/>
        <v>-0.26063565950627643</v>
      </c>
      <c r="T33" s="164">
        <f t="shared" si="21"/>
        <v>5.5038158616008154E-3</v>
      </c>
      <c r="U33" s="163">
        <v>29275</v>
      </c>
      <c r="V33" s="163">
        <v>4406</v>
      </c>
      <c r="W33" s="163">
        <v>17276</v>
      </c>
      <c r="X33" s="163">
        <v>22032</v>
      </c>
      <c r="Y33" s="163">
        <v>19998</v>
      </c>
      <c r="Z33" s="164">
        <f t="shared" si="22"/>
        <v>-9.2320261437908502E-2</v>
      </c>
      <c r="AA33" s="165">
        <f t="shared" si="15"/>
        <v>-0.3168915456874466</v>
      </c>
      <c r="AB33" s="164">
        <f t="shared" si="23"/>
        <v>4.6728229477245751E-3</v>
      </c>
    </row>
    <row r="34" spans="1:28" x14ac:dyDescent="0.25">
      <c r="A34" s="56"/>
      <c r="B34" s="168" t="s">
        <v>145</v>
      </c>
      <c r="C34" s="169">
        <f t="shared" ref="C34:H34" si="24">C26-SUM(C27:C33)</f>
        <v>49251</v>
      </c>
      <c r="D34" s="169">
        <f t="shared" si="24"/>
        <v>8709</v>
      </c>
      <c r="E34" s="169">
        <f t="shared" si="24"/>
        <v>13446</v>
      </c>
      <c r="F34" s="169">
        <f t="shared" si="24"/>
        <v>39275</v>
      </c>
      <c r="G34" s="169">
        <f t="shared" si="24"/>
        <v>41290</v>
      </c>
      <c r="H34" s="169">
        <f t="shared" si="24"/>
        <v>40122</v>
      </c>
      <c r="I34" s="170">
        <f t="shared" si="16"/>
        <v>-2.8287720997820287E-2</v>
      </c>
      <c r="J34" s="171">
        <f t="shared" si="17"/>
        <v>-0.18535664250472073</v>
      </c>
      <c r="K34" s="170">
        <f t="shared" si="18"/>
        <v>5.2874896219079877E-2</v>
      </c>
      <c r="L34" s="169">
        <f t="shared" ref="L34:Q34" si="25">L26-SUM(L27:L33)</f>
        <v>205155</v>
      </c>
      <c r="M34" s="169">
        <f t="shared" si="25"/>
        <v>64708</v>
      </c>
      <c r="N34" s="169">
        <f t="shared" si="25"/>
        <v>130178</v>
      </c>
      <c r="O34" s="169">
        <f t="shared" si="25"/>
        <v>232420</v>
      </c>
      <c r="P34" s="169">
        <f t="shared" si="25"/>
        <v>259956</v>
      </c>
      <c r="Q34" s="169">
        <f t="shared" si="25"/>
        <v>284694</v>
      </c>
      <c r="R34" s="170">
        <f t="shared" si="19"/>
        <v>9.5162258228315588E-2</v>
      </c>
      <c r="S34" s="171">
        <f t="shared" si="20"/>
        <v>0.38770198142867596</v>
      </c>
      <c r="T34" s="170">
        <f t="shared" si="21"/>
        <v>8.0859910873288407E-2</v>
      </c>
      <c r="U34" s="169">
        <f>U26-SUM(U27:U33)</f>
        <v>254406</v>
      </c>
      <c r="V34" s="169">
        <f>V26-SUM(V27:V33)</f>
        <v>143624</v>
      </c>
      <c r="W34" s="169">
        <f>W26-SUM(W27:W33)</f>
        <v>271695</v>
      </c>
      <c r="X34" s="169">
        <f>X26-SUM(X27:X33)</f>
        <v>301246</v>
      </c>
      <c r="Y34" s="169">
        <f>Y26-SUM(Y27:Y33)</f>
        <v>324816</v>
      </c>
      <c r="Z34" s="170">
        <f t="shared" si="22"/>
        <v>7.8241702794394019E-2</v>
      </c>
      <c r="AA34" s="171">
        <f t="shared" si="15"/>
        <v>0.27676234051083703</v>
      </c>
      <c r="AB34" s="170">
        <f t="shared" si="23"/>
        <v>7.5897972726677948E-2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177700</v>
      </c>
      <c r="D36" s="176">
        <f t="shared" si="26"/>
        <v>50947</v>
      </c>
      <c r="E36" s="176">
        <f t="shared" si="26"/>
        <v>50672</v>
      </c>
      <c r="F36" s="176">
        <f t="shared" si="26"/>
        <v>179190</v>
      </c>
      <c r="G36" s="176">
        <f t="shared" si="26"/>
        <v>201287</v>
      </c>
      <c r="H36" s="176">
        <f t="shared" si="26"/>
        <v>210210</v>
      </c>
      <c r="I36" s="177">
        <f>IFERROR(H36/G36-1,"-")</f>
        <v>4.432973813510066E-2</v>
      </c>
      <c r="J36" s="177">
        <f>IFERROR(H36/C36-1,"-")</f>
        <v>0.18294879009566678</v>
      </c>
      <c r="K36" s="177">
        <f>H36/H$8</f>
        <v>0.2770258694534864</v>
      </c>
      <c r="L36" s="176">
        <f t="shared" ref="L36:Q36" si="27">L37+L40</f>
        <v>552295</v>
      </c>
      <c r="M36" s="176">
        <f t="shared" si="27"/>
        <v>144560</v>
      </c>
      <c r="N36" s="176">
        <f t="shared" si="27"/>
        <v>206077</v>
      </c>
      <c r="O36" s="176">
        <f t="shared" si="27"/>
        <v>573367</v>
      </c>
      <c r="P36" s="176">
        <f t="shared" si="27"/>
        <v>609226</v>
      </c>
      <c r="Q36" s="176">
        <f t="shared" si="27"/>
        <v>651257</v>
      </c>
      <c r="R36" s="177">
        <f>IFERROR(Q36/P36-1,"-")</f>
        <v>6.8990817857412567E-2</v>
      </c>
      <c r="S36" s="177">
        <f>IFERROR(Q36/L36-1,"-")</f>
        <v>0.17918322635548023</v>
      </c>
      <c r="T36" s="177">
        <f>Q36/Q$8</f>
        <v>0.18497257748883075</v>
      </c>
      <c r="U36" s="176">
        <f>U37+U40</f>
        <v>729995</v>
      </c>
      <c r="V36" s="176">
        <f>V37+V40</f>
        <v>256749</v>
      </c>
      <c r="W36" s="176">
        <f>W37+W40</f>
        <v>752557</v>
      </c>
      <c r="X36" s="176">
        <f>X37+X40</f>
        <v>810513</v>
      </c>
      <c r="Y36" s="176">
        <f>Y37+Y40</f>
        <v>861467</v>
      </c>
      <c r="Z36" s="177">
        <f>IFERROR(Y36/X36-1,"-")</f>
        <v>6.2866357479768986E-2</v>
      </c>
      <c r="AA36" s="177">
        <f t="shared" ref="AA36:AA48" si="28">IFERROR(Y36/U36-1,"-")</f>
        <v>0.18009986369769648</v>
      </c>
      <c r="AB36" s="177">
        <f>Y36/Y$8</f>
        <v>0.20129426774214654</v>
      </c>
    </row>
    <row r="37" spans="1:28" x14ac:dyDescent="0.25">
      <c r="A37" s="56"/>
      <c r="B37" s="157" t="s">
        <v>97</v>
      </c>
      <c r="C37" s="158">
        <v>16606</v>
      </c>
      <c r="D37" s="158">
        <v>4883</v>
      </c>
      <c r="E37" s="158">
        <v>6062</v>
      </c>
      <c r="F37" s="158">
        <v>22234</v>
      </c>
      <c r="G37" s="158">
        <v>28331</v>
      </c>
      <c r="H37" s="158">
        <v>31527</v>
      </c>
      <c r="I37" s="159">
        <f>IFERROR(H37/G37-1,"-")</f>
        <v>0.11280929017683805</v>
      </c>
      <c r="J37" s="160">
        <f>IFERROR(H37/C37-1,"-")</f>
        <v>0.89853065157172107</v>
      </c>
      <c r="K37" s="159">
        <f>H37/H$8</f>
        <v>4.1547950079730105E-2</v>
      </c>
      <c r="L37" s="158">
        <v>64346</v>
      </c>
      <c r="M37" s="158">
        <v>17106</v>
      </c>
      <c r="N37" s="158">
        <v>33772</v>
      </c>
      <c r="O37" s="158">
        <v>60854</v>
      </c>
      <c r="P37" s="158">
        <v>52810</v>
      </c>
      <c r="Q37" s="158">
        <v>49280</v>
      </c>
      <c r="R37" s="159">
        <f>IFERROR(Q37/P37-1,"-")</f>
        <v>-6.6843400871047121E-2</v>
      </c>
      <c r="S37" s="160">
        <f>IFERROR(Q37/L37-1,"-")</f>
        <v>-0.23414042830945203</v>
      </c>
      <c r="T37" s="159">
        <f>Q37/Q$8</f>
        <v>1.3996699641845814E-2</v>
      </c>
      <c r="U37" s="158">
        <v>80952</v>
      </c>
      <c r="V37" s="158">
        <v>39834</v>
      </c>
      <c r="W37" s="158">
        <v>83088</v>
      </c>
      <c r="X37" s="158">
        <v>81141</v>
      </c>
      <c r="Y37" s="158">
        <v>80807</v>
      </c>
      <c r="Z37" s="159">
        <f>IFERROR(Y37/X37-1,"-")</f>
        <v>-4.1162913939931656E-3</v>
      </c>
      <c r="AA37" s="160">
        <f t="shared" si="28"/>
        <v>-1.7911848996936541E-3</v>
      </c>
      <c r="AB37" s="159">
        <f>Y37/Y$8</f>
        <v>1.8881728369675953E-2</v>
      </c>
    </row>
    <row r="38" spans="1:28" x14ac:dyDescent="0.25">
      <c r="A38" s="56"/>
      <c r="B38" s="162" t="s">
        <v>103</v>
      </c>
      <c r="C38" s="163">
        <v>9694</v>
      </c>
      <c r="D38" s="163">
        <v>1992</v>
      </c>
      <c r="E38" s="163">
        <v>4351</v>
      </c>
      <c r="F38" s="163">
        <v>9363</v>
      </c>
      <c r="G38" s="163">
        <v>15562</v>
      </c>
      <c r="H38" s="163">
        <v>21291</v>
      </c>
      <c r="I38" s="164">
        <f>IFERROR(H38/G38-1,"-")</f>
        <v>0.36814034185837285</v>
      </c>
      <c r="J38" s="165">
        <f>IFERROR(H38/C38-1,"-")</f>
        <v>1.1963069940169175</v>
      </c>
      <c r="K38" s="164">
        <f>H38/H$8</f>
        <v>2.8058407242919834E-2</v>
      </c>
      <c r="L38" s="163">
        <v>8485</v>
      </c>
      <c r="M38" s="163">
        <v>1625</v>
      </c>
      <c r="N38" s="163">
        <v>4726</v>
      </c>
      <c r="O38" s="163">
        <v>9315</v>
      </c>
      <c r="P38" s="163">
        <v>13363</v>
      </c>
      <c r="Q38" s="163">
        <v>10110</v>
      </c>
      <c r="R38" s="164">
        <f>IFERROR(Q38/P38-1,"-")</f>
        <v>-0.24343336077228173</v>
      </c>
      <c r="S38" s="165">
        <f>IFERROR(Q38/L38-1,"-")</f>
        <v>0.19151443724219219</v>
      </c>
      <c r="T38" s="164">
        <f>Q38/Q$8</f>
        <v>2.8714820085036768E-3</v>
      </c>
      <c r="U38" s="163">
        <v>18179</v>
      </c>
      <c r="V38" s="163">
        <v>9077</v>
      </c>
      <c r="W38" s="163">
        <v>18678</v>
      </c>
      <c r="X38" s="163">
        <v>28925</v>
      </c>
      <c r="Y38" s="163">
        <v>31401</v>
      </c>
      <c r="Z38" s="164">
        <f>IFERROR(Y38/X38-1,"-")</f>
        <v>8.5600691443388E-2</v>
      </c>
      <c r="AA38" s="165">
        <f t="shared" si="28"/>
        <v>0.72732273502392863</v>
      </c>
      <c r="AB38" s="164">
        <f>Y38/Y$8</f>
        <v>7.33729939901487E-3</v>
      </c>
    </row>
    <row r="39" spans="1:28" x14ac:dyDescent="0.25">
      <c r="A39" s="56"/>
      <c r="B39" s="162" t="s">
        <v>100</v>
      </c>
      <c r="C39" s="163">
        <v>6912</v>
      </c>
      <c r="D39" s="163">
        <v>2891</v>
      </c>
      <c r="E39" s="163">
        <v>1711</v>
      </c>
      <c r="F39" s="163">
        <v>12871</v>
      </c>
      <c r="G39" s="163">
        <v>12769</v>
      </c>
      <c r="H39" s="163">
        <v>10236</v>
      </c>
      <c r="I39" s="164">
        <f>IFERROR(H39/G39-1,"-")</f>
        <v>-0.19837105489858253</v>
      </c>
      <c r="J39" s="165">
        <f>IFERROR(H39/C39-1,"-")</f>
        <v>0.48090277777777768</v>
      </c>
      <c r="K39" s="164">
        <f>H39/H$8</f>
        <v>1.3489542836810269E-2</v>
      </c>
      <c r="L39" s="163">
        <v>55861</v>
      </c>
      <c r="M39" s="163">
        <v>15481</v>
      </c>
      <c r="N39" s="163">
        <v>29046</v>
      </c>
      <c r="O39" s="163">
        <v>51539</v>
      </c>
      <c r="P39" s="163">
        <v>39447</v>
      </c>
      <c r="Q39" s="163">
        <v>39170</v>
      </c>
      <c r="R39" s="164">
        <f>IFERROR(Q39/P39-1,"-")</f>
        <v>-7.0220802595888365E-3</v>
      </c>
      <c r="S39" s="165">
        <f>IFERROR(Q39/L39-1,"-")</f>
        <v>-0.29879522385922197</v>
      </c>
      <c r="T39" s="164">
        <f>Q39/Q$8</f>
        <v>1.1125217633342139E-2</v>
      </c>
      <c r="U39" s="163">
        <v>62773</v>
      </c>
      <c r="V39" s="163">
        <v>30757</v>
      </c>
      <c r="W39" s="163">
        <v>64410</v>
      </c>
      <c r="X39" s="163">
        <v>52216</v>
      </c>
      <c r="Y39" s="163">
        <v>49406</v>
      </c>
      <c r="Z39" s="164">
        <f>IFERROR(Y39/X39-1,"-")</f>
        <v>-5.3814922629079165E-2</v>
      </c>
      <c r="AA39" s="165">
        <f t="shared" si="28"/>
        <v>-0.21294186991222341</v>
      </c>
      <c r="AB39" s="164">
        <f>Y39/Y$8</f>
        <v>1.1544428970661083E-2</v>
      </c>
    </row>
    <row r="40" spans="1:28" x14ac:dyDescent="0.25">
      <c r="A40" s="56"/>
      <c r="B40" s="157" t="s">
        <v>107</v>
      </c>
      <c r="C40" s="158">
        <v>161094</v>
      </c>
      <c r="D40" s="158">
        <v>46064</v>
      </c>
      <c r="E40" s="158">
        <v>44610</v>
      </c>
      <c r="F40" s="158">
        <v>156956</v>
      </c>
      <c r="G40" s="158">
        <v>172956</v>
      </c>
      <c r="H40" s="158">
        <v>178683</v>
      </c>
      <c r="I40" s="159">
        <f>IFERROR(H40/G40-1,"-")</f>
        <v>3.3112467910913823E-2</v>
      </c>
      <c r="J40" s="160">
        <f>IFERROR(H40/C40-1,"-")</f>
        <v>0.109184699616373</v>
      </c>
      <c r="K40" s="159">
        <f>H40/H$8</f>
        <v>0.23547791937375628</v>
      </c>
      <c r="L40" s="158">
        <v>487949</v>
      </c>
      <c r="M40" s="158">
        <v>127454</v>
      </c>
      <c r="N40" s="158">
        <v>172305</v>
      </c>
      <c r="O40" s="158">
        <v>512513</v>
      </c>
      <c r="P40" s="158">
        <v>556416</v>
      </c>
      <c r="Q40" s="158">
        <v>601977</v>
      </c>
      <c r="R40" s="159">
        <f>IFERROR(Q40/P40-1,"-")</f>
        <v>8.1882979641131781E-2</v>
      </c>
      <c r="S40" s="160">
        <f>IFERROR(Q40/L40-1,"-")</f>
        <v>0.23368835677499078</v>
      </c>
      <c r="T40" s="159">
        <f>Q40/Q$8</f>
        <v>0.17097587784698495</v>
      </c>
      <c r="U40" s="158">
        <v>649043</v>
      </c>
      <c r="V40" s="158">
        <v>216915</v>
      </c>
      <c r="W40" s="158">
        <v>669469</v>
      </c>
      <c r="X40" s="158">
        <v>729372</v>
      </c>
      <c r="Y40" s="158">
        <v>780660</v>
      </c>
      <c r="Z40" s="159">
        <f>IFERROR(Y40/X40-1,"-")</f>
        <v>7.0318027015021212E-2</v>
      </c>
      <c r="AA40" s="160">
        <f t="shared" si="28"/>
        <v>0.20278625607240208</v>
      </c>
      <c r="AB40" s="159">
        <f>Y40/Y$8</f>
        <v>0.18241253937247059</v>
      </c>
    </row>
    <row r="41" spans="1:28" s="56" customFormat="1" x14ac:dyDescent="0.25">
      <c r="B41" s="162" t="s">
        <v>110</v>
      </c>
      <c r="C41" s="163">
        <v>87652</v>
      </c>
      <c r="D41" s="163">
        <v>23313</v>
      </c>
      <c r="E41" s="163">
        <v>17021</v>
      </c>
      <c r="F41" s="163">
        <v>75160</v>
      </c>
      <c r="G41" s="163">
        <v>74709</v>
      </c>
      <c r="H41" s="163">
        <v>75962</v>
      </c>
      <c r="I41" s="164">
        <f t="shared" ref="I41:I48" si="29">IFERROR(H41/G41-1,"-")</f>
        <v>1.6771741021831321E-2</v>
      </c>
      <c r="J41" s="165">
        <f t="shared" ref="J41:J48" si="30">IFERROR(H41/C41-1,"-")</f>
        <v>-0.13336832017523848</v>
      </c>
      <c r="K41" s="164">
        <f t="shared" ref="K41:K48" si="31">H41/H$8</f>
        <v>0.10010674608927136</v>
      </c>
      <c r="L41" s="163">
        <v>262145</v>
      </c>
      <c r="M41" s="163">
        <v>60908</v>
      </c>
      <c r="N41" s="163">
        <v>63769</v>
      </c>
      <c r="O41" s="163">
        <v>269103</v>
      </c>
      <c r="P41" s="163">
        <v>299592</v>
      </c>
      <c r="Q41" s="163">
        <v>337098</v>
      </c>
      <c r="R41" s="164">
        <f t="shared" ref="R41:R48" si="32">IFERROR(Q41/P41-1,"-")</f>
        <v>0.12519025875190248</v>
      </c>
      <c r="S41" s="165">
        <f t="shared" ref="S41:S48" si="33">IFERROR(Q41/L41-1,"-")</f>
        <v>0.28592191344484919</v>
      </c>
      <c r="T41" s="164">
        <f t="shared" ref="T41:T48" si="34">Q41/Q$8</f>
        <v>9.574390129600123E-2</v>
      </c>
      <c r="U41" s="163">
        <v>349797</v>
      </c>
      <c r="V41" s="163">
        <v>80790</v>
      </c>
      <c r="W41" s="163">
        <v>344263</v>
      </c>
      <c r="X41" s="163">
        <v>374301</v>
      </c>
      <c r="Y41" s="163">
        <v>413060</v>
      </c>
      <c r="Z41" s="164">
        <f t="shared" ref="Z41:Z48" si="35">IFERROR(Y41/X41-1,"-")</f>
        <v>0.10355035118794764</v>
      </c>
      <c r="AA41" s="165">
        <f t="shared" si="28"/>
        <v>0.18085632524006789</v>
      </c>
      <c r="AB41" s="164">
        <f t="shared" ref="AB41:AB48" si="36">Y41/Y$8</f>
        <v>9.6517464085764226E-2</v>
      </c>
    </row>
    <row r="42" spans="1:28" s="56" customFormat="1" x14ac:dyDescent="0.25">
      <c r="B42" s="162" t="s">
        <v>113</v>
      </c>
      <c r="C42" s="163">
        <v>11396</v>
      </c>
      <c r="D42" s="163">
        <v>3106</v>
      </c>
      <c r="E42" s="163">
        <v>2578</v>
      </c>
      <c r="F42" s="163">
        <v>7845</v>
      </c>
      <c r="G42" s="163">
        <v>10865</v>
      </c>
      <c r="H42" s="163">
        <v>11127</v>
      </c>
      <c r="I42" s="164">
        <f t="shared" si="29"/>
        <v>2.4114127933732243E-2</v>
      </c>
      <c r="J42" s="165">
        <f t="shared" si="30"/>
        <v>-2.3604773604773643E-2</v>
      </c>
      <c r="K42" s="164">
        <f t="shared" si="31"/>
        <v>1.4663749818795219E-2</v>
      </c>
      <c r="L42" s="163">
        <v>26865</v>
      </c>
      <c r="M42" s="163">
        <v>7249</v>
      </c>
      <c r="N42" s="163">
        <v>10918</v>
      </c>
      <c r="O42" s="163">
        <v>19949</v>
      </c>
      <c r="P42" s="163">
        <v>22563</v>
      </c>
      <c r="Q42" s="163">
        <v>20333</v>
      </c>
      <c r="R42" s="164">
        <f t="shared" si="32"/>
        <v>-9.883437486149893E-2</v>
      </c>
      <c r="S42" s="165">
        <f t="shared" si="33"/>
        <v>-0.24314163409640799</v>
      </c>
      <c r="T42" s="164">
        <f t="shared" si="34"/>
        <v>5.775058721949086E-3</v>
      </c>
      <c r="U42" s="163">
        <v>38261</v>
      </c>
      <c r="V42" s="163">
        <v>13496</v>
      </c>
      <c r="W42" s="163">
        <v>27794</v>
      </c>
      <c r="X42" s="163">
        <v>33428</v>
      </c>
      <c r="Y42" s="163">
        <v>31460</v>
      </c>
      <c r="Z42" s="164">
        <f t="shared" si="35"/>
        <v>-5.88728012444657E-2</v>
      </c>
      <c r="AA42" s="165">
        <f t="shared" si="28"/>
        <v>-0.17775280311544395</v>
      </c>
      <c r="AB42" s="164">
        <f t="shared" si="36"/>
        <v>7.3510856053312897E-3</v>
      </c>
    </row>
    <row r="43" spans="1:28" x14ac:dyDescent="0.25">
      <c r="A43" s="56"/>
      <c r="B43" s="162" t="s">
        <v>116</v>
      </c>
      <c r="C43" s="163">
        <v>6703</v>
      </c>
      <c r="D43" s="163">
        <v>1962</v>
      </c>
      <c r="E43" s="163">
        <v>1781</v>
      </c>
      <c r="F43" s="163">
        <v>5675</v>
      </c>
      <c r="G43" s="163">
        <v>7865</v>
      </c>
      <c r="H43" s="163">
        <v>8232</v>
      </c>
      <c r="I43" s="164">
        <f t="shared" si="29"/>
        <v>4.6662428480610307E-2</v>
      </c>
      <c r="J43" s="165">
        <f t="shared" si="30"/>
        <v>0.22810681784275699</v>
      </c>
      <c r="K43" s="164">
        <f t="shared" si="31"/>
        <v>1.0848565517059606E-2</v>
      </c>
      <c r="L43" s="163">
        <v>9914</v>
      </c>
      <c r="M43" s="163">
        <v>3852</v>
      </c>
      <c r="N43" s="163">
        <v>8252</v>
      </c>
      <c r="O43" s="163">
        <v>12032</v>
      </c>
      <c r="P43" s="163">
        <v>11886</v>
      </c>
      <c r="Q43" s="163">
        <v>11380</v>
      </c>
      <c r="R43" s="164">
        <f t="shared" si="32"/>
        <v>-4.2571092041056691E-2</v>
      </c>
      <c r="S43" s="165">
        <f t="shared" si="33"/>
        <v>0.14787169659067989</v>
      </c>
      <c r="T43" s="164">
        <f t="shared" si="34"/>
        <v>3.2321924091762455E-3</v>
      </c>
      <c r="U43" s="163">
        <v>16617</v>
      </c>
      <c r="V43" s="163">
        <v>10033</v>
      </c>
      <c r="W43" s="163">
        <v>17707</v>
      </c>
      <c r="X43" s="163">
        <v>19751</v>
      </c>
      <c r="Y43" s="163">
        <v>19612</v>
      </c>
      <c r="Z43" s="164">
        <f t="shared" si="35"/>
        <v>-7.0376183484380794E-3</v>
      </c>
      <c r="AA43" s="165">
        <f t="shared" si="28"/>
        <v>0.18023710657760117</v>
      </c>
      <c r="AB43" s="164">
        <f t="shared" si="36"/>
        <v>4.5826284453832564E-3</v>
      </c>
    </row>
    <row r="44" spans="1:28" x14ac:dyDescent="0.25">
      <c r="A44" s="56"/>
      <c r="B44" s="162" t="s">
        <v>123</v>
      </c>
      <c r="C44" s="163">
        <v>2994</v>
      </c>
      <c r="D44" s="163">
        <v>781</v>
      </c>
      <c r="E44" s="163">
        <v>1430</v>
      </c>
      <c r="F44" s="163">
        <v>3236</v>
      </c>
      <c r="G44" s="163">
        <v>3482</v>
      </c>
      <c r="H44" s="163">
        <v>3809</v>
      </c>
      <c r="I44" s="164">
        <f t="shared" si="29"/>
        <v>9.3911545089029325E-2</v>
      </c>
      <c r="J44" s="165">
        <f t="shared" si="30"/>
        <v>0.27221108884435541</v>
      </c>
      <c r="K44" s="164">
        <f t="shared" si="31"/>
        <v>5.0197019016618126E-3</v>
      </c>
      <c r="L44" s="163">
        <v>24453</v>
      </c>
      <c r="M44" s="163">
        <v>5930</v>
      </c>
      <c r="N44" s="163">
        <v>13570</v>
      </c>
      <c r="O44" s="163">
        <v>27358</v>
      </c>
      <c r="P44" s="163">
        <v>26160</v>
      </c>
      <c r="Q44" s="163">
        <v>28369</v>
      </c>
      <c r="R44" s="164">
        <f t="shared" si="32"/>
        <v>8.4441896024464835E-2</v>
      </c>
      <c r="S44" s="165">
        <f t="shared" si="33"/>
        <v>0.16014394961763379</v>
      </c>
      <c r="T44" s="164">
        <f t="shared" si="34"/>
        <v>8.0574750840000792E-3</v>
      </c>
      <c r="U44" s="163">
        <v>27447</v>
      </c>
      <c r="V44" s="163">
        <v>15000</v>
      </c>
      <c r="W44" s="163">
        <v>30594</v>
      </c>
      <c r="X44" s="163">
        <v>29642</v>
      </c>
      <c r="Y44" s="163">
        <v>32178</v>
      </c>
      <c r="Z44" s="164">
        <f t="shared" si="35"/>
        <v>8.5554281087645956E-2</v>
      </c>
      <c r="AA44" s="165">
        <f t="shared" si="28"/>
        <v>0.17236856487047758</v>
      </c>
      <c r="AB44" s="164">
        <f t="shared" si="36"/>
        <v>7.5188567262666952E-3</v>
      </c>
    </row>
    <row r="45" spans="1:28" x14ac:dyDescent="0.25">
      <c r="A45" s="56"/>
      <c r="B45" s="162" t="s">
        <v>119</v>
      </c>
      <c r="C45" s="163">
        <v>2495</v>
      </c>
      <c r="D45" s="163">
        <v>1043</v>
      </c>
      <c r="E45" s="163">
        <v>722</v>
      </c>
      <c r="F45" s="163">
        <v>1778</v>
      </c>
      <c r="G45" s="163">
        <v>2269</v>
      </c>
      <c r="H45" s="163">
        <v>2413</v>
      </c>
      <c r="I45" s="164">
        <f t="shared" si="29"/>
        <v>6.3464081092992508E-2</v>
      </c>
      <c r="J45" s="165">
        <f t="shared" si="30"/>
        <v>-3.2865731462925818E-2</v>
      </c>
      <c r="K45" s="164">
        <f t="shared" si="31"/>
        <v>3.1799791779233274E-3</v>
      </c>
      <c r="L45" s="163">
        <v>31182</v>
      </c>
      <c r="M45" s="163">
        <v>10410</v>
      </c>
      <c r="N45" s="163">
        <v>16968</v>
      </c>
      <c r="O45" s="163">
        <v>29000</v>
      </c>
      <c r="P45" s="163">
        <v>33231</v>
      </c>
      <c r="Q45" s="163">
        <v>33087</v>
      </c>
      <c r="R45" s="164">
        <f t="shared" si="32"/>
        <v>-4.3333032409497152E-3</v>
      </c>
      <c r="S45" s="165">
        <f t="shared" si="33"/>
        <v>6.1092938233596294E-2</v>
      </c>
      <c r="T45" s="164">
        <f t="shared" si="34"/>
        <v>9.397500021301795E-3</v>
      </c>
      <c r="U45" s="163">
        <v>33677</v>
      </c>
      <c r="V45" s="163">
        <v>17690</v>
      </c>
      <c r="W45" s="163">
        <v>30778</v>
      </c>
      <c r="X45" s="163">
        <v>35500</v>
      </c>
      <c r="Y45" s="163">
        <v>35500</v>
      </c>
      <c r="Z45" s="164">
        <f t="shared" si="35"/>
        <v>0</v>
      </c>
      <c r="AA45" s="165">
        <f t="shared" si="28"/>
        <v>5.4131900109867237E-2</v>
      </c>
      <c r="AB45" s="164">
        <f t="shared" si="36"/>
        <v>8.2950902412352433E-3</v>
      </c>
    </row>
    <row r="46" spans="1:28" x14ac:dyDescent="0.25">
      <c r="A46" s="56"/>
      <c r="B46" s="162" t="s">
        <v>128</v>
      </c>
      <c r="C46" s="163">
        <v>3512</v>
      </c>
      <c r="D46" s="163">
        <v>1099</v>
      </c>
      <c r="E46" s="163">
        <v>749</v>
      </c>
      <c r="F46" s="163">
        <v>2218</v>
      </c>
      <c r="G46" s="163">
        <v>2218</v>
      </c>
      <c r="H46" s="163">
        <v>1673</v>
      </c>
      <c r="I46" s="164">
        <f t="shared" si="29"/>
        <v>-0.24571686203787191</v>
      </c>
      <c r="J46" s="165">
        <f t="shared" si="30"/>
        <v>-0.523633257403189</v>
      </c>
      <c r="K46" s="164">
        <f t="shared" si="31"/>
        <v>2.2047679919874538E-3</v>
      </c>
      <c r="L46" s="163">
        <v>4530</v>
      </c>
      <c r="M46" s="163">
        <v>2290</v>
      </c>
      <c r="N46" s="163">
        <v>2639</v>
      </c>
      <c r="O46" s="163">
        <v>6605</v>
      </c>
      <c r="P46" s="163">
        <v>7002</v>
      </c>
      <c r="Q46" s="163">
        <v>6960</v>
      </c>
      <c r="R46" s="164">
        <f t="shared" si="32"/>
        <v>-5.9982862039417162E-3</v>
      </c>
      <c r="S46" s="165">
        <f t="shared" si="33"/>
        <v>0.53642384105960272</v>
      </c>
      <c r="T46" s="164">
        <f t="shared" si="34"/>
        <v>1.9768066052606912E-3</v>
      </c>
      <c r="U46" s="163">
        <v>8042</v>
      </c>
      <c r="V46" s="163">
        <v>3388</v>
      </c>
      <c r="W46" s="163">
        <v>8823</v>
      </c>
      <c r="X46" s="163">
        <v>9220</v>
      </c>
      <c r="Y46" s="163">
        <v>8633</v>
      </c>
      <c r="Z46" s="164">
        <f t="shared" si="35"/>
        <v>-6.3665943600867636E-2</v>
      </c>
      <c r="AA46" s="165">
        <f t="shared" si="28"/>
        <v>7.3489181795573177E-2</v>
      </c>
      <c r="AB46" s="164">
        <f t="shared" si="36"/>
        <v>2.0172257479601089E-3</v>
      </c>
    </row>
    <row r="47" spans="1:28" x14ac:dyDescent="0.25">
      <c r="A47" s="56"/>
      <c r="B47" s="162" t="s">
        <v>131</v>
      </c>
      <c r="C47" s="163">
        <v>4005</v>
      </c>
      <c r="D47" s="163">
        <v>1080</v>
      </c>
      <c r="E47" s="163">
        <v>761</v>
      </c>
      <c r="F47" s="163">
        <v>1311</v>
      </c>
      <c r="G47" s="163">
        <v>1982</v>
      </c>
      <c r="H47" s="163">
        <v>1393</v>
      </c>
      <c r="I47" s="164">
        <f t="shared" si="29"/>
        <v>-0.29717457114026236</v>
      </c>
      <c r="J47" s="165">
        <f t="shared" si="30"/>
        <v>-0.65218476903870171</v>
      </c>
      <c r="K47" s="164">
        <f t="shared" si="31"/>
        <v>1.835769164876583E-3</v>
      </c>
      <c r="L47" s="163">
        <v>7898</v>
      </c>
      <c r="M47" s="163">
        <v>4129</v>
      </c>
      <c r="N47" s="163">
        <v>3019</v>
      </c>
      <c r="O47" s="163">
        <v>6804</v>
      </c>
      <c r="P47" s="163">
        <v>8431</v>
      </c>
      <c r="Q47" s="163">
        <v>7038</v>
      </c>
      <c r="R47" s="164">
        <f t="shared" si="32"/>
        <v>-0.16522357964654255</v>
      </c>
      <c r="S47" s="165">
        <f t="shared" si="33"/>
        <v>-0.10888832615852118</v>
      </c>
      <c r="T47" s="164">
        <f t="shared" si="34"/>
        <v>1.9989604723886127E-3</v>
      </c>
      <c r="U47" s="163">
        <v>11903</v>
      </c>
      <c r="V47" s="163">
        <v>3780</v>
      </c>
      <c r="W47" s="163">
        <v>8115</v>
      </c>
      <c r="X47" s="163">
        <v>10413</v>
      </c>
      <c r="Y47" s="163">
        <v>8431</v>
      </c>
      <c r="Z47" s="164">
        <f t="shared" si="35"/>
        <v>-0.19033899932776333</v>
      </c>
      <c r="AA47" s="165">
        <f t="shared" si="28"/>
        <v>-0.29169117029320335</v>
      </c>
      <c r="AB47" s="164">
        <f t="shared" si="36"/>
        <v>1.970025516164911E-3</v>
      </c>
    </row>
    <row r="48" spans="1:28" x14ac:dyDescent="0.25">
      <c r="A48" s="56"/>
      <c r="B48" s="168" t="s">
        <v>145</v>
      </c>
      <c r="C48" s="169">
        <f t="shared" ref="C48:H48" si="37">C40-SUM(C41:C47)</f>
        <v>42337</v>
      </c>
      <c r="D48" s="169">
        <f t="shared" si="37"/>
        <v>13680</v>
      </c>
      <c r="E48" s="169">
        <f t="shared" si="37"/>
        <v>19568</v>
      </c>
      <c r="F48" s="169">
        <f t="shared" si="37"/>
        <v>59733</v>
      </c>
      <c r="G48" s="169">
        <f t="shared" si="37"/>
        <v>69566</v>
      </c>
      <c r="H48" s="169">
        <f t="shared" si="37"/>
        <v>74074</v>
      </c>
      <c r="I48" s="170">
        <f t="shared" si="29"/>
        <v>6.4801770980076556E-2</v>
      </c>
      <c r="J48" s="171">
        <f t="shared" si="30"/>
        <v>0.74962798497767902</v>
      </c>
      <c r="K48" s="170">
        <f t="shared" si="31"/>
        <v>9.7618639712180919E-2</v>
      </c>
      <c r="L48" s="169">
        <f t="shared" ref="L48:Q48" si="38">L40-SUM(L41:L47)</f>
        <v>120962</v>
      </c>
      <c r="M48" s="169">
        <f t="shared" si="38"/>
        <v>32686</v>
      </c>
      <c r="N48" s="169">
        <f t="shared" si="38"/>
        <v>53170</v>
      </c>
      <c r="O48" s="169">
        <f t="shared" si="38"/>
        <v>141662</v>
      </c>
      <c r="P48" s="169">
        <f t="shared" si="38"/>
        <v>147551</v>
      </c>
      <c r="Q48" s="169">
        <f t="shared" si="38"/>
        <v>157712</v>
      </c>
      <c r="R48" s="170">
        <f t="shared" si="32"/>
        <v>6.8864324877500049E-2</v>
      </c>
      <c r="S48" s="171">
        <f t="shared" si="33"/>
        <v>0.30381442105785283</v>
      </c>
      <c r="T48" s="170">
        <f t="shared" si="34"/>
        <v>4.4793983236907205E-2</v>
      </c>
      <c r="U48" s="169">
        <f>U40-SUM(U41:U47)</f>
        <v>163299</v>
      </c>
      <c r="V48" s="169">
        <f>V40-SUM(V41:V47)</f>
        <v>72738</v>
      </c>
      <c r="W48" s="169">
        <f>W40-SUM(W41:W47)</f>
        <v>201395</v>
      </c>
      <c r="X48" s="169">
        <f>X40-SUM(X41:X47)</f>
        <v>217117</v>
      </c>
      <c r="Y48" s="169">
        <f>Y40-SUM(Y41:Y47)</f>
        <v>231786</v>
      </c>
      <c r="Z48" s="170">
        <f t="shared" si="35"/>
        <v>6.7562650552467129E-2</v>
      </c>
      <c r="AA48" s="171">
        <f t="shared" si="28"/>
        <v>0.41939632208402999</v>
      </c>
      <c r="AB48" s="170">
        <f t="shared" si="36"/>
        <v>5.4160163004364853E-2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2479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38821</v>
      </c>
      <c r="V50" s="176">
        <f>V51+V54</f>
        <v>20161</v>
      </c>
      <c r="W50" s="176">
        <f>W51+W54</f>
        <v>37638</v>
      </c>
      <c r="X50" s="176">
        <f>X51+X54</f>
        <v>50521</v>
      </c>
      <c r="Y50" s="176">
        <f>Y51+Y54</f>
        <v>43075</v>
      </c>
      <c r="Z50" s="177">
        <f>IFERROR(Y50/X50-1,"-")</f>
        <v>-0.14738425605193883</v>
      </c>
      <c r="AA50" s="177">
        <f t="shared" ref="AA50:AA62" si="41">IFERROR(Y50/U50-1,"-")</f>
        <v>0.1095798665670642</v>
      </c>
      <c r="AB50" s="177">
        <f>Y50/Y$8</f>
        <v>1.0065098933555158E-2</v>
      </c>
    </row>
    <row r="51" spans="1:28" x14ac:dyDescent="0.25">
      <c r="A51" s="56"/>
      <c r="B51" s="157" t="s">
        <v>97</v>
      </c>
      <c r="C51" s="158">
        <v>0</v>
      </c>
      <c r="D51" s="158">
        <v>1212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8657</v>
      </c>
      <c r="V51" s="158">
        <v>4950</v>
      </c>
      <c r="W51" s="158">
        <v>6738</v>
      </c>
      <c r="X51" s="158">
        <v>20078</v>
      </c>
      <c r="Y51" s="158">
        <v>10886</v>
      </c>
      <c r="Z51" s="159">
        <f>IFERROR(Y51/X51-1,"-")</f>
        <v>-0.45781452335890027</v>
      </c>
      <c r="AA51" s="160">
        <f t="shared" si="41"/>
        <v>0.25747949636132605</v>
      </c>
      <c r="AB51" s="159">
        <f>Y51/Y$8</f>
        <v>2.5436718976362496E-3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4791</v>
      </c>
      <c r="V52" s="163">
        <v>2415</v>
      </c>
      <c r="W52" s="163">
        <v>3508</v>
      </c>
      <c r="X52" s="163">
        <v>14700</v>
      </c>
      <c r="Y52" s="163">
        <v>7147</v>
      </c>
      <c r="Z52" s="164">
        <f>IFERROR(Y52/X52-1,"-")</f>
        <v>-0.51380952380952383</v>
      </c>
      <c r="AA52" s="165">
        <f t="shared" si="41"/>
        <v>0.49175537466082231</v>
      </c>
      <c r="AB52" s="164">
        <f>Y52/Y$8</f>
        <v>1.6700002803974167E-3</v>
      </c>
    </row>
    <row r="53" spans="1:28" x14ac:dyDescent="0.25">
      <c r="A53" s="56"/>
      <c r="B53" s="162" t="s">
        <v>100</v>
      </c>
      <c r="C53" s="163">
        <v>0</v>
      </c>
      <c r="D53" s="163">
        <v>96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3866</v>
      </c>
      <c r="V53" s="163">
        <v>2535</v>
      </c>
      <c r="W53" s="163">
        <v>3230</v>
      </c>
      <c r="X53" s="163">
        <v>5378</v>
      </c>
      <c r="Y53" s="163">
        <v>3739</v>
      </c>
      <c r="Z53" s="164">
        <f>IFERROR(Y53/X53-1,"-")</f>
        <v>-0.30476013387876533</v>
      </c>
      <c r="AA53" s="165">
        <f t="shared" si="41"/>
        <v>-3.2850491464045506E-2</v>
      </c>
      <c r="AB53" s="164">
        <f>Y53/Y$8</f>
        <v>8.736716172388332E-4</v>
      </c>
    </row>
    <row r="54" spans="1:28" x14ac:dyDescent="0.25">
      <c r="A54" s="56"/>
      <c r="B54" s="157" t="s">
        <v>107</v>
      </c>
      <c r="C54" s="158">
        <v>0</v>
      </c>
      <c r="D54" s="158">
        <v>1267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30164</v>
      </c>
      <c r="V54" s="158">
        <v>15211</v>
      </c>
      <c r="W54" s="158">
        <v>30900</v>
      </c>
      <c r="X54" s="158">
        <v>30443</v>
      </c>
      <c r="Y54" s="158">
        <v>32189</v>
      </c>
      <c r="Z54" s="159">
        <f>IFERROR(Y54/X54-1,"-")</f>
        <v>5.7353086095325745E-2</v>
      </c>
      <c r="AA54" s="160">
        <f t="shared" si="41"/>
        <v>6.7133006232595216E-2</v>
      </c>
      <c r="AB54" s="159">
        <f>Y54/Y$8</f>
        <v>7.5214270359189091E-3</v>
      </c>
    </row>
    <row r="55" spans="1:28" s="56" customFormat="1" x14ac:dyDescent="0.25">
      <c r="B55" s="162" t="s">
        <v>110</v>
      </c>
      <c r="C55" s="163">
        <v>0</v>
      </c>
      <c r="D55" s="163">
        <v>146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8594</v>
      </c>
      <c r="V55" s="163">
        <v>3030</v>
      </c>
      <c r="W55" s="163">
        <v>10329</v>
      </c>
      <c r="X55" s="163">
        <v>9247</v>
      </c>
      <c r="Y55" s="163">
        <v>10942</v>
      </c>
      <c r="Z55" s="164">
        <f t="shared" ref="Z55:Z62" si="48">IFERROR(Y55/X55-1,"-")</f>
        <v>0.18330269276522104</v>
      </c>
      <c r="AA55" s="165">
        <f t="shared" si="41"/>
        <v>0.27321387014195953</v>
      </c>
      <c r="AB55" s="164">
        <f t="shared" ref="AB55:AB62" si="49">Y55/Y$8</f>
        <v>2.5567571104111561E-3</v>
      </c>
    </row>
    <row r="56" spans="1:28" s="56" customFormat="1" x14ac:dyDescent="0.25">
      <c r="B56" s="162" t="s">
        <v>113</v>
      </c>
      <c r="C56" s="163">
        <v>0</v>
      </c>
      <c r="D56" s="163">
        <v>609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9255</v>
      </c>
      <c r="V56" s="163">
        <v>5150</v>
      </c>
      <c r="W56" s="163">
        <v>6783</v>
      </c>
      <c r="X56" s="163">
        <v>6068</v>
      </c>
      <c r="Y56" s="163">
        <v>6432</v>
      </c>
      <c r="Z56" s="164">
        <f t="shared" si="48"/>
        <v>5.9986816084377059E-2</v>
      </c>
      <c r="AA56" s="165">
        <f t="shared" si="41"/>
        <v>-0.30502431118314421</v>
      </c>
      <c r="AB56" s="164">
        <f t="shared" si="49"/>
        <v>1.5029301530035237E-3</v>
      </c>
    </row>
    <row r="57" spans="1:28" x14ac:dyDescent="0.25">
      <c r="A57" s="56"/>
      <c r="B57" s="162" t="s">
        <v>116</v>
      </c>
      <c r="C57" s="163">
        <v>0</v>
      </c>
      <c r="D57" s="163">
        <v>80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1959</v>
      </c>
      <c r="V57" s="163">
        <v>1642</v>
      </c>
      <c r="W57" s="163">
        <v>2739</v>
      </c>
      <c r="X57" s="163">
        <v>2907</v>
      </c>
      <c r="Y57" s="163">
        <v>2287</v>
      </c>
      <c r="Z57" s="164">
        <f t="shared" si="48"/>
        <v>-0.21327829377364982</v>
      </c>
      <c r="AA57" s="165">
        <f t="shared" si="41"/>
        <v>0.1674323634507402</v>
      </c>
      <c r="AB57" s="164">
        <f t="shared" si="49"/>
        <v>5.343907431466198E-4</v>
      </c>
    </row>
    <row r="58" spans="1:28" x14ac:dyDescent="0.25">
      <c r="A58" s="56"/>
      <c r="B58" s="162" t="s">
        <v>123</v>
      </c>
      <c r="C58" s="163">
        <v>0</v>
      </c>
      <c r="D58" s="163">
        <v>54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546</v>
      </c>
      <c r="V58" s="163">
        <v>377</v>
      </c>
      <c r="W58" s="163">
        <v>866</v>
      </c>
      <c r="X58" s="163">
        <v>806</v>
      </c>
      <c r="Y58" s="163">
        <v>1078</v>
      </c>
      <c r="Z58" s="164">
        <f t="shared" si="48"/>
        <v>0.33746898263027303</v>
      </c>
      <c r="AA58" s="165">
        <f t="shared" si="41"/>
        <v>0.97435897435897445</v>
      </c>
      <c r="AB58" s="164">
        <f t="shared" si="49"/>
        <v>2.5189034591694629E-4</v>
      </c>
    </row>
    <row r="59" spans="1:28" x14ac:dyDescent="0.25">
      <c r="A59" s="56"/>
      <c r="B59" s="162" t="s">
        <v>119</v>
      </c>
      <c r="C59" s="163">
        <v>0</v>
      </c>
      <c r="D59" s="163">
        <v>40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636</v>
      </c>
      <c r="V59" s="163">
        <v>476</v>
      </c>
      <c r="W59" s="163">
        <v>649</v>
      </c>
      <c r="X59" s="163">
        <v>683</v>
      </c>
      <c r="Y59" s="163">
        <v>802</v>
      </c>
      <c r="Z59" s="164">
        <f t="shared" si="48"/>
        <v>0.17423133235724753</v>
      </c>
      <c r="AA59" s="165">
        <f t="shared" si="41"/>
        <v>0.26100628930817615</v>
      </c>
      <c r="AB59" s="164">
        <f t="shared" si="49"/>
        <v>1.8739894009776523E-4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160</v>
      </c>
      <c r="V60" s="163">
        <v>98</v>
      </c>
      <c r="W60" s="163">
        <v>132</v>
      </c>
      <c r="X60" s="163">
        <v>239</v>
      </c>
      <c r="Y60" s="163">
        <v>141</v>
      </c>
      <c r="Z60" s="164">
        <f t="shared" si="48"/>
        <v>-0.41004184100418406</v>
      </c>
      <c r="AA60" s="165">
        <f t="shared" si="41"/>
        <v>-0.11875000000000002</v>
      </c>
      <c r="AB60" s="164">
        <f t="shared" si="49"/>
        <v>3.2946696451103364E-5</v>
      </c>
    </row>
    <row r="61" spans="1:28" x14ac:dyDescent="0.25">
      <c r="A61" s="56"/>
      <c r="B61" s="162" t="s">
        <v>131</v>
      </c>
      <c r="C61" s="163">
        <v>0</v>
      </c>
      <c r="D61" s="163">
        <v>14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340</v>
      </c>
      <c r="V61" s="163">
        <v>91</v>
      </c>
      <c r="W61" s="163">
        <v>153</v>
      </c>
      <c r="X61" s="163">
        <v>195</v>
      </c>
      <c r="Y61" s="163">
        <v>154</v>
      </c>
      <c r="Z61" s="164">
        <f t="shared" si="48"/>
        <v>-0.21025641025641029</v>
      </c>
      <c r="AA61" s="165">
        <f t="shared" si="41"/>
        <v>-0.54705882352941182</v>
      </c>
      <c r="AB61" s="164">
        <f t="shared" si="49"/>
        <v>3.5984335130992327E-5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324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8674</v>
      </c>
      <c r="V62" s="169">
        <f>V54-SUM(V55:V61)</f>
        <v>4347</v>
      </c>
      <c r="W62" s="169">
        <f>W54-SUM(W55:W61)</f>
        <v>9249</v>
      </c>
      <c r="X62" s="169">
        <f>X54-SUM(X55:X61)</f>
        <v>10298</v>
      </c>
      <c r="Y62" s="169">
        <f>Y54-SUM(Y55:Y61)</f>
        <v>10353</v>
      </c>
      <c r="Z62" s="170">
        <f t="shared" si="48"/>
        <v>5.3408428821131171E-3</v>
      </c>
      <c r="AA62" s="171">
        <f t="shared" si="41"/>
        <v>0.19356698178464371</v>
      </c>
      <c r="AB62" s="170">
        <f t="shared" si="49"/>
        <v>2.4191287117608022E-3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12795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1313</v>
      </c>
      <c r="H64" s="176">
        <f t="shared" si="52"/>
        <v>0</v>
      </c>
      <c r="I64" s="177">
        <f>IFERROR(H64/G64-1,"-")</f>
        <v>-1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122557</v>
      </c>
      <c r="M64" s="176">
        <f t="shared" si="53"/>
        <v>38963</v>
      </c>
      <c r="N64" s="176">
        <f t="shared" si="53"/>
        <v>44291</v>
      </c>
      <c r="O64" s="176">
        <f t="shared" si="53"/>
        <v>0</v>
      </c>
      <c r="P64" s="176">
        <f t="shared" si="53"/>
        <v>108492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135352</v>
      </c>
      <c r="V64" s="176">
        <f>V65+V68</f>
        <v>62020</v>
      </c>
      <c r="W64" s="176">
        <f>W65+W68</f>
        <v>151473</v>
      </c>
      <c r="X64" s="176">
        <f>X65+X68</f>
        <v>170958</v>
      </c>
      <c r="Y64" s="176">
        <f>Y65+Y68</f>
        <v>191595</v>
      </c>
      <c r="Z64" s="177">
        <f>IFERROR(Y64/X64-1,"-")</f>
        <v>0.12071385954444946</v>
      </c>
      <c r="AA64" s="177">
        <f t="shared" ref="AA64:AA76" si="54">IFERROR(Y64/U64-1,"-")</f>
        <v>0.4155313552810449</v>
      </c>
      <c r="AB64" s="177">
        <f>Y64/Y$8</f>
        <v>4.4768952528717369E-2</v>
      </c>
    </row>
    <row r="65" spans="1:28" x14ac:dyDescent="0.25">
      <c r="A65" s="56"/>
      <c r="B65" s="157" t="s">
        <v>97</v>
      </c>
      <c r="C65" s="158">
        <v>2002</v>
      </c>
      <c r="D65" s="158">
        <v>97</v>
      </c>
      <c r="E65" s="158">
        <v>0</v>
      </c>
      <c r="F65" s="158">
        <v>0</v>
      </c>
      <c r="G65" s="158">
        <v>348</v>
      </c>
      <c r="H65" s="158">
        <v>0</v>
      </c>
      <c r="I65" s="159">
        <f>IFERROR(H65/G65-1,"-")</f>
        <v>-1</v>
      </c>
      <c r="J65" s="160">
        <f>IFERROR(H65/C65-1,"-")</f>
        <v>-1</v>
      </c>
      <c r="K65" s="159">
        <f>H65/H$8</f>
        <v>0</v>
      </c>
      <c r="L65" s="158">
        <v>39360</v>
      </c>
      <c r="M65" s="158">
        <v>13336</v>
      </c>
      <c r="N65" s="158">
        <v>23633</v>
      </c>
      <c r="O65" s="158">
        <v>0</v>
      </c>
      <c r="P65" s="158">
        <v>39391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41362</v>
      </c>
      <c r="V65" s="158">
        <v>25803</v>
      </c>
      <c r="W65" s="158">
        <v>30941</v>
      </c>
      <c r="X65" s="158">
        <v>45548</v>
      </c>
      <c r="Y65" s="158">
        <v>58550</v>
      </c>
      <c r="Z65" s="159">
        <f>IFERROR(Y65/X65-1,"-")</f>
        <v>0.28545710020198478</v>
      </c>
      <c r="AA65" s="160">
        <f t="shared" si="54"/>
        <v>0.41555050529471504</v>
      </c>
      <c r="AB65" s="159">
        <f>Y65/Y$8</f>
        <v>1.3681057285192212E-2</v>
      </c>
    </row>
    <row r="66" spans="1:28" x14ac:dyDescent="0.25">
      <c r="A66" s="56"/>
      <c r="B66" s="162" t="s">
        <v>103</v>
      </c>
      <c r="C66" s="163">
        <v>1510</v>
      </c>
      <c r="D66" s="163">
        <v>57</v>
      </c>
      <c r="E66" s="163">
        <v>0</v>
      </c>
      <c r="F66" s="163">
        <v>0</v>
      </c>
      <c r="G66" s="163">
        <v>169</v>
      </c>
      <c r="H66" s="163">
        <v>0</v>
      </c>
      <c r="I66" s="164">
        <f>IFERROR(H66/G66-1,"-")</f>
        <v>-1</v>
      </c>
      <c r="J66" s="165">
        <f>IFERROR(H66/C66-1,"-")</f>
        <v>-1</v>
      </c>
      <c r="K66" s="164">
        <f>H66/H$8</f>
        <v>0</v>
      </c>
      <c r="L66" s="163">
        <v>20727</v>
      </c>
      <c r="M66" s="163">
        <v>4777</v>
      </c>
      <c r="N66" s="163">
        <v>20260</v>
      </c>
      <c r="O66" s="163">
        <v>0</v>
      </c>
      <c r="P66" s="163">
        <v>26944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22237</v>
      </c>
      <c r="V66" s="163">
        <v>21207</v>
      </c>
      <c r="W66" s="163">
        <v>22920</v>
      </c>
      <c r="X66" s="163">
        <v>31464</v>
      </c>
      <c r="Y66" s="163">
        <v>34800</v>
      </c>
      <c r="Z66" s="164">
        <f>IFERROR(Y66/X66-1,"-")</f>
        <v>0.10602593440122043</v>
      </c>
      <c r="AA66" s="165">
        <f t="shared" si="54"/>
        <v>0.56495930206412726</v>
      </c>
      <c r="AB66" s="164">
        <f>Y66/Y$8</f>
        <v>8.1315250815489157E-3</v>
      </c>
    </row>
    <row r="67" spans="1:28" x14ac:dyDescent="0.25">
      <c r="A67" s="56"/>
      <c r="B67" s="162" t="s">
        <v>100</v>
      </c>
      <c r="C67" s="163">
        <v>492</v>
      </c>
      <c r="D67" s="163">
        <v>40</v>
      </c>
      <c r="E67" s="163">
        <v>0</v>
      </c>
      <c r="F67" s="163">
        <v>0</v>
      </c>
      <c r="G67" s="163">
        <v>179</v>
      </c>
      <c r="H67" s="163">
        <v>0</v>
      </c>
      <c r="I67" s="164">
        <f>IFERROR(H67/G67-1,"-")</f>
        <v>-1</v>
      </c>
      <c r="J67" s="165">
        <f>IFERROR(H67/C67-1,"-")</f>
        <v>-1</v>
      </c>
      <c r="K67" s="164">
        <f>H67/H$8</f>
        <v>0</v>
      </c>
      <c r="L67" s="163">
        <v>18633</v>
      </c>
      <c r="M67" s="163">
        <v>8559</v>
      </c>
      <c r="N67" s="163">
        <v>3373</v>
      </c>
      <c r="O67" s="163">
        <v>0</v>
      </c>
      <c r="P67" s="163">
        <v>12447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19125</v>
      </c>
      <c r="V67" s="163">
        <v>4596</v>
      </c>
      <c r="W67" s="163">
        <v>8021</v>
      </c>
      <c r="X67" s="163">
        <v>14084</v>
      </c>
      <c r="Y67" s="163">
        <v>23750</v>
      </c>
      <c r="Z67" s="164">
        <f>IFERROR(Y67/X67-1,"-")</f>
        <v>0.68631070718545861</v>
      </c>
      <c r="AA67" s="165">
        <f t="shared" si="54"/>
        <v>0.24183006535947715</v>
      </c>
      <c r="AB67" s="164">
        <f>Y67/Y$8</f>
        <v>5.5495322036432969E-3</v>
      </c>
    </row>
    <row r="68" spans="1:28" x14ac:dyDescent="0.25">
      <c r="A68" s="56"/>
      <c r="B68" s="157" t="s">
        <v>107</v>
      </c>
      <c r="C68" s="158">
        <v>10793</v>
      </c>
      <c r="D68" s="158">
        <v>1843</v>
      </c>
      <c r="E68" s="158">
        <v>0</v>
      </c>
      <c r="F68" s="158">
        <v>0</v>
      </c>
      <c r="G68" s="158">
        <v>965</v>
      </c>
      <c r="H68" s="158">
        <v>0</v>
      </c>
      <c r="I68" s="159">
        <f>IFERROR(H68/G68-1,"-")</f>
        <v>-1</v>
      </c>
      <c r="J68" s="160">
        <f>IFERROR(H68/C68-1,"-")</f>
        <v>-1</v>
      </c>
      <c r="K68" s="159">
        <f>H68/H$8</f>
        <v>0</v>
      </c>
      <c r="L68" s="158">
        <v>83197</v>
      </c>
      <c r="M68" s="158">
        <v>25627</v>
      </c>
      <c r="N68" s="158">
        <v>20658</v>
      </c>
      <c r="O68" s="158">
        <v>0</v>
      </c>
      <c r="P68" s="158">
        <v>69101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93990</v>
      </c>
      <c r="V68" s="158">
        <v>36217</v>
      </c>
      <c r="W68" s="158">
        <v>120532</v>
      </c>
      <c r="X68" s="158">
        <v>125410</v>
      </c>
      <c r="Y68" s="158">
        <v>133045</v>
      </c>
      <c r="Z68" s="159">
        <f>IFERROR(Y68/X68-1,"-")</f>
        <v>6.0880312574754791E-2</v>
      </c>
      <c r="AA68" s="160">
        <f t="shared" si="54"/>
        <v>0.41552292797106083</v>
      </c>
      <c r="AB68" s="159">
        <f>Y68/Y$8</f>
        <v>3.1087895243525156E-2</v>
      </c>
    </row>
    <row r="69" spans="1:28" s="56" customFormat="1" x14ac:dyDescent="0.25">
      <c r="B69" s="162" t="s">
        <v>110</v>
      </c>
      <c r="C69" s="163">
        <v>1499</v>
      </c>
      <c r="D69" s="163">
        <v>217</v>
      </c>
      <c r="E69" s="163">
        <v>0</v>
      </c>
      <c r="F69" s="163">
        <v>0</v>
      </c>
      <c r="G69" s="163">
        <v>262</v>
      </c>
      <c r="H69" s="163">
        <v>0</v>
      </c>
      <c r="I69" s="164">
        <f t="shared" ref="I69:I76" si="55">IFERROR(H69/G69-1,"-")</f>
        <v>-1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39253</v>
      </c>
      <c r="M69" s="163">
        <v>12352</v>
      </c>
      <c r="N69" s="163">
        <v>5486</v>
      </c>
      <c r="O69" s="163">
        <v>0</v>
      </c>
      <c r="P69" s="163">
        <v>27753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40752</v>
      </c>
      <c r="V69" s="163">
        <v>7549</v>
      </c>
      <c r="W69" s="163">
        <v>52809</v>
      </c>
      <c r="X69" s="163">
        <v>48101</v>
      </c>
      <c r="Y69" s="163">
        <v>45250</v>
      </c>
      <c r="Z69" s="164">
        <f t="shared" ref="Z69:Z76" si="61">IFERROR(Y69/X69-1,"-")</f>
        <v>-5.9271117024594089E-2</v>
      </c>
      <c r="AA69" s="165">
        <f t="shared" si="54"/>
        <v>0.11037495092265415</v>
      </c>
      <c r="AB69" s="164">
        <f t="shared" ref="AB69:AB76" si="62">Y69/Y$8</f>
        <v>1.0573319251151967E-2</v>
      </c>
    </row>
    <row r="70" spans="1:28" s="56" customFormat="1" x14ac:dyDescent="0.25">
      <c r="B70" s="162" t="s">
        <v>113</v>
      </c>
      <c r="C70" s="163">
        <v>1882</v>
      </c>
      <c r="D70" s="163">
        <v>271</v>
      </c>
      <c r="E70" s="163">
        <v>0</v>
      </c>
      <c r="F70" s="163">
        <v>0</v>
      </c>
      <c r="G70" s="163">
        <v>66</v>
      </c>
      <c r="H70" s="163">
        <v>0</v>
      </c>
      <c r="I70" s="164">
        <f t="shared" si="55"/>
        <v>-1</v>
      </c>
      <c r="J70" s="165">
        <f t="shared" si="56"/>
        <v>-1</v>
      </c>
      <c r="K70" s="164">
        <f t="shared" si="57"/>
        <v>0</v>
      </c>
      <c r="L70" s="163">
        <v>9305</v>
      </c>
      <c r="M70" s="163">
        <v>2792</v>
      </c>
      <c r="N70" s="163">
        <v>2729</v>
      </c>
      <c r="O70" s="163">
        <v>0</v>
      </c>
      <c r="P70" s="163">
        <v>6766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11187</v>
      </c>
      <c r="V70" s="163">
        <v>3513</v>
      </c>
      <c r="W70" s="163">
        <v>7009</v>
      </c>
      <c r="X70" s="163">
        <v>9961</v>
      </c>
      <c r="Y70" s="163">
        <v>9892</v>
      </c>
      <c r="Z70" s="164">
        <f t="shared" si="61"/>
        <v>-6.9270153599035877E-3</v>
      </c>
      <c r="AA70" s="165">
        <f t="shared" si="54"/>
        <v>-0.11575936354697414</v>
      </c>
      <c r="AB70" s="164">
        <f t="shared" si="62"/>
        <v>2.311409370881663E-3</v>
      </c>
    </row>
    <row r="71" spans="1:28" x14ac:dyDescent="0.25">
      <c r="A71" s="56"/>
      <c r="B71" s="162" t="s">
        <v>116</v>
      </c>
      <c r="C71" s="163">
        <v>2393</v>
      </c>
      <c r="D71" s="163">
        <v>564</v>
      </c>
      <c r="E71" s="163">
        <v>0</v>
      </c>
      <c r="F71" s="163">
        <v>0</v>
      </c>
      <c r="G71" s="163">
        <v>158</v>
      </c>
      <c r="H71" s="163">
        <v>0</v>
      </c>
      <c r="I71" s="164">
        <f t="shared" si="55"/>
        <v>-1</v>
      </c>
      <c r="J71" s="165">
        <f t="shared" si="56"/>
        <v>-1</v>
      </c>
      <c r="K71" s="164">
        <f t="shared" si="57"/>
        <v>0</v>
      </c>
      <c r="L71" s="163">
        <v>8387</v>
      </c>
      <c r="M71" s="163">
        <v>2470</v>
      </c>
      <c r="N71" s="163">
        <v>3553</v>
      </c>
      <c r="O71" s="163">
        <v>0</v>
      </c>
      <c r="P71" s="163">
        <v>7714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10780</v>
      </c>
      <c r="V71" s="163">
        <v>6247</v>
      </c>
      <c r="W71" s="163">
        <v>17604</v>
      </c>
      <c r="X71" s="163">
        <v>15357</v>
      </c>
      <c r="Y71" s="163">
        <v>19078</v>
      </c>
      <c r="Z71" s="164">
        <f t="shared" si="61"/>
        <v>0.24229992837142666</v>
      </c>
      <c r="AA71" s="165">
        <f t="shared" si="54"/>
        <v>0.76975881261595558</v>
      </c>
      <c r="AB71" s="164">
        <f t="shared" si="62"/>
        <v>4.4578515949939713E-3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23</v>
      </c>
      <c r="H72" s="163">
        <v>0</v>
      </c>
      <c r="I72" s="164">
        <f t="shared" si="55"/>
        <v>-1</v>
      </c>
      <c r="J72" s="165">
        <f t="shared" si="56"/>
        <v>-1</v>
      </c>
      <c r="K72" s="164">
        <f t="shared" si="57"/>
        <v>0</v>
      </c>
      <c r="L72" s="163">
        <v>1619</v>
      </c>
      <c r="M72" s="163">
        <v>422</v>
      </c>
      <c r="N72" s="163">
        <v>818</v>
      </c>
      <c r="O72" s="163">
        <v>0</v>
      </c>
      <c r="P72" s="163">
        <v>2075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1719</v>
      </c>
      <c r="V72" s="163">
        <v>1777</v>
      </c>
      <c r="W72" s="163">
        <v>2468</v>
      </c>
      <c r="X72" s="163">
        <v>3478</v>
      </c>
      <c r="Y72" s="163">
        <v>4281</v>
      </c>
      <c r="Z72" s="164">
        <f t="shared" si="61"/>
        <v>0.23087981598619889</v>
      </c>
      <c r="AA72" s="165">
        <f t="shared" si="54"/>
        <v>1.4904013961605584</v>
      </c>
      <c r="AB72" s="164">
        <f t="shared" si="62"/>
        <v>1.0003177837388192E-3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16</v>
      </c>
      <c r="H73" s="163">
        <v>0</v>
      </c>
      <c r="I73" s="164">
        <f t="shared" si="55"/>
        <v>-1</v>
      </c>
      <c r="J73" s="165" t="str">
        <f t="shared" si="56"/>
        <v>-</v>
      </c>
      <c r="K73" s="164">
        <f t="shared" si="57"/>
        <v>0</v>
      </c>
      <c r="L73" s="163">
        <v>2455</v>
      </c>
      <c r="M73" s="163">
        <v>923</v>
      </c>
      <c r="N73" s="163">
        <v>1017</v>
      </c>
      <c r="O73" s="163">
        <v>0</v>
      </c>
      <c r="P73" s="163">
        <v>1320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2455</v>
      </c>
      <c r="V73" s="163">
        <v>1607</v>
      </c>
      <c r="W73" s="163">
        <v>2853</v>
      </c>
      <c r="X73" s="163">
        <v>2272</v>
      </c>
      <c r="Y73" s="163">
        <v>3870</v>
      </c>
      <c r="Z73" s="164">
        <f t="shared" si="61"/>
        <v>0.70334507042253525</v>
      </c>
      <c r="AA73" s="165">
        <f t="shared" si="54"/>
        <v>0.57637474541751521</v>
      </c>
      <c r="AB73" s="164">
        <f t="shared" si="62"/>
        <v>9.0428166855156041E-4</v>
      </c>
    </row>
    <row r="74" spans="1:28" x14ac:dyDescent="0.25">
      <c r="A74" s="56"/>
      <c r="B74" s="162" t="s">
        <v>128</v>
      </c>
      <c r="C74" s="163">
        <v>311</v>
      </c>
      <c r="D74" s="163">
        <v>83</v>
      </c>
      <c r="E74" s="163">
        <v>0</v>
      </c>
      <c r="F74" s="163">
        <v>0</v>
      </c>
      <c r="G74" s="163">
        <v>39</v>
      </c>
      <c r="H74" s="163">
        <v>0</v>
      </c>
      <c r="I74" s="164">
        <f t="shared" si="55"/>
        <v>-1</v>
      </c>
      <c r="J74" s="165">
        <f t="shared" si="56"/>
        <v>-1</v>
      </c>
      <c r="K74" s="164">
        <f t="shared" si="57"/>
        <v>0</v>
      </c>
      <c r="L74" s="163">
        <v>1869</v>
      </c>
      <c r="M74" s="163">
        <v>566</v>
      </c>
      <c r="N74" s="163">
        <v>128</v>
      </c>
      <c r="O74" s="163">
        <v>0</v>
      </c>
      <c r="P74" s="163">
        <v>527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2180</v>
      </c>
      <c r="V74" s="163">
        <v>1674</v>
      </c>
      <c r="W74" s="163">
        <v>2685</v>
      </c>
      <c r="X74" s="163">
        <v>3745</v>
      </c>
      <c r="Y74" s="163">
        <v>2300</v>
      </c>
      <c r="Z74" s="164">
        <f t="shared" si="61"/>
        <v>-0.3858477970627503</v>
      </c>
      <c r="AA74" s="165">
        <f t="shared" si="54"/>
        <v>5.504587155963292E-2</v>
      </c>
      <c r="AB74" s="164">
        <f t="shared" si="62"/>
        <v>5.3742838182650873E-4</v>
      </c>
    </row>
    <row r="75" spans="1:28" x14ac:dyDescent="0.25">
      <c r="A75" s="56"/>
      <c r="B75" s="162" t="s">
        <v>131</v>
      </c>
      <c r="C75" s="163">
        <v>225</v>
      </c>
      <c r="D75" s="163">
        <v>63</v>
      </c>
      <c r="E75" s="163">
        <v>0</v>
      </c>
      <c r="F75" s="163">
        <v>0</v>
      </c>
      <c r="G75" s="163">
        <v>7</v>
      </c>
      <c r="H75" s="163">
        <v>0</v>
      </c>
      <c r="I75" s="164">
        <f t="shared" si="55"/>
        <v>-1</v>
      </c>
      <c r="J75" s="165">
        <f t="shared" si="56"/>
        <v>-1</v>
      </c>
      <c r="K75" s="164">
        <f t="shared" si="57"/>
        <v>0</v>
      </c>
      <c r="L75" s="163">
        <v>2065</v>
      </c>
      <c r="M75" s="163">
        <v>762</v>
      </c>
      <c r="N75" s="163">
        <v>59</v>
      </c>
      <c r="O75" s="163">
        <v>0</v>
      </c>
      <c r="P75" s="163">
        <v>144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2290</v>
      </c>
      <c r="V75" s="163">
        <v>154</v>
      </c>
      <c r="W75" s="163">
        <v>799</v>
      </c>
      <c r="X75" s="163">
        <v>1039</v>
      </c>
      <c r="Y75" s="163">
        <v>628</v>
      </c>
      <c r="Z75" s="164">
        <f t="shared" si="61"/>
        <v>-0.39557266602502406</v>
      </c>
      <c r="AA75" s="165">
        <f t="shared" si="54"/>
        <v>-0.72576419213973797</v>
      </c>
      <c r="AB75" s="164">
        <f t="shared" si="62"/>
        <v>1.4674131469002066E-4</v>
      </c>
    </row>
    <row r="76" spans="1:28" x14ac:dyDescent="0.25">
      <c r="A76" s="56"/>
      <c r="B76" s="168" t="s">
        <v>145</v>
      </c>
      <c r="C76" s="169">
        <f t="shared" ref="C76:H76" si="63">C68-SUM(C69:C75)</f>
        <v>4383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394</v>
      </c>
      <c r="H76" s="169">
        <f t="shared" si="63"/>
        <v>0</v>
      </c>
      <c r="I76" s="170">
        <f t="shared" si="55"/>
        <v>-1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18244</v>
      </c>
      <c r="M76" s="169">
        <f t="shared" si="64"/>
        <v>5340</v>
      </c>
      <c r="N76" s="169">
        <f t="shared" si="64"/>
        <v>6868</v>
      </c>
      <c r="O76" s="169">
        <f t="shared" si="64"/>
        <v>0</v>
      </c>
      <c r="P76" s="169">
        <f t="shared" si="64"/>
        <v>22802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22627</v>
      </c>
      <c r="V76" s="169">
        <f>V68-SUM(V69:V75)</f>
        <v>13696</v>
      </c>
      <c r="W76" s="169">
        <f>W68-SUM(W69:W75)</f>
        <v>34305</v>
      </c>
      <c r="X76" s="169">
        <f>X68-SUM(X69:X75)</f>
        <v>41457</v>
      </c>
      <c r="Y76" s="169">
        <f>Y68-SUM(Y69:Y75)</f>
        <v>47746</v>
      </c>
      <c r="Z76" s="170">
        <f t="shared" si="61"/>
        <v>0.15169935113491095</v>
      </c>
      <c r="AA76" s="171">
        <f t="shared" si="54"/>
        <v>1.1101339108145138</v>
      </c>
      <c r="AB76" s="170">
        <f t="shared" si="62"/>
        <v>1.1156545877690646E-2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131352</v>
      </c>
      <c r="D78" s="176">
        <f t="shared" si="65"/>
        <v>32788</v>
      </c>
      <c r="E78" s="176">
        <f t="shared" si="65"/>
        <v>70827</v>
      </c>
      <c r="F78" s="176">
        <f t="shared" si="65"/>
        <v>98456</v>
      </c>
      <c r="G78" s="176">
        <f t="shared" si="65"/>
        <v>103299</v>
      </c>
      <c r="H78" s="176">
        <f t="shared" si="65"/>
        <v>118688</v>
      </c>
      <c r="I78" s="177">
        <f>IFERROR(H78/G78-1,"-")</f>
        <v>0.14897530469801246</v>
      </c>
      <c r="J78" s="177">
        <f>IFERROR(H78/C78-1,"-")</f>
        <v>-9.6412692612217521E-2</v>
      </c>
      <c r="K78" s="177">
        <f>H78/H$8</f>
        <v>0.15641333140048233</v>
      </c>
      <c r="L78" s="176">
        <f t="shared" ref="L78:Q78" si="66">L79+L82</f>
        <v>501207</v>
      </c>
      <c r="M78" s="176">
        <f t="shared" si="66"/>
        <v>135144</v>
      </c>
      <c r="N78" s="176">
        <f t="shared" si="66"/>
        <v>214429</v>
      </c>
      <c r="O78" s="176">
        <f t="shared" si="66"/>
        <v>476344</v>
      </c>
      <c r="P78" s="176">
        <f t="shared" si="66"/>
        <v>549349</v>
      </c>
      <c r="Q78" s="176">
        <f t="shared" si="66"/>
        <v>622363</v>
      </c>
      <c r="R78" s="177">
        <f>IFERROR(Q78/P78-1,"-")</f>
        <v>0.13291004443441246</v>
      </c>
      <c r="S78" s="177">
        <f>IFERROR(Q78/L78-1,"-")</f>
        <v>0.24172846747950438</v>
      </c>
      <c r="T78" s="177">
        <f>Q78/Q$8</f>
        <v>0.17676598983762351</v>
      </c>
      <c r="U78" s="176">
        <f>U79+U82</f>
        <v>632559</v>
      </c>
      <c r="V78" s="176">
        <f>V79+V82</f>
        <v>285256</v>
      </c>
      <c r="W78" s="176">
        <f>W79+W82</f>
        <v>574800</v>
      </c>
      <c r="X78" s="176">
        <f>X79+X82</f>
        <v>652648</v>
      </c>
      <c r="Y78" s="176">
        <f>Y79+Y82</f>
        <v>741051</v>
      </c>
      <c r="Z78" s="177">
        <f>IFERROR(Y78/X78-1,"-")</f>
        <v>0.13545280151015548</v>
      </c>
      <c r="AA78" s="177">
        <f t="shared" ref="AA78:AA90" si="67">IFERROR(Y78/U78-1,"-")</f>
        <v>0.17151285492736656</v>
      </c>
      <c r="AB78" s="177">
        <f>Y78/Y$8</f>
        <v>0.17315732164387659</v>
      </c>
    </row>
    <row r="79" spans="1:28" x14ac:dyDescent="0.25">
      <c r="A79" s="56"/>
      <c r="B79" s="157" t="s">
        <v>97</v>
      </c>
      <c r="C79" s="158">
        <v>57326</v>
      </c>
      <c r="D79" s="158">
        <v>14350</v>
      </c>
      <c r="E79" s="158">
        <v>38077</v>
      </c>
      <c r="F79" s="158">
        <v>48839</v>
      </c>
      <c r="G79" s="158">
        <v>49185</v>
      </c>
      <c r="H79" s="158">
        <v>55960</v>
      </c>
      <c r="I79" s="159">
        <f>IFERROR(H79/G79-1,"-")</f>
        <v>0.13774524753481754</v>
      </c>
      <c r="J79" s="160">
        <f>IFERROR(H79/C79-1,"-")</f>
        <v>-2.3828629243275334E-2</v>
      </c>
      <c r="K79" s="159">
        <f>H79/H$8</f>
        <v>7.3747051304015501E-2</v>
      </c>
      <c r="L79" s="158">
        <v>228164</v>
      </c>
      <c r="M79" s="158">
        <v>62185</v>
      </c>
      <c r="N79" s="158">
        <v>109519</v>
      </c>
      <c r="O79" s="158">
        <v>230615</v>
      </c>
      <c r="P79" s="158">
        <v>229974</v>
      </c>
      <c r="Q79" s="158">
        <v>243808</v>
      </c>
      <c r="R79" s="159">
        <f>IFERROR(Q79/P79-1,"-")</f>
        <v>6.0154626175132897E-2</v>
      </c>
      <c r="S79" s="160">
        <f>IFERROR(Q79/L79-1,"-")</f>
        <v>6.8564716607352638E-2</v>
      </c>
      <c r="T79" s="159">
        <f>Q79/Q$8</f>
        <v>6.9247308163131988E-2</v>
      </c>
      <c r="U79" s="158">
        <v>285490</v>
      </c>
      <c r="V79" s="158">
        <v>147596</v>
      </c>
      <c r="W79" s="158">
        <v>279454</v>
      </c>
      <c r="X79" s="158">
        <v>279159</v>
      </c>
      <c r="Y79" s="158">
        <v>299768</v>
      </c>
      <c r="Z79" s="159">
        <f>IFERROR(Y79/X79-1,"-")</f>
        <v>7.3825311023467011E-2</v>
      </c>
      <c r="AA79" s="160">
        <f t="shared" si="67"/>
        <v>5.0012259623804622E-2</v>
      </c>
      <c r="AB79" s="159">
        <f>Y79/Y$8</f>
        <v>7.0045143984073424E-2</v>
      </c>
    </row>
    <row r="80" spans="1:28" x14ac:dyDescent="0.25">
      <c r="A80" s="56"/>
      <c r="B80" s="162" t="s">
        <v>103</v>
      </c>
      <c r="C80" s="163">
        <v>19941</v>
      </c>
      <c r="D80" s="163">
        <v>7027</v>
      </c>
      <c r="E80" s="163">
        <v>24218</v>
      </c>
      <c r="F80" s="163">
        <v>29828</v>
      </c>
      <c r="G80" s="163">
        <v>29979</v>
      </c>
      <c r="H80" s="163">
        <v>30308</v>
      </c>
      <c r="I80" s="164">
        <f>IFERROR(H80/G80-1,"-")</f>
        <v>1.0974348710764303E-2</v>
      </c>
      <c r="J80" s="165">
        <f>IFERROR(H80/C80-1,"-")</f>
        <v>0.51988365678752313</v>
      </c>
      <c r="K80" s="164">
        <f>H80/H$8</f>
        <v>3.9941487328843846E-2</v>
      </c>
      <c r="L80" s="163">
        <v>29985</v>
      </c>
      <c r="M80" s="163">
        <v>11101</v>
      </c>
      <c r="N80" s="163">
        <v>24585</v>
      </c>
      <c r="O80" s="163">
        <v>36378</v>
      </c>
      <c r="P80" s="163">
        <v>30210</v>
      </c>
      <c r="Q80" s="163">
        <v>42021</v>
      </c>
      <c r="R80" s="164">
        <f>IFERROR(Q80/P80-1,"-")</f>
        <v>0.39096325719960268</v>
      </c>
      <c r="S80" s="165">
        <f>IFERROR(Q80/L80-1,"-")</f>
        <v>0.40140070035017517</v>
      </c>
      <c r="T80" s="164">
        <f>Q80/Q$8</f>
        <v>1.1934969879261424E-2</v>
      </c>
      <c r="U80" s="163">
        <v>49926</v>
      </c>
      <c r="V80" s="163">
        <v>48803</v>
      </c>
      <c r="W80" s="163">
        <v>66206</v>
      </c>
      <c r="X80" s="163">
        <v>60189</v>
      </c>
      <c r="Y80" s="163">
        <v>72329</v>
      </c>
      <c r="Z80" s="164">
        <f>IFERROR(Y80/X80-1,"-")</f>
        <v>0.20169798468158628</v>
      </c>
      <c r="AA80" s="165">
        <f t="shared" si="67"/>
        <v>0.44872411168529425</v>
      </c>
      <c r="AB80" s="164">
        <f>Y80/Y$8</f>
        <v>1.6900720621360676E-2</v>
      </c>
    </row>
    <row r="81" spans="1:28" x14ac:dyDescent="0.25">
      <c r="A81" s="56"/>
      <c r="B81" s="162" t="s">
        <v>100</v>
      </c>
      <c r="C81" s="163">
        <v>37385</v>
      </c>
      <c r="D81" s="163">
        <v>7323</v>
      </c>
      <c r="E81" s="163">
        <v>13859</v>
      </c>
      <c r="F81" s="163">
        <v>19011</v>
      </c>
      <c r="G81" s="163">
        <v>19206</v>
      </c>
      <c r="H81" s="163">
        <v>25652</v>
      </c>
      <c r="I81" s="164">
        <f>IFERROR(H81/G81-1,"-")</f>
        <v>0.33562428407789224</v>
      </c>
      <c r="J81" s="165">
        <f>IFERROR(H81/C81-1,"-")</f>
        <v>-0.31384245018055368</v>
      </c>
      <c r="K81" s="164">
        <f>H81/H$8</f>
        <v>3.3805563975171649E-2</v>
      </c>
      <c r="L81" s="163">
        <v>198179</v>
      </c>
      <c r="M81" s="163">
        <v>51084</v>
      </c>
      <c r="N81" s="163">
        <v>84934</v>
      </c>
      <c r="O81" s="163">
        <v>194237</v>
      </c>
      <c r="P81" s="163">
        <v>199764</v>
      </c>
      <c r="Q81" s="163">
        <v>201787</v>
      </c>
      <c r="R81" s="164">
        <f>IFERROR(Q81/P81-1,"-")</f>
        <v>1.0126949800765006E-2</v>
      </c>
      <c r="S81" s="165">
        <f>IFERROR(Q81/L81-1,"-")</f>
        <v>1.8205763476453196E-2</v>
      </c>
      <c r="T81" s="164">
        <f>Q81/Q$8</f>
        <v>5.7312338283870563E-2</v>
      </c>
      <c r="U81" s="163">
        <v>235564</v>
      </c>
      <c r="V81" s="163">
        <v>98793</v>
      </c>
      <c r="W81" s="163">
        <v>213248</v>
      </c>
      <c r="X81" s="163">
        <v>218970</v>
      </c>
      <c r="Y81" s="163">
        <v>227439</v>
      </c>
      <c r="Z81" s="164">
        <f>IFERROR(Y81/X81-1,"-")</f>
        <v>3.8676531031648143E-2</v>
      </c>
      <c r="AA81" s="165">
        <f t="shared" si="67"/>
        <v>-3.4491688033825185E-2</v>
      </c>
      <c r="AB81" s="164">
        <f>Y81/Y$8</f>
        <v>5.3144423362712752E-2</v>
      </c>
    </row>
    <row r="82" spans="1:28" x14ac:dyDescent="0.25">
      <c r="A82" s="56"/>
      <c r="B82" s="157" t="s">
        <v>107</v>
      </c>
      <c r="C82" s="158">
        <v>74026</v>
      </c>
      <c r="D82" s="158">
        <v>18438</v>
      </c>
      <c r="E82" s="158">
        <v>32750</v>
      </c>
      <c r="F82" s="158">
        <v>49617</v>
      </c>
      <c r="G82" s="158">
        <v>54114</v>
      </c>
      <c r="H82" s="158">
        <v>62728</v>
      </c>
      <c r="I82" s="159">
        <f>IFERROR(H82/G82-1,"-")</f>
        <v>0.15918246664449121</v>
      </c>
      <c r="J82" s="160">
        <f>IFERROR(H82/C82-1,"-")</f>
        <v>-0.15262205171156085</v>
      </c>
      <c r="K82" s="159">
        <f>H82/H$8</f>
        <v>8.2666280096466843E-2</v>
      </c>
      <c r="L82" s="158">
        <v>273043</v>
      </c>
      <c r="M82" s="158">
        <v>72959</v>
      </c>
      <c r="N82" s="158">
        <v>104910</v>
      </c>
      <c r="O82" s="158">
        <v>245729</v>
      </c>
      <c r="P82" s="158">
        <v>319375</v>
      </c>
      <c r="Q82" s="158">
        <v>378555</v>
      </c>
      <c r="R82" s="159">
        <f>IFERROR(Q82/P82-1,"-")</f>
        <v>0.18529941291585117</v>
      </c>
      <c r="S82" s="160">
        <f>IFERROR(Q82/L82-1,"-")</f>
        <v>0.38642997623085007</v>
      </c>
      <c r="T82" s="159">
        <f>Q82/Q$8</f>
        <v>0.10751868167449152</v>
      </c>
      <c r="U82" s="158">
        <v>347069</v>
      </c>
      <c r="V82" s="158">
        <v>137660</v>
      </c>
      <c r="W82" s="158">
        <v>295346</v>
      </c>
      <c r="X82" s="158">
        <v>373489</v>
      </c>
      <c r="Y82" s="158">
        <v>441283</v>
      </c>
      <c r="Z82" s="159">
        <f>IFERROR(Y82/X82-1,"-")</f>
        <v>0.18151538599530381</v>
      </c>
      <c r="AA82" s="160">
        <f t="shared" si="67"/>
        <v>0.27145610815140508</v>
      </c>
      <c r="AB82" s="159">
        <f>Y82/Y$8</f>
        <v>0.10311217765980316</v>
      </c>
    </row>
    <row r="83" spans="1:28" s="56" customFormat="1" x14ac:dyDescent="0.25">
      <c r="B83" s="162" t="s">
        <v>110</v>
      </c>
      <c r="C83" s="163">
        <v>9286</v>
      </c>
      <c r="D83" s="163">
        <v>2533</v>
      </c>
      <c r="E83" s="163">
        <v>3228</v>
      </c>
      <c r="F83" s="163">
        <v>5828</v>
      </c>
      <c r="G83" s="163">
        <v>7060</v>
      </c>
      <c r="H83" s="163">
        <v>9146</v>
      </c>
      <c r="I83" s="164">
        <f t="shared" ref="I83:I90" si="68">IFERROR(H83/G83-1,"-")</f>
        <v>0.29546742209631738</v>
      </c>
      <c r="J83" s="165">
        <f t="shared" ref="J83:J90" si="69">IFERROR(H83/C83-1,"-")</f>
        <v>-1.5076459185871194E-2</v>
      </c>
      <c r="K83" s="164">
        <f t="shared" ref="K83:K90" si="70">H83/H$8</f>
        <v>1.2053083116985807E-2</v>
      </c>
      <c r="L83" s="163">
        <v>54466</v>
      </c>
      <c r="M83" s="163">
        <v>14912</v>
      </c>
      <c r="N83" s="163">
        <v>11210</v>
      </c>
      <c r="O83" s="163">
        <v>56300</v>
      </c>
      <c r="P83" s="163">
        <v>75139</v>
      </c>
      <c r="Q83" s="163">
        <v>87125</v>
      </c>
      <c r="R83" s="164">
        <f t="shared" ref="R83:R90" si="71">IFERROR(Q83/P83-1,"-")</f>
        <v>0.15951769387402015</v>
      </c>
      <c r="S83" s="165">
        <f t="shared" ref="S83:S90" si="72">IFERROR(Q83/L83-1,"-")</f>
        <v>0.59962178239635744</v>
      </c>
      <c r="T83" s="164">
        <f t="shared" ref="T83:T90" si="73">Q83/Q$8</f>
        <v>2.4745585557950825E-2</v>
      </c>
      <c r="U83" s="163">
        <v>63752</v>
      </c>
      <c r="V83" s="163">
        <v>14438</v>
      </c>
      <c r="W83" s="163">
        <v>62128</v>
      </c>
      <c r="X83" s="163">
        <v>82199</v>
      </c>
      <c r="Y83" s="163">
        <v>96271</v>
      </c>
      <c r="Z83" s="164">
        <f t="shared" ref="Z83:Z90" si="74">IFERROR(Y83/X83-1,"-")</f>
        <v>0.17119429676760056</v>
      </c>
      <c r="AA83" s="165">
        <f t="shared" si="67"/>
        <v>0.51008595808758939</v>
      </c>
      <c r="AB83" s="164">
        <f t="shared" ref="AB83:AB90" si="75">Y83/Y$8</f>
        <v>2.2495116411660795E-2</v>
      </c>
    </row>
    <row r="84" spans="1:28" s="56" customFormat="1" x14ac:dyDescent="0.25">
      <c r="B84" s="162" t="s">
        <v>113</v>
      </c>
      <c r="C84" s="163">
        <v>20849</v>
      </c>
      <c r="D84" s="163">
        <v>5333</v>
      </c>
      <c r="E84" s="163">
        <v>8563</v>
      </c>
      <c r="F84" s="163">
        <v>13220</v>
      </c>
      <c r="G84" s="163">
        <v>14980</v>
      </c>
      <c r="H84" s="163">
        <v>15604</v>
      </c>
      <c r="I84" s="164">
        <f t="shared" si="68"/>
        <v>4.1655540720961337E-2</v>
      </c>
      <c r="J84" s="165">
        <f t="shared" si="69"/>
        <v>-0.25157081874430431</v>
      </c>
      <c r="K84" s="164">
        <f t="shared" si="70"/>
        <v>2.0563777493707251E-2</v>
      </c>
      <c r="L84" s="163">
        <v>117342</v>
      </c>
      <c r="M84" s="163">
        <v>26597</v>
      </c>
      <c r="N84" s="163">
        <v>36097</v>
      </c>
      <c r="O84" s="163">
        <v>84214</v>
      </c>
      <c r="P84" s="163">
        <v>96686</v>
      </c>
      <c r="Q84" s="163">
        <v>107377</v>
      </c>
      <c r="R84" s="164">
        <f t="shared" si="71"/>
        <v>0.11057443683677048</v>
      </c>
      <c r="S84" s="165">
        <f t="shared" si="72"/>
        <v>-8.4922704572957697E-2</v>
      </c>
      <c r="T84" s="164">
        <f t="shared" si="73"/>
        <v>3.0497638340959376E-2</v>
      </c>
      <c r="U84" s="163">
        <v>138191</v>
      </c>
      <c r="V84" s="163">
        <v>44660</v>
      </c>
      <c r="W84" s="163">
        <v>97434</v>
      </c>
      <c r="X84" s="163">
        <v>111666</v>
      </c>
      <c r="Y84" s="163">
        <v>122981</v>
      </c>
      <c r="Z84" s="164">
        <f t="shared" si="74"/>
        <v>0.101328963157989</v>
      </c>
      <c r="AA84" s="165">
        <f t="shared" si="67"/>
        <v>-0.11006505488780027</v>
      </c>
      <c r="AB84" s="164">
        <f t="shared" si="75"/>
        <v>2.8736295576263424E-2</v>
      </c>
    </row>
    <row r="85" spans="1:28" x14ac:dyDescent="0.25">
      <c r="A85" s="56"/>
      <c r="B85" s="162" t="s">
        <v>116</v>
      </c>
      <c r="C85" s="163">
        <v>5447</v>
      </c>
      <c r="D85" s="163">
        <v>1687</v>
      </c>
      <c r="E85" s="163">
        <v>5280</v>
      </c>
      <c r="F85" s="163">
        <v>5870</v>
      </c>
      <c r="G85" s="163">
        <v>5315</v>
      </c>
      <c r="H85" s="163">
        <v>6020</v>
      </c>
      <c r="I85" s="164">
        <f t="shared" si="68"/>
        <v>0.13264346190028231</v>
      </c>
      <c r="J85" s="165">
        <f t="shared" si="69"/>
        <v>0.10519552046998348</v>
      </c>
      <c r="K85" s="164">
        <f t="shared" si="70"/>
        <v>7.933474782883726E-3</v>
      </c>
      <c r="L85" s="163">
        <v>15628</v>
      </c>
      <c r="M85" s="163">
        <v>5090</v>
      </c>
      <c r="N85" s="163">
        <v>11108</v>
      </c>
      <c r="O85" s="163">
        <v>20133</v>
      </c>
      <c r="P85" s="163">
        <v>32539</v>
      </c>
      <c r="Q85" s="163">
        <v>46070</v>
      </c>
      <c r="R85" s="164">
        <f t="shared" si="71"/>
        <v>0.41583945419342938</v>
      </c>
      <c r="S85" s="165">
        <f t="shared" si="72"/>
        <v>1.9479140005119016</v>
      </c>
      <c r="T85" s="164">
        <f t="shared" si="73"/>
        <v>1.3084982802350582E-2</v>
      </c>
      <c r="U85" s="163">
        <v>21075</v>
      </c>
      <c r="V85" s="163">
        <v>16388</v>
      </c>
      <c r="W85" s="163">
        <v>26003</v>
      </c>
      <c r="X85" s="163">
        <v>37854</v>
      </c>
      <c r="Y85" s="163">
        <v>52090</v>
      </c>
      <c r="Z85" s="164">
        <f t="shared" si="74"/>
        <v>0.37607650446452157</v>
      </c>
      <c r="AA85" s="165">
        <f t="shared" si="67"/>
        <v>1.4716488730723607</v>
      </c>
      <c r="AB85" s="164">
        <f t="shared" si="75"/>
        <v>1.2171584525801235E-2</v>
      </c>
    </row>
    <row r="86" spans="1:28" x14ac:dyDescent="0.25">
      <c r="A86" s="56"/>
      <c r="B86" s="162" t="s">
        <v>123</v>
      </c>
      <c r="C86" s="163">
        <v>1860</v>
      </c>
      <c r="D86" s="163">
        <v>271</v>
      </c>
      <c r="E86" s="163">
        <v>921</v>
      </c>
      <c r="F86" s="163">
        <v>1133</v>
      </c>
      <c r="G86" s="163">
        <v>1153</v>
      </c>
      <c r="H86" s="163">
        <v>1481</v>
      </c>
      <c r="I86" s="164">
        <f t="shared" si="68"/>
        <v>0.28447528187337379</v>
      </c>
      <c r="J86" s="165">
        <f t="shared" si="69"/>
        <v>-0.20376344086021503</v>
      </c>
      <c r="K86" s="164">
        <f t="shared" si="70"/>
        <v>1.951740224825714E-3</v>
      </c>
      <c r="L86" s="163">
        <v>4340</v>
      </c>
      <c r="M86" s="163">
        <v>1175</v>
      </c>
      <c r="N86" s="163">
        <v>2935</v>
      </c>
      <c r="O86" s="163">
        <v>4473</v>
      </c>
      <c r="P86" s="163">
        <v>6684</v>
      </c>
      <c r="Q86" s="163">
        <v>11325</v>
      </c>
      <c r="R86" s="164">
        <f t="shared" si="71"/>
        <v>0.69434470377019752</v>
      </c>
      <c r="S86" s="165">
        <f t="shared" si="72"/>
        <v>1.6094470046082949</v>
      </c>
      <c r="T86" s="164">
        <f t="shared" si="73"/>
        <v>3.2165710926116853E-3</v>
      </c>
      <c r="U86" s="163">
        <v>6200</v>
      </c>
      <c r="V86" s="163">
        <v>3856</v>
      </c>
      <c r="W86" s="163">
        <v>5606</v>
      </c>
      <c r="X86" s="163">
        <v>7837</v>
      </c>
      <c r="Y86" s="163">
        <v>12806</v>
      </c>
      <c r="Z86" s="164">
        <f t="shared" si="74"/>
        <v>0.63404363914763295</v>
      </c>
      <c r="AA86" s="165">
        <f t="shared" si="67"/>
        <v>1.0654838709677419</v>
      </c>
      <c r="AB86" s="164">
        <f t="shared" si="75"/>
        <v>2.9923077642044658E-3</v>
      </c>
    </row>
    <row r="87" spans="1:28" x14ac:dyDescent="0.25">
      <c r="A87" s="56"/>
      <c r="B87" s="162" t="s">
        <v>119</v>
      </c>
      <c r="C87" s="163">
        <v>938</v>
      </c>
      <c r="D87" s="163">
        <v>232</v>
      </c>
      <c r="E87" s="163">
        <v>804</v>
      </c>
      <c r="F87" s="163">
        <v>921</v>
      </c>
      <c r="G87" s="163">
        <v>774</v>
      </c>
      <c r="H87" s="163">
        <v>909</v>
      </c>
      <c r="I87" s="164">
        <f t="shared" si="68"/>
        <v>0.17441860465116288</v>
      </c>
      <c r="J87" s="165">
        <f t="shared" si="69"/>
        <v>-3.0916844349680117E-2</v>
      </c>
      <c r="K87" s="164">
        <f t="shared" si="70"/>
        <v>1.1979283351563632E-3</v>
      </c>
      <c r="L87" s="163">
        <v>4657</v>
      </c>
      <c r="M87" s="163">
        <v>1562</v>
      </c>
      <c r="N87" s="163">
        <v>3904</v>
      </c>
      <c r="O87" s="163">
        <v>4162</v>
      </c>
      <c r="P87" s="163">
        <v>5494</v>
      </c>
      <c r="Q87" s="163">
        <v>7100</v>
      </c>
      <c r="R87" s="164">
        <f t="shared" si="71"/>
        <v>0.29231889333818706</v>
      </c>
      <c r="S87" s="165">
        <f t="shared" si="72"/>
        <v>0.52458664376207853</v>
      </c>
      <c r="T87" s="164">
        <f t="shared" si="73"/>
        <v>2.0165699565159352E-3</v>
      </c>
      <c r="U87" s="163">
        <v>5595</v>
      </c>
      <c r="V87" s="163">
        <v>4708</v>
      </c>
      <c r="W87" s="163">
        <v>5083</v>
      </c>
      <c r="X87" s="163">
        <v>6268</v>
      </c>
      <c r="Y87" s="163">
        <v>8009</v>
      </c>
      <c r="Z87" s="164">
        <f t="shared" si="74"/>
        <v>0.27776005105296742</v>
      </c>
      <c r="AA87" s="165">
        <f t="shared" si="67"/>
        <v>0.43145665773011621</v>
      </c>
      <c r="AB87" s="164">
        <f t="shared" si="75"/>
        <v>1.8714190913254386E-3</v>
      </c>
    </row>
    <row r="88" spans="1:28" x14ac:dyDescent="0.25">
      <c r="A88" s="56"/>
      <c r="B88" s="162" t="s">
        <v>128</v>
      </c>
      <c r="C88" s="163">
        <v>804</v>
      </c>
      <c r="D88" s="163">
        <v>286</v>
      </c>
      <c r="E88" s="163">
        <v>296</v>
      </c>
      <c r="F88" s="163">
        <v>433</v>
      </c>
      <c r="G88" s="163">
        <v>454</v>
      </c>
      <c r="H88" s="163">
        <v>500</v>
      </c>
      <c r="I88" s="164">
        <f t="shared" si="68"/>
        <v>0.1013215859030836</v>
      </c>
      <c r="J88" s="165">
        <f t="shared" si="69"/>
        <v>-0.37810945273631846</v>
      </c>
      <c r="K88" s="164">
        <f t="shared" si="70"/>
        <v>6.589264769836982E-4</v>
      </c>
      <c r="L88" s="163">
        <v>2986</v>
      </c>
      <c r="M88" s="163">
        <v>1422</v>
      </c>
      <c r="N88" s="163">
        <v>781</v>
      </c>
      <c r="O88" s="163">
        <v>2952</v>
      </c>
      <c r="P88" s="163">
        <v>3351</v>
      </c>
      <c r="Q88" s="163">
        <v>3056</v>
      </c>
      <c r="R88" s="164">
        <f t="shared" si="71"/>
        <v>-8.8033422858848076E-2</v>
      </c>
      <c r="S88" s="165">
        <f t="shared" si="72"/>
        <v>2.3442732752846585E-2</v>
      </c>
      <c r="T88" s="164">
        <f t="shared" si="73"/>
        <v>8.6797715311446449E-4</v>
      </c>
      <c r="U88" s="163">
        <v>3790</v>
      </c>
      <c r="V88" s="163">
        <v>1077</v>
      </c>
      <c r="W88" s="163">
        <v>3385</v>
      </c>
      <c r="X88" s="163">
        <v>3805</v>
      </c>
      <c r="Y88" s="163">
        <v>3556</v>
      </c>
      <c r="Z88" s="164">
        <f t="shared" si="74"/>
        <v>-6.5440210249671504E-2</v>
      </c>
      <c r="AA88" s="165">
        <f t="shared" si="67"/>
        <v>-6.1741424802110867E-2</v>
      </c>
      <c r="AB88" s="164">
        <f t="shared" si="75"/>
        <v>8.3091101120655005E-4</v>
      </c>
    </row>
    <row r="89" spans="1:28" x14ac:dyDescent="0.25">
      <c r="A89" s="56"/>
      <c r="B89" s="162" t="s">
        <v>131</v>
      </c>
      <c r="C89" s="163">
        <v>2073</v>
      </c>
      <c r="D89" s="163">
        <v>403</v>
      </c>
      <c r="E89" s="163">
        <v>385</v>
      </c>
      <c r="F89" s="163">
        <v>658</v>
      </c>
      <c r="G89" s="163">
        <v>679</v>
      </c>
      <c r="H89" s="163">
        <v>636</v>
      </c>
      <c r="I89" s="164">
        <f t="shared" si="68"/>
        <v>-6.3328424153166418E-2</v>
      </c>
      <c r="J89" s="165">
        <f t="shared" si="69"/>
        <v>-0.69319826338639645</v>
      </c>
      <c r="K89" s="164">
        <f t="shared" si="70"/>
        <v>8.3815447872326407E-4</v>
      </c>
      <c r="L89" s="163">
        <v>4834</v>
      </c>
      <c r="M89" s="163">
        <v>1920</v>
      </c>
      <c r="N89" s="163">
        <v>947</v>
      </c>
      <c r="O89" s="163">
        <v>3040</v>
      </c>
      <c r="P89" s="163">
        <v>3728</v>
      </c>
      <c r="Q89" s="163">
        <v>4053</v>
      </c>
      <c r="R89" s="164">
        <f t="shared" si="71"/>
        <v>8.7178111587982832E-2</v>
      </c>
      <c r="S89" s="165">
        <f t="shared" si="72"/>
        <v>-0.16156392221762517</v>
      </c>
      <c r="T89" s="164">
        <f t="shared" si="73"/>
        <v>1.1511490188393077E-3</v>
      </c>
      <c r="U89" s="163">
        <v>6907</v>
      </c>
      <c r="V89" s="163">
        <v>1332</v>
      </c>
      <c r="W89" s="163">
        <v>3698</v>
      </c>
      <c r="X89" s="163">
        <v>4407</v>
      </c>
      <c r="Y89" s="163">
        <v>4689</v>
      </c>
      <c r="Z89" s="164">
        <f t="shared" si="74"/>
        <v>6.3989108236895742E-2</v>
      </c>
      <c r="AA89" s="165">
        <f t="shared" si="67"/>
        <v>-0.32112349790068051</v>
      </c>
      <c r="AB89" s="164">
        <f t="shared" si="75"/>
        <v>1.095652905384565E-3</v>
      </c>
    </row>
    <row r="90" spans="1:28" x14ac:dyDescent="0.25">
      <c r="A90" s="56"/>
      <c r="B90" s="168" t="s">
        <v>145</v>
      </c>
      <c r="C90" s="169">
        <f t="shared" ref="C90:H90" si="76">C82-SUM(C83:C89)</f>
        <v>32769</v>
      </c>
      <c r="D90" s="169">
        <f t="shared" si="76"/>
        <v>7693</v>
      </c>
      <c r="E90" s="169">
        <f t="shared" si="76"/>
        <v>13273</v>
      </c>
      <c r="F90" s="169">
        <f t="shared" si="76"/>
        <v>21554</v>
      </c>
      <c r="G90" s="169">
        <f t="shared" si="76"/>
        <v>23699</v>
      </c>
      <c r="H90" s="169">
        <f t="shared" si="76"/>
        <v>28432</v>
      </c>
      <c r="I90" s="170">
        <f t="shared" si="68"/>
        <v>0.19971306806194344</v>
      </c>
      <c r="J90" s="171">
        <f t="shared" si="69"/>
        <v>-0.13235069730538007</v>
      </c>
      <c r="K90" s="170">
        <f t="shared" si="70"/>
        <v>3.7469195187201015E-2</v>
      </c>
      <c r="L90" s="169">
        <f t="shared" ref="L90:Q90" si="77">L82-SUM(L83:L89)</f>
        <v>68790</v>
      </c>
      <c r="M90" s="169">
        <f t="shared" si="77"/>
        <v>20281</v>
      </c>
      <c r="N90" s="169">
        <f t="shared" si="77"/>
        <v>37928</v>
      </c>
      <c r="O90" s="169">
        <f t="shared" si="77"/>
        <v>70455</v>
      </c>
      <c r="P90" s="169">
        <f t="shared" si="77"/>
        <v>95754</v>
      </c>
      <c r="Q90" s="169">
        <f t="shared" si="77"/>
        <v>112449</v>
      </c>
      <c r="R90" s="170">
        <f t="shared" si="71"/>
        <v>0.17435302963844856</v>
      </c>
      <c r="S90" s="171">
        <f t="shared" si="72"/>
        <v>0.63467073702573051</v>
      </c>
      <c r="T90" s="170">
        <f t="shared" si="73"/>
        <v>3.1938207752149353E-2</v>
      </c>
      <c r="U90" s="169">
        <f>U82-SUM(U83:U89)</f>
        <v>101559</v>
      </c>
      <c r="V90" s="169">
        <f>V82-SUM(V83:V89)</f>
        <v>51201</v>
      </c>
      <c r="W90" s="169">
        <f>W82-SUM(W83:W89)</f>
        <v>92009</v>
      </c>
      <c r="X90" s="169">
        <f>X82-SUM(X83:X89)</f>
        <v>119453</v>
      </c>
      <c r="Y90" s="169">
        <f>Y82-SUM(Y83:Y89)</f>
        <v>140881</v>
      </c>
      <c r="Z90" s="170">
        <f t="shared" si="74"/>
        <v>0.17938436037604744</v>
      </c>
      <c r="AA90" s="171">
        <f t="shared" si="67"/>
        <v>0.38718380448803158</v>
      </c>
      <c r="AB90" s="170">
        <f t="shared" si="75"/>
        <v>3.2918890373956691E-2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13399</v>
      </c>
      <c r="D92" s="176">
        <f t="shared" si="78"/>
        <v>4061</v>
      </c>
      <c r="E92" s="176">
        <f t="shared" si="78"/>
        <v>0</v>
      </c>
      <c r="F92" s="176">
        <f t="shared" si="78"/>
        <v>4766</v>
      </c>
      <c r="G92" s="176">
        <f t="shared" si="78"/>
        <v>6854</v>
      </c>
      <c r="H92" s="176">
        <f t="shared" si="78"/>
        <v>7923</v>
      </c>
      <c r="I92" s="177">
        <f>IFERROR(H92/G92-1,"-")</f>
        <v>0.1559673183542456</v>
      </c>
      <c r="J92" s="177">
        <f>IFERROR(H92/C92-1,"-")</f>
        <v>-0.40868721546384057</v>
      </c>
      <c r="K92" s="177">
        <f>H92/H$8</f>
        <v>1.0441348954283681E-2</v>
      </c>
      <c r="L92" s="176">
        <f t="shared" ref="L92:Q92" si="79">L93+L96</f>
        <v>42488</v>
      </c>
      <c r="M92" s="176">
        <f t="shared" si="79"/>
        <v>8693</v>
      </c>
      <c r="N92" s="176">
        <f t="shared" si="79"/>
        <v>0</v>
      </c>
      <c r="O92" s="176">
        <f t="shared" si="79"/>
        <v>34275</v>
      </c>
      <c r="P92" s="176">
        <f t="shared" si="79"/>
        <v>42318</v>
      </c>
      <c r="Q92" s="176">
        <f t="shared" si="79"/>
        <v>49465</v>
      </c>
      <c r="R92" s="177">
        <f>IFERROR(Q92/P92-1,"-")</f>
        <v>0.16888794366463444</v>
      </c>
      <c r="S92" s="177">
        <f>IFERROR(Q92/L92-1,"-")</f>
        <v>0.16421107136132562</v>
      </c>
      <c r="T92" s="177">
        <f>Q92/Q$8</f>
        <v>1.4049244070290245E-2</v>
      </c>
      <c r="U92" s="176">
        <f>U93+U96</f>
        <v>55887</v>
      </c>
      <c r="V92" s="176">
        <f>V93+V96</f>
        <v>33444</v>
      </c>
      <c r="W92" s="176">
        <f>W93+W96</f>
        <v>51485</v>
      </c>
      <c r="X92" s="176">
        <f>X93+X96</f>
        <v>58157</v>
      </c>
      <c r="Y92" s="176">
        <f>Y93+Y96</f>
        <v>57388</v>
      </c>
      <c r="Z92" s="177">
        <f>IFERROR(Y92/X92-1,"-")</f>
        <v>-1.3222827862510056E-2</v>
      </c>
      <c r="AA92" s="177">
        <f t="shared" ref="AA92:AA104" si="80">IFERROR(Y92/U92-1,"-")</f>
        <v>2.6857766564675201E-2</v>
      </c>
      <c r="AB92" s="177">
        <f>Y92/Y$8</f>
        <v>1.3409539120112907E-2</v>
      </c>
    </row>
    <row r="93" spans="1:28" x14ac:dyDescent="0.25">
      <c r="A93" s="56"/>
      <c r="B93" s="157" t="s">
        <v>97</v>
      </c>
      <c r="C93" s="158">
        <v>9418</v>
      </c>
      <c r="D93" s="158">
        <v>2731</v>
      </c>
      <c r="E93" s="158">
        <v>0</v>
      </c>
      <c r="F93" s="158">
        <v>3679</v>
      </c>
      <c r="G93" s="158">
        <v>4733</v>
      </c>
      <c r="H93" s="158">
        <v>5742</v>
      </c>
      <c r="I93" s="159">
        <f>IFERROR(H93/G93-1,"-")</f>
        <v>0.21318402704415806</v>
      </c>
      <c r="J93" s="160">
        <f>IFERROR(H93/C93-1,"-")</f>
        <v>-0.39031641537481421</v>
      </c>
      <c r="K93" s="159">
        <f>H93/H$8</f>
        <v>7.5671116616807896E-3</v>
      </c>
      <c r="L93" s="158">
        <v>27701</v>
      </c>
      <c r="M93" s="158">
        <v>4723</v>
      </c>
      <c r="N93" s="158">
        <v>0</v>
      </c>
      <c r="O93" s="158">
        <v>23427</v>
      </c>
      <c r="P93" s="158">
        <v>26431</v>
      </c>
      <c r="Q93" s="158">
        <v>30079</v>
      </c>
      <c r="R93" s="159">
        <f>IFERROR(Q93/P93-1,"-")</f>
        <v>0.13801974953652918</v>
      </c>
      <c r="S93" s="160">
        <f>IFERROR(Q93/L93-1,"-")</f>
        <v>8.5845276343814225E-2</v>
      </c>
      <c r="T93" s="159">
        <f>Q93/Q$8</f>
        <v>8.5431560171891283E-3</v>
      </c>
      <c r="U93" s="158">
        <v>37119</v>
      </c>
      <c r="V93" s="158">
        <v>21732</v>
      </c>
      <c r="W93" s="158">
        <v>33809</v>
      </c>
      <c r="X93" s="158">
        <v>37722</v>
      </c>
      <c r="Y93" s="158">
        <v>35821</v>
      </c>
      <c r="Z93" s="159">
        <f>IFERROR(Y93/X93-1,"-")</f>
        <v>-5.0394994963151474E-2</v>
      </c>
      <c r="AA93" s="160">
        <f t="shared" si="80"/>
        <v>-3.4968614456208358E-2</v>
      </c>
      <c r="AB93" s="159">
        <f>Y93/Y$8</f>
        <v>8.3700965501771179E-3</v>
      </c>
    </row>
    <row r="94" spans="1:28" x14ac:dyDescent="0.25">
      <c r="A94" s="56"/>
      <c r="B94" s="162" t="s">
        <v>103</v>
      </c>
      <c r="C94" s="163">
        <v>6900</v>
      </c>
      <c r="D94" s="163">
        <v>2063</v>
      </c>
      <c r="E94" s="163">
        <v>0</v>
      </c>
      <c r="F94" s="163">
        <v>2699</v>
      </c>
      <c r="G94" s="163">
        <v>3356</v>
      </c>
      <c r="H94" s="163">
        <v>4202</v>
      </c>
      <c r="I94" s="164">
        <f>IFERROR(H94/G94-1,"-")</f>
        <v>0.25208581644815253</v>
      </c>
      <c r="J94" s="165">
        <f>IFERROR(H94/C94-1,"-")</f>
        <v>-0.39101449275362321</v>
      </c>
      <c r="K94" s="164">
        <f>H94/H$8</f>
        <v>5.5376181125709996E-3</v>
      </c>
      <c r="L94" s="163">
        <v>12253</v>
      </c>
      <c r="M94" s="163">
        <v>2176</v>
      </c>
      <c r="N94" s="163">
        <v>0</v>
      </c>
      <c r="O94" s="163">
        <v>10356</v>
      </c>
      <c r="P94" s="163">
        <v>6020</v>
      </c>
      <c r="Q94" s="163">
        <v>7675</v>
      </c>
      <c r="R94" s="164">
        <f>IFERROR(Q94/P94-1,"-")</f>
        <v>0.27491694352159479</v>
      </c>
      <c r="S94" s="165">
        <f>IFERROR(Q94/L94-1,"-")</f>
        <v>-0.37362278625642698</v>
      </c>
      <c r="T94" s="164">
        <f>Q94/Q$8</f>
        <v>2.1798837205999721E-3</v>
      </c>
      <c r="U94" s="163">
        <v>19153</v>
      </c>
      <c r="V94" s="163">
        <v>11001</v>
      </c>
      <c r="W94" s="163">
        <v>16289</v>
      </c>
      <c r="X94" s="163">
        <v>12024</v>
      </c>
      <c r="Y94" s="163">
        <v>11877</v>
      </c>
      <c r="Z94" s="164">
        <f>IFERROR(Y94/X94-1,"-")</f>
        <v>-1.2225548902195627E-2</v>
      </c>
      <c r="AA94" s="165">
        <f t="shared" si="80"/>
        <v>-0.37988826815642462</v>
      </c>
      <c r="AB94" s="164">
        <f>Y94/Y$8</f>
        <v>2.7752334308493239E-3</v>
      </c>
    </row>
    <row r="95" spans="1:28" x14ac:dyDescent="0.25">
      <c r="A95" s="56"/>
      <c r="B95" s="162" t="s">
        <v>100</v>
      </c>
      <c r="C95" s="163">
        <v>2518</v>
      </c>
      <c r="D95" s="163">
        <v>668</v>
      </c>
      <c r="E95" s="163">
        <v>0</v>
      </c>
      <c r="F95" s="163">
        <v>980</v>
      </c>
      <c r="G95" s="163">
        <v>1377</v>
      </c>
      <c r="H95" s="163">
        <v>1540</v>
      </c>
      <c r="I95" s="164">
        <f>IFERROR(H95/G95-1,"-")</f>
        <v>0.11837327523602026</v>
      </c>
      <c r="J95" s="165">
        <f>IFERROR(H95/C95-1,"-")</f>
        <v>-0.3884034948371724</v>
      </c>
      <c r="K95" s="164">
        <f>H95/H$8</f>
        <v>2.0294935491097905E-3</v>
      </c>
      <c r="L95" s="163">
        <v>15448</v>
      </c>
      <c r="M95" s="163">
        <v>2547</v>
      </c>
      <c r="N95" s="163">
        <v>0</v>
      </c>
      <c r="O95" s="163">
        <v>13071</v>
      </c>
      <c r="P95" s="163">
        <v>20411</v>
      </c>
      <c r="Q95" s="163">
        <v>22404</v>
      </c>
      <c r="R95" s="164">
        <f>IFERROR(Q95/P95-1,"-")</f>
        <v>9.7643427563568697E-2</v>
      </c>
      <c r="S95" s="165">
        <f>IFERROR(Q95/L95-1,"-")</f>
        <v>0.45028482651475921</v>
      </c>
      <c r="T95" s="164">
        <f>Q95/Q$8</f>
        <v>6.3632722965891566E-3</v>
      </c>
      <c r="U95" s="163">
        <v>17966</v>
      </c>
      <c r="V95" s="163">
        <v>10731</v>
      </c>
      <c r="W95" s="163">
        <v>17520</v>
      </c>
      <c r="X95" s="163">
        <v>25698</v>
      </c>
      <c r="Y95" s="163">
        <v>23944</v>
      </c>
      <c r="Z95" s="164">
        <f>IFERROR(Y95/X95-1,"-")</f>
        <v>-6.8254338859055186E-2</v>
      </c>
      <c r="AA95" s="165">
        <f t="shared" si="80"/>
        <v>0.33273961928086382</v>
      </c>
      <c r="AB95" s="164">
        <f>Y95/Y$8</f>
        <v>5.5948631193277936E-3</v>
      </c>
    </row>
    <row r="96" spans="1:28" x14ac:dyDescent="0.25">
      <c r="A96" s="56"/>
      <c r="B96" s="157" t="s">
        <v>107</v>
      </c>
      <c r="C96" s="158">
        <v>3981</v>
      </c>
      <c r="D96" s="158">
        <v>1330</v>
      </c>
      <c r="E96" s="158">
        <v>0</v>
      </c>
      <c r="F96" s="158">
        <v>1087</v>
      </c>
      <c r="G96" s="158">
        <v>2121</v>
      </c>
      <c r="H96" s="158">
        <v>2181</v>
      </c>
      <c r="I96" s="159">
        <f>IFERROR(H96/G96-1,"-")</f>
        <v>2.8288543140028377E-2</v>
      </c>
      <c r="J96" s="160">
        <f>IFERROR(H96/C96-1,"-")</f>
        <v>-0.45214770158251694</v>
      </c>
      <c r="K96" s="159">
        <f>H96/H$8</f>
        <v>2.8742372926028915E-3</v>
      </c>
      <c r="L96" s="158">
        <v>14787</v>
      </c>
      <c r="M96" s="158">
        <v>3970</v>
      </c>
      <c r="N96" s="158">
        <v>0</v>
      </c>
      <c r="O96" s="158">
        <v>10848</v>
      </c>
      <c r="P96" s="158">
        <v>15887</v>
      </c>
      <c r="Q96" s="158">
        <v>19386</v>
      </c>
      <c r="R96" s="159">
        <f>IFERROR(Q96/P96-1,"-")</f>
        <v>0.22024296594700066</v>
      </c>
      <c r="S96" s="160">
        <f>IFERROR(Q96/L96-1,"-")</f>
        <v>0.31101643335362139</v>
      </c>
      <c r="T96" s="159">
        <f>Q96/Q$8</f>
        <v>5.5060880531011156E-3</v>
      </c>
      <c r="U96" s="158">
        <v>18768</v>
      </c>
      <c r="V96" s="158">
        <v>11712</v>
      </c>
      <c r="W96" s="158">
        <v>17676</v>
      </c>
      <c r="X96" s="158">
        <v>20435</v>
      </c>
      <c r="Y96" s="158">
        <v>21567</v>
      </c>
      <c r="Z96" s="159">
        <f>IFERROR(Y96/X96-1,"-")</f>
        <v>5.539515537068751E-2</v>
      </c>
      <c r="AA96" s="160">
        <f t="shared" si="80"/>
        <v>0.14913682864450117</v>
      </c>
      <c r="AB96" s="159">
        <f>Y96/Y$8</f>
        <v>5.0394425699357894E-3</v>
      </c>
    </row>
    <row r="97" spans="1:28" s="56" customFormat="1" x14ac:dyDescent="0.25">
      <c r="B97" s="162" t="s">
        <v>110</v>
      </c>
      <c r="C97" s="163">
        <v>210</v>
      </c>
      <c r="D97" s="163">
        <v>79</v>
      </c>
      <c r="E97" s="163">
        <v>0</v>
      </c>
      <c r="F97" s="163">
        <v>41</v>
      </c>
      <c r="G97" s="163">
        <v>157</v>
      </c>
      <c r="H97" s="163">
        <v>203</v>
      </c>
      <c r="I97" s="164">
        <f t="shared" ref="I97:I104" si="81">IFERROR(H97/G97-1,"-")</f>
        <v>0.29299363057324834</v>
      </c>
      <c r="J97" s="165">
        <f t="shared" ref="J97:J104" si="82">IFERROR(H97/C97-1,"-")</f>
        <v>-3.3333333333333326E-2</v>
      </c>
      <c r="K97" s="164">
        <f t="shared" ref="K97:K104" si="83">H97/H$8</f>
        <v>2.6752414965538145E-4</v>
      </c>
      <c r="L97" s="163">
        <v>2211</v>
      </c>
      <c r="M97" s="163">
        <v>915</v>
      </c>
      <c r="N97" s="163">
        <v>0</v>
      </c>
      <c r="O97" s="163">
        <v>1447</v>
      </c>
      <c r="P97" s="163">
        <v>2325</v>
      </c>
      <c r="Q97" s="163">
        <v>2827</v>
      </c>
      <c r="R97" s="164">
        <f t="shared" ref="R97:R104" si="84">IFERROR(Q97/P97-1,"-")</f>
        <v>0.21591397849462357</v>
      </c>
      <c r="S97" s="165">
        <f t="shared" ref="S97:S104" si="85">IFERROR(Q97/L97-1,"-")</f>
        <v>0.27860696517412942</v>
      </c>
      <c r="T97" s="164">
        <f t="shared" ref="T97:T104" si="86">Q97/Q$8</f>
        <v>8.029356714183871E-4</v>
      </c>
      <c r="U97" s="163">
        <v>2421</v>
      </c>
      <c r="V97" s="163">
        <v>921</v>
      </c>
      <c r="W97" s="163">
        <v>2403</v>
      </c>
      <c r="X97" s="163">
        <v>2795</v>
      </c>
      <c r="Y97" s="163">
        <v>3030</v>
      </c>
      <c r="Z97" s="164">
        <f t="shared" ref="Z97:Z104" si="87">IFERROR(Y97/X97-1,"-")</f>
        <v>8.4078711985688726E-2</v>
      </c>
      <c r="AA97" s="165">
        <f t="shared" si="80"/>
        <v>0.25154894671623307</v>
      </c>
      <c r="AB97" s="164">
        <f t="shared" ref="AB97:AB104" si="88">Y97/Y$8</f>
        <v>7.0800347692796589E-4</v>
      </c>
    </row>
    <row r="98" spans="1:28" s="56" customFormat="1" x14ac:dyDescent="0.25">
      <c r="B98" s="162" t="s">
        <v>113</v>
      </c>
      <c r="C98" s="163">
        <v>551</v>
      </c>
      <c r="D98" s="163">
        <v>299</v>
      </c>
      <c r="E98" s="163">
        <v>0</v>
      </c>
      <c r="F98" s="163">
        <v>152</v>
      </c>
      <c r="G98" s="163">
        <v>291</v>
      </c>
      <c r="H98" s="163">
        <v>341</v>
      </c>
      <c r="I98" s="164">
        <f t="shared" si="81"/>
        <v>0.17182130584192445</v>
      </c>
      <c r="J98" s="165">
        <f t="shared" si="82"/>
        <v>-0.38112522686025407</v>
      </c>
      <c r="K98" s="164">
        <f t="shared" si="83"/>
        <v>4.4938785730288215E-4</v>
      </c>
      <c r="L98" s="163">
        <v>3354</v>
      </c>
      <c r="M98" s="163">
        <v>772</v>
      </c>
      <c r="N98" s="163">
        <v>0</v>
      </c>
      <c r="O98" s="163">
        <v>2200</v>
      </c>
      <c r="P98" s="163">
        <v>3180</v>
      </c>
      <c r="Q98" s="163">
        <v>3893</v>
      </c>
      <c r="R98" s="164">
        <f t="shared" si="84"/>
        <v>0.22421383647798732</v>
      </c>
      <c r="S98" s="165">
        <f t="shared" si="85"/>
        <v>0.16070363744782346</v>
      </c>
      <c r="T98" s="164">
        <f t="shared" si="86"/>
        <v>1.1057051888333149E-3</v>
      </c>
      <c r="U98" s="163">
        <v>3905</v>
      </c>
      <c r="V98" s="163">
        <v>2395</v>
      </c>
      <c r="W98" s="163">
        <v>3482</v>
      </c>
      <c r="X98" s="163">
        <v>3814</v>
      </c>
      <c r="Y98" s="163">
        <v>4234</v>
      </c>
      <c r="Z98" s="164">
        <f t="shared" si="87"/>
        <v>0.11012060828526482</v>
      </c>
      <c r="AA98" s="165">
        <f t="shared" si="80"/>
        <v>8.4250960307298284E-2</v>
      </c>
      <c r="AB98" s="164">
        <f t="shared" si="88"/>
        <v>9.8933555158845139E-4</v>
      </c>
    </row>
    <row r="99" spans="1:28" x14ac:dyDescent="0.25">
      <c r="A99" s="56"/>
      <c r="B99" s="162" t="s">
        <v>116</v>
      </c>
      <c r="C99" s="163">
        <v>1170</v>
      </c>
      <c r="D99" s="163">
        <v>539</v>
      </c>
      <c r="E99" s="163">
        <v>0</v>
      </c>
      <c r="F99" s="163">
        <v>335</v>
      </c>
      <c r="G99" s="163">
        <v>725</v>
      </c>
      <c r="H99" s="163">
        <v>574</v>
      </c>
      <c r="I99" s="164">
        <f t="shared" si="81"/>
        <v>-0.20827586206896553</v>
      </c>
      <c r="J99" s="165">
        <f t="shared" si="82"/>
        <v>-0.50940170940170937</v>
      </c>
      <c r="K99" s="164">
        <f t="shared" si="83"/>
        <v>7.5644759557728545E-4</v>
      </c>
      <c r="L99" s="163">
        <v>2684</v>
      </c>
      <c r="M99" s="163">
        <v>622</v>
      </c>
      <c r="N99" s="163">
        <v>0</v>
      </c>
      <c r="O99" s="163">
        <v>1981</v>
      </c>
      <c r="P99" s="163">
        <v>2646</v>
      </c>
      <c r="Q99" s="163">
        <v>3111</v>
      </c>
      <c r="R99" s="164">
        <f t="shared" si="84"/>
        <v>0.17573696145124718</v>
      </c>
      <c r="S99" s="165">
        <f t="shared" si="85"/>
        <v>0.15909090909090917</v>
      </c>
      <c r="T99" s="164">
        <f t="shared" si="86"/>
        <v>8.835984696790246E-4</v>
      </c>
      <c r="U99" s="163">
        <v>3854</v>
      </c>
      <c r="V99" s="163">
        <v>3541</v>
      </c>
      <c r="W99" s="163">
        <v>3412</v>
      </c>
      <c r="X99" s="163">
        <v>3885</v>
      </c>
      <c r="Y99" s="163">
        <v>3685</v>
      </c>
      <c r="Z99" s="164">
        <f t="shared" si="87"/>
        <v>-5.1480051480051525E-2</v>
      </c>
      <c r="AA99" s="165">
        <f t="shared" si="80"/>
        <v>-4.3850544888427656E-2</v>
      </c>
      <c r="AB99" s="164">
        <f t="shared" si="88"/>
        <v>8.6105373349160206E-4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32</v>
      </c>
      <c r="G100" s="163">
        <v>58</v>
      </c>
      <c r="H100" s="163">
        <v>90</v>
      </c>
      <c r="I100" s="164">
        <f t="shared" si="81"/>
        <v>0.55172413793103448</v>
      </c>
      <c r="J100" s="165">
        <f t="shared" si="82"/>
        <v>0.60714285714285721</v>
      </c>
      <c r="K100" s="164">
        <f t="shared" si="83"/>
        <v>1.1860676585706567E-4</v>
      </c>
      <c r="L100" s="163">
        <v>643</v>
      </c>
      <c r="M100" s="163">
        <v>210</v>
      </c>
      <c r="N100" s="163">
        <v>0</v>
      </c>
      <c r="O100" s="163">
        <v>738</v>
      </c>
      <c r="P100" s="163">
        <v>796</v>
      </c>
      <c r="Q100" s="163">
        <v>843</v>
      </c>
      <c r="R100" s="164">
        <f t="shared" si="84"/>
        <v>5.9045226130653328E-2</v>
      </c>
      <c r="S100" s="165">
        <f t="shared" si="85"/>
        <v>0.31104199066874028</v>
      </c>
      <c r="T100" s="164">
        <f t="shared" si="86"/>
        <v>2.3943217934407511E-4</v>
      </c>
      <c r="U100" s="163">
        <v>699</v>
      </c>
      <c r="V100" s="163">
        <v>432</v>
      </c>
      <c r="W100" s="163">
        <v>1172</v>
      </c>
      <c r="X100" s="163">
        <v>938</v>
      </c>
      <c r="Y100" s="163">
        <v>933</v>
      </c>
      <c r="Z100" s="164">
        <f t="shared" si="87"/>
        <v>-5.3304904051172386E-3</v>
      </c>
      <c r="AA100" s="165">
        <f t="shared" si="80"/>
        <v>0.33476394849785418</v>
      </c>
      <c r="AB100" s="164">
        <f t="shared" si="88"/>
        <v>2.1800899141049247E-4</v>
      </c>
    </row>
    <row r="101" spans="1:28" x14ac:dyDescent="0.25">
      <c r="A101" s="56"/>
      <c r="B101" s="162" t="s">
        <v>119</v>
      </c>
      <c r="C101" s="163">
        <v>106</v>
      </c>
      <c r="D101" s="163">
        <v>30</v>
      </c>
      <c r="E101" s="163">
        <v>0</v>
      </c>
      <c r="F101" s="163">
        <v>15</v>
      </c>
      <c r="G101" s="163">
        <v>82</v>
      </c>
      <c r="H101" s="163">
        <v>64</v>
      </c>
      <c r="I101" s="164">
        <f t="shared" si="81"/>
        <v>-0.21951219512195119</v>
      </c>
      <c r="J101" s="165">
        <f t="shared" si="82"/>
        <v>-0.39622641509433965</v>
      </c>
      <c r="K101" s="164">
        <f t="shared" si="83"/>
        <v>8.4342589053913367E-5</v>
      </c>
      <c r="L101" s="163">
        <v>413</v>
      </c>
      <c r="M101" s="163">
        <v>102</v>
      </c>
      <c r="N101" s="163">
        <v>0</v>
      </c>
      <c r="O101" s="163">
        <v>417</v>
      </c>
      <c r="P101" s="163">
        <v>476</v>
      </c>
      <c r="Q101" s="163">
        <v>839</v>
      </c>
      <c r="R101" s="164">
        <f t="shared" si="84"/>
        <v>0.76260504201680668</v>
      </c>
      <c r="S101" s="165">
        <f t="shared" si="85"/>
        <v>1.0314769975786926</v>
      </c>
      <c r="T101" s="164">
        <f t="shared" si="86"/>
        <v>2.382960835939253E-4</v>
      </c>
      <c r="U101" s="163">
        <v>519</v>
      </c>
      <c r="V101" s="163">
        <v>507</v>
      </c>
      <c r="W101" s="163">
        <v>682</v>
      </c>
      <c r="X101" s="163">
        <v>650</v>
      </c>
      <c r="Y101" s="163">
        <v>903</v>
      </c>
      <c r="Z101" s="164">
        <f t="shared" si="87"/>
        <v>0.38923076923076927</v>
      </c>
      <c r="AA101" s="165">
        <f t="shared" si="80"/>
        <v>0.73988439306358389</v>
      </c>
      <c r="AB101" s="164">
        <f t="shared" si="88"/>
        <v>2.109990559953641E-4</v>
      </c>
    </row>
    <row r="102" spans="1:28" x14ac:dyDescent="0.25">
      <c r="A102" s="56"/>
      <c r="B102" s="162" t="s">
        <v>128</v>
      </c>
      <c r="C102" s="163">
        <v>42</v>
      </c>
      <c r="D102" s="163">
        <v>22</v>
      </c>
      <c r="E102" s="163">
        <v>0</v>
      </c>
      <c r="F102" s="163">
        <v>3</v>
      </c>
      <c r="G102" s="163">
        <v>19</v>
      </c>
      <c r="H102" s="163">
        <v>28</v>
      </c>
      <c r="I102" s="164">
        <f t="shared" si="81"/>
        <v>0.47368421052631571</v>
      </c>
      <c r="J102" s="165">
        <f t="shared" si="82"/>
        <v>-0.33333333333333337</v>
      </c>
      <c r="K102" s="164">
        <f t="shared" si="83"/>
        <v>3.68998827110871E-5</v>
      </c>
      <c r="L102" s="163">
        <v>113</v>
      </c>
      <c r="M102" s="163">
        <v>90</v>
      </c>
      <c r="N102" s="163">
        <v>0</v>
      </c>
      <c r="O102" s="163">
        <v>108</v>
      </c>
      <c r="P102" s="163">
        <v>119</v>
      </c>
      <c r="Q102" s="163">
        <v>202</v>
      </c>
      <c r="R102" s="164">
        <f t="shared" si="84"/>
        <v>0.69747899159663862</v>
      </c>
      <c r="S102" s="165">
        <f t="shared" si="85"/>
        <v>0.78761061946902644</v>
      </c>
      <c r="T102" s="164">
        <f t="shared" si="86"/>
        <v>5.7372835382566045E-5</v>
      </c>
      <c r="U102" s="163">
        <v>155</v>
      </c>
      <c r="V102" s="163">
        <v>105</v>
      </c>
      <c r="W102" s="163">
        <v>270</v>
      </c>
      <c r="X102" s="163">
        <v>153</v>
      </c>
      <c r="Y102" s="163">
        <v>230</v>
      </c>
      <c r="Z102" s="164">
        <f t="shared" si="87"/>
        <v>0.50326797385620914</v>
      </c>
      <c r="AA102" s="165">
        <f t="shared" si="80"/>
        <v>0.4838709677419355</v>
      </c>
      <c r="AB102" s="164">
        <f t="shared" si="88"/>
        <v>5.3742838182650878E-5</v>
      </c>
    </row>
    <row r="103" spans="1:28" x14ac:dyDescent="0.25">
      <c r="A103" s="56"/>
      <c r="B103" s="162" t="s">
        <v>131</v>
      </c>
      <c r="C103" s="163">
        <v>60</v>
      </c>
      <c r="D103" s="163">
        <v>0</v>
      </c>
      <c r="E103" s="163">
        <v>0</v>
      </c>
      <c r="F103" s="163">
        <v>0</v>
      </c>
      <c r="G103" s="163">
        <v>10</v>
      </c>
      <c r="H103" s="163">
        <v>25</v>
      </c>
      <c r="I103" s="164">
        <f t="shared" si="81"/>
        <v>1.5</v>
      </c>
      <c r="J103" s="165">
        <f t="shared" si="82"/>
        <v>-0.58333333333333326</v>
      </c>
      <c r="K103" s="164">
        <f t="shared" si="83"/>
        <v>3.2946323849184909E-5</v>
      </c>
      <c r="L103" s="163">
        <v>211</v>
      </c>
      <c r="M103" s="163">
        <v>61</v>
      </c>
      <c r="N103" s="163">
        <v>0</v>
      </c>
      <c r="O103" s="163">
        <v>99</v>
      </c>
      <c r="P103" s="163">
        <v>237</v>
      </c>
      <c r="Q103" s="163">
        <v>359</v>
      </c>
      <c r="R103" s="164">
        <f t="shared" si="84"/>
        <v>0.51476793248945141</v>
      </c>
      <c r="S103" s="165">
        <f t="shared" si="85"/>
        <v>0.70142180094786721</v>
      </c>
      <c r="T103" s="164">
        <f t="shared" si="86"/>
        <v>1.0196459357594658E-4</v>
      </c>
      <c r="U103" s="163">
        <v>271</v>
      </c>
      <c r="V103" s="163">
        <v>96</v>
      </c>
      <c r="W103" s="163">
        <v>168</v>
      </c>
      <c r="X103" s="163">
        <v>270</v>
      </c>
      <c r="Y103" s="163">
        <v>384</v>
      </c>
      <c r="Z103" s="164">
        <f t="shared" si="87"/>
        <v>0.42222222222222228</v>
      </c>
      <c r="AA103" s="165">
        <f t="shared" si="80"/>
        <v>0.41697416974169732</v>
      </c>
      <c r="AB103" s="164">
        <f t="shared" si="88"/>
        <v>8.9727173313643198E-5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1786</v>
      </c>
      <c r="D104" s="169">
        <f t="shared" si="89"/>
        <v>306</v>
      </c>
      <c r="E104" s="169">
        <f t="shared" si="89"/>
        <v>0</v>
      </c>
      <c r="F104" s="169">
        <f t="shared" si="89"/>
        <v>509</v>
      </c>
      <c r="G104" s="169">
        <f t="shared" si="89"/>
        <v>779</v>
      </c>
      <c r="H104" s="169">
        <f t="shared" si="89"/>
        <v>856</v>
      </c>
      <c r="I104" s="170">
        <f t="shared" si="81"/>
        <v>9.8844672657252941E-2</v>
      </c>
      <c r="J104" s="171">
        <f t="shared" si="82"/>
        <v>-0.5207166853303471</v>
      </c>
      <c r="K104" s="170">
        <f t="shared" si="83"/>
        <v>1.1280821285960913E-3</v>
      </c>
      <c r="L104" s="169">
        <f t="shared" ref="L104:Q104" si="90">L96-SUM(L97:L103)</f>
        <v>5158</v>
      </c>
      <c r="M104" s="169">
        <f t="shared" si="90"/>
        <v>1198</v>
      </c>
      <c r="N104" s="169">
        <f t="shared" si="90"/>
        <v>0</v>
      </c>
      <c r="O104" s="169">
        <f t="shared" si="90"/>
        <v>3858</v>
      </c>
      <c r="P104" s="169">
        <f t="shared" si="90"/>
        <v>6108</v>
      </c>
      <c r="Q104" s="169">
        <f t="shared" si="90"/>
        <v>7312</v>
      </c>
      <c r="R104" s="170">
        <f t="shared" si="84"/>
        <v>0.19711853307138183</v>
      </c>
      <c r="S104" s="171">
        <f t="shared" si="85"/>
        <v>0.41760372237301269</v>
      </c>
      <c r="T104" s="170">
        <f t="shared" si="86"/>
        <v>2.0767830312738759E-3</v>
      </c>
      <c r="U104" s="169">
        <f>U96-SUM(U97:U103)</f>
        <v>6944</v>
      </c>
      <c r="V104" s="169">
        <f>V96-SUM(V97:V103)</f>
        <v>3715</v>
      </c>
      <c r="W104" s="169">
        <f>W96-SUM(W97:W103)</f>
        <v>6087</v>
      </c>
      <c r="X104" s="169">
        <f>X96-SUM(X97:X103)</f>
        <v>7930</v>
      </c>
      <c r="Y104" s="169">
        <f>Y96-SUM(Y97:Y103)</f>
        <v>8168</v>
      </c>
      <c r="Z104" s="170">
        <f t="shared" si="87"/>
        <v>3.0012610340479196E-2</v>
      </c>
      <c r="AA104" s="171">
        <f t="shared" si="80"/>
        <v>0.17626728110599088</v>
      </c>
      <c r="AB104" s="170">
        <f t="shared" si="88"/>
        <v>1.9085717490256191E-3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82594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82594</v>
      </c>
      <c r="V106" s="176">
        <f>V107+V110</f>
        <v>94072</v>
      </c>
      <c r="W106" s="176">
        <f>W107+W110</f>
        <v>169794</v>
      </c>
      <c r="X106" s="176">
        <f>X107+X110</f>
        <v>220761</v>
      </c>
      <c r="Y106" s="176">
        <f>Y107+Y110</f>
        <v>207278</v>
      </c>
      <c r="Z106" s="177">
        <f>IFERROR(Y106/X106-1,"-")</f>
        <v>-6.1075099315549441E-2</v>
      </c>
      <c r="AA106" s="177">
        <f t="shared" ref="AA106:AA118" si="93">IFERROR(Y106/U106-1,"-")</f>
        <v>1.5096011816838995</v>
      </c>
      <c r="AB106" s="177">
        <f>Y106/Y$8</f>
        <v>4.8433513099232647E-2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17569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17569</v>
      </c>
      <c r="V107" s="158">
        <v>38667</v>
      </c>
      <c r="W107" s="158">
        <v>41132</v>
      </c>
      <c r="X107" s="158">
        <v>48543</v>
      </c>
      <c r="Y107" s="158">
        <v>43479</v>
      </c>
      <c r="Z107" s="159">
        <f>IFERROR(Y107/X107-1,"-")</f>
        <v>-0.10431988134231507</v>
      </c>
      <c r="AA107" s="160">
        <f t="shared" si="93"/>
        <v>1.4747566736866071</v>
      </c>
      <c r="AB107" s="159">
        <f>Y107/Y$8</f>
        <v>1.0159499397145555E-2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3028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3028</v>
      </c>
      <c r="V108" s="163">
        <v>19359</v>
      </c>
      <c r="W108" s="163">
        <v>11031</v>
      </c>
      <c r="X108" s="163">
        <v>14560</v>
      </c>
      <c r="Y108" s="163">
        <v>12208</v>
      </c>
      <c r="Z108" s="164">
        <f>IFERROR(Y108/X108-1,"-")</f>
        <v>-0.16153846153846152</v>
      </c>
      <c r="AA108" s="165">
        <f t="shared" si="93"/>
        <v>3.0317040951122856</v>
      </c>
      <c r="AB108" s="164">
        <f>Y108/Y$8</f>
        <v>2.8525763849295734E-3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14541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14541</v>
      </c>
      <c r="V109" s="163">
        <v>19308</v>
      </c>
      <c r="W109" s="163">
        <v>30101</v>
      </c>
      <c r="X109" s="163">
        <v>33983</v>
      </c>
      <c r="Y109" s="163">
        <v>31271</v>
      </c>
      <c r="Z109" s="164">
        <f>IFERROR(Y109/X109-1,"-")</f>
        <v>-7.9804608186446191E-2</v>
      </c>
      <c r="AA109" s="165">
        <f t="shared" si="93"/>
        <v>1.1505398528299291</v>
      </c>
      <c r="AB109" s="164">
        <f>Y109/Y$8</f>
        <v>7.3069230122159807E-3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65025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65025</v>
      </c>
      <c r="V110" s="158">
        <v>55405</v>
      </c>
      <c r="W110" s="158">
        <v>128662</v>
      </c>
      <c r="X110" s="158">
        <v>172218</v>
      </c>
      <c r="Y110" s="158">
        <v>163799</v>
      </c>
      <c r="Z110" s="159">
        <f>IFERROR(Y110/X110-1,"-")</f>
        <v>-4.8885714617519671E-2</v>
      </c>
      <c r="AA110" s="160">
        <f t="shared" si="93"/>
        <v>1.5190157631680123</v>
      </c>
      <c r="AB110" s="159">
        <f>Y110/Y$8</f>
        <v>3.8274013702087092E-2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36612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36612</v>
      </c>
      <c r="V111" s="163">
        <v>22937</v>
      </c>
      <c r="W111" s="163">
        <v>77726</v>
      </c>
      <c r="X111" s="163">
        <v>113230</v>
      </c>
      <c r="Y111" s="163">
        <v>102157</v>
      </c>
      <c r="Z111" s="164">
        <f t="shared" ref="Z111:Z118" si="100">IFERROR(Y111/X111-1,"-")</f>
        <v>-9.7792104565927795E-2</v>
      </c>
      <c r="AA111" s="165">
        <f t="shared" si="93"/>
        <v>1.7902600240358351</v>
      </c>
      <c r="AB111" s="164">
        <f t="shared" ref="AB111:AB118" si="101">Y111/Y$8</f>
        <v>2.3870465740108981E-2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4407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4407</v>
      </c>
      <c r="V112" s="163">
        <v>6731</v>
      </c>
      <c r="W112" s="163">
        <v>5917</v>
      </c>
      <c r="X112" s="163">
        <v>7594</v>
      </c>
      <c r="Y112" s="163">
        <v>7215</v>
      </c>
      <c r="Z112" s="164">
        <f t="shared" si="100"/>
        <v>-4.9907821964708998E-2</v>
      </c>
      <c r="AA112" s="165">
        <f t="shared" si="93"/>
        <v>0.63716814159292046</v>
      </c>
      <c r="AB112" s="164">
        <f t="shared" si="101"/>
        <v>1.6858894673383743E-3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8908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8908</v>
      </c>
      <c r="V113" s="163">
        <v>6002</v>
      </c>
      <c r="W113" s="163">
        <v>8638</v>
      </c>
      <c r="X113" s="163">
        <v>12056</v>
      </c>
      <c r="Y113" s="163">
        <v>12800</v>
      </c>
      <c r="Z113" s="164">
        <f t="shared" si="100"/>
        <v>6.1712010617120061E-2</v>
      </c>
      <c r="AA113" s="165">
        <f t="shared" si="93"/>
        <v>0.4369106421194433</v>
      </c>
      <c r="AB113" s="164">
        <f t="shared" si="101"/>
        <v>2.99090577712144E-3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1114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1114</v>
      </c>
      <c r="V114" s="163">
        <v>3493</v>
      </c>
      <c r="W114" s="163">
        <v>5894</v>
      </c>
      <c r="X114" s="163">
        <v>6032</v>
      </c>
      <c r="Y114" s="163">
        <v>5918</v>
      </c>
      <c r="Z114" s="164">
        <f t="shared" si="100"/>
        <v>-1.8899204244031798E-2</v>
      </c>
      <c r="AA114" s="165">
        <f t="shared" si="93"/>
        <v>4.3123877917414726</v>
      </c>
      <c r="AB114" s="164">
        <f t="shared" si="101"/>
        <v>1.3828265928909908E-3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2915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2915</v>
      </c>
      <c r="V115" s="163">
        <v>4145</v>
      </c>
      <c r="W115" s="163">
        <v>4317</v>
      </c>
      <c r="X115" s="163">
        <v>4916</v>
      </c>
      <c r="Y115" s="163">
        <v>4686</v>
      </c>
      <c r="Z115" s="164">
        <f t="shared" si="100"/>
        <v>-4.6786004882017895E-2</v>
      </c>
      <c r="AA115" s="165">
        <f t="shared" si="93"/>
        <v>0.60754716981132084</v>
      </c>
      <c r="AB115" s="164">
        <f t="shared" si="101"/>
        <v>1.0949519118430523E-3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419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419</v>
      </c>
      <c r="V116" s="163">
        <v>308</v>
      </c>
      <c r="W116" s="163">
        <v>1123</v>
      </c>
      <c r="X116" s="163">
        <v>1300</v>
      </c>
      <c r="Y116" s="163">
        <v>1069</v>
      </c>
      <c r="Z116" s="164">
        <f t="shared" si="100"/>
        <v>-0.1776923076923077</v>
      </c>
      <c r="AA116" s="165">
        <f t="shared" si="93"/>
        <v>1.5513126491646778</v>
      </c>
      <c r="AB116" s="164">
        <f t="shared" si="101"/>
        <v>2.4978736529240777E-4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1123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1123</v>
      </c>
      <c r="V117" s="163">
        <v>470</v>
      </c>
      <c r="W117" s="163">
        <v>840</v>
      </c>
      <c r="X117" s="163">
        <v>770</v>
      </c>
      <c r="Y117" s="163">
        <v>1368</v>
      </c>
      <c r="Z117" s="164">
        <f t="shared" si="100"/>
        <v>0.77662337662337655</v>
      </c>
      <c r="AA117" s="165">
        <f t="shared" si="93"/>
        <v>0.21816562778272486</v>
      </c>
      <c r="AB117" s="164">
        <f t="shared" si="101"/>
        <v>3.1965305492985389E-4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9527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9527</v>
      </c>
      <c r="V118" s="169">
        <f>V110-SUM(V111:V117)</f>
        <v>11319</v>
      </c>
      <c r="W118" s="169">
        <f>W110-SUM(W111:W117)</f>
        <v>24207</v>
      </c>
      <c r="X118" s="169">
        <f>X110-SUM(X111:X117)</f>
        <v>26320</v>
      </c>
      <c r="Y118" s="169">
        <f>Y110-SUM(Y111:Y117)</f>
        <v>28586</v>
      </c>
      <c r="Z118" s="170">
        <f t="shared" si="100"/>
        <v>8.6094224924012197E-2</v>
      </c>
      <c r="AA118" s="171">
        <f t="shared" si="93"/>
        <v>2.0005248241838984</v>
      </c>
      <c r="AB118" s="170">
        <f t="shared" si="101"/>
        <v>6.6795337925619914E-3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109587</v>
      </c>
      <c r="D120" s="176">
        <f t="shared" si="104"/>
        <v>44475</v>
      </c>
      <c r="E120" s="176">
        <f t="shared" si="104"/>
        <v>61314</v>
      </c>
      <c r="F120" s="176">
        <f t="shared" si="104"/>
        <v>93434</v>
      </c>
      <c r="G120" s="176">
        <f t="shared" si="104"/>
        <v>93472</v>
      </c>
      <c r="H120" s="176">
        <f t="shared" si="104"/>
        <v>99644</v>
      </c>
      <c r="I120" s="177">
        <f>IFERROR(H120/G120-1,"-")</f>
        <v>6.6030469017459792E-2</v>
      </c>
      <c r="J120" s="177">
        <f>IFERROR(H120/C120-1,"-")</f>
        <v>-9.0731564875395798E-2</v>
      </c>
      <c r="K120" s="177">
        <f>H120/H$8</f>
        <v>0.13131613974512724</v>
      </c>
      <c r="L120" s="176">
        <f t="shared" ref="L120:Q120" si="105">L121+L124</f>
        <v>110828</v>
      </c>
      <c r="M120" s="176">
        <f t="shared" si="105"/>
        <v>46941</v>
      </c>
      <c r="N120" s="176">
        <f t="shared" si="105"/>
        <v>102944</v>
      </c>
      <c r="O120" s="176">
        <f t="shared" si="105"/>
        <v>135697</v>
      </c>
      <c r="P120" s="176">
        <f t="shared" si="105"/>
        <v>145637</v>
      </c>
      <c r="Q120" s="176">
        <f t="shared" si="105"/>
        <v>151227</v>
      </c>
      <c r="R120" s="177">
        <f>IFERROR(Q120/P120-1,"-")</f>
        <v>3.8383103194929769E-2</v>
      </c>
      <c r="S120" s="177">
        <f>IFERROR(Q120/L120-1,"-")</f>
        <v>0.36451979644133248</v>
      </c>
      <c r="T120" s="177">
        <f>Q120/Q$8</f>
        <v>4.2952088001976807E-2</v>
      </c>
      <c r="U120" s="176">
        <f>U121+U124</f>
        <v>220415</v>
      </c>
      <c r="V120" s="176">
        <f>V121+V124</f>
        <v>164258</v>
      </c>
      <c r="W120" s="176">
        <f>W121+W124</f>
        <v>229131</v>
      </c>
      <c r="X120" s="176">
        <f>X121+X124</f>
        <v>239109</v>
      </c>
      <c r="Y120" s="176">
        <f>Y121+Y124</f>
        <v>250871</v>
      </c>
      <c r="Z120" s="177">
        <f>IFERROR(Y120/X120-1,"-")</f>
        <v>4.9190954752853289E-2</v>
      </c>
      <c r="AA120" s="177">
        <f t="shared" ref="AA120:AA132" si="106">IFERROR(Y120/U120-1,"-")</f>
        <v>0.1381757139940567</v>
      </c>
      <c r="AB120" s="177">
        <f>Y120/Y$8</f>
        <v>5.8619650250955689E-2</v>
      </c>
    </row>
    <row r="121" spans="1:28" x14ac:dyDescent="0.25">
      <c r="A121" s="56"/>
      <c r="B121" s="157" t="s">
        <v>97</v>
      </c>
      <c r="C121" s="158">
        <v>50068</v>
      </c>
      <c r="D121" s="158">
        <v>21565</v>
      </c>
      <c r="E121" s="158">
        <v>32824</v>
      </c>
      <c r="F121" s="158">
        <v>51574</v>
      </c>
      <c r="G121" s="158">
        <v>60712</v>
      </c>
      <c r="H121" s="158">
        <v>66829</v>
      </c>
      <c r="I121" s="159">
        <f>IFERROR(H121/G121-1,"-")</f>
        <v>0.10075438134141512</v>
      </c>
      <c r="J121" s="160">
        <f>IFERROR(H121/C121-1,"-")</f>
        <v>0.33476471998082613</v>
      </c>
      <c r="K121" s="159">
        <f>H121/H$8</f>
        <v>8.8070795060687129E-2</v>
      </c>
      <c r="L121" s="158">
        <v>70074</v>
      </c>
      <c r="M121" s="158">
        <v>31314</v>
      </c>
      <c r="N121" s="158">
        <v>71733</v>
      </c>
      <c r="O121" s="158">
        <v>83312</v>
      </c>
      <c r="P121" s="158">
        <v>85718</v>
      </c>
      <c r="Q121" s="158">
        <v>89737</v>
      </c>
      <c r="R121" s="159">
        <f>IFERROR(Q121/P121-1,"-")</f>
        <v>4.6886301593597635E-2</v>
      </c>
      <c r="S121" s="160">
        <f>IFERROR(Q121/L121-1,"-")</f>
        <v>0.28060336216000237</v>
      </c>
      <c r="T121" s="159">
        <f>Q121/Q$8</f>
        <v>2.5487456082798659E-2</v>
      </c>
      <c r="U121" s="158">
        <v>120142</v>
      </c>
      <c r="V121" s="158">
        <v>104557</v>
      </c>
      <c r="W121" s="158">
        <v>134886</v>
      </c>
      <c r="X121" s="158">
        <v>146430</v>
      </c>
      <c r="Y121" s="158">
        <v>156566</v>
      </c>
      <c r="Z121" s="159">
        <f>IFERROR(Y121/X121-1,"-")</f>
        <v>6.9220788089872309E-2</v>
      </c>
      <c r="AA121" s="160">
        <f t="shared" si="106"/>
        <v>0.30317457675084492</v>
      </c>
      <c r="AB121" s="159">
        <f>Y121/Y$8</f>
        <v>3.658391827349964E-2</v>
      </c>
    </row>
    <row r="122" spans="1:28" x14ac:dyDescent="0.25">
      <c r="A122" s="56"/>
      <c r="B122" s="162" t="s">
        <v>103</v>
      </c>
      <c r="C122" s="163">
        <v>24655</v>
      </c>
      <c r="D122" s="163">
        <v>10392</v>
      </c>
      <c r="E122" s="163">
        <v>15693</v>
      </c>
      <c r="F122" s="163">
        <v>29334</v>
      </c>
      <c r="G122" s="163">
        <v>29429</v>
      </c>
      <c r="H122" s="163">
        <v>38467</v>
      </c>
      <c r="I122" s="164">
        <f>IFERROR(H122/G122-1,"-")</f>
        <v>0.3071120323490435</v>
      </c>
      <c r="J122" s="165">
        <f>IFERROR(H122/C122-1,"-")</f>
        <v>0.56021091056580818</v>
      </c>
      <c r="K122" s="164">
        <f>H122/H$8</f>
        <v>5.0693849580263836E-2</v>
      </c>
      <c r="L122" s="163">
        <v>36421</v>
      </c>
      <c r="M122" s="163">
        <v>13684</v>
      </c>
      <c r="N122" s="163">
        <v>37554</v>
      </c>
      <c r="O122" s="163">
        <v>40531</v>
      </c>
      <c r="P122" s="163">
        <v>36692</v>
      </c>
      <c r="Q122" s="163">
        <v>37326</v>
      </c>
      <c r="R122" s="164">
        <f>IFERROR(Q122/P122-1,"-")</f>
        <v>1.7278970892837586E-2</v>
      </c>
      <c r="S122" s="165">
        <f>IFERROR(Q122/L122-1,"-")</f>
        <v>2.4848301803904294E-2</v>
      </c>
      <c r="T122" s="164">
        <f>Q122/Q$8</f>
        <v>1.0601477492523069E-2</v>
      </c>
      <c r="U122" s="163">
        <v>61076</v>
      </c>
      <c r="V122" s="163">
        <v>53247</v>
      </c>
      <c r="W122" s="163">
        <v>69865</v>
      </c>
      <c r="X122" s="163">
        <v>66121</v>
      </c>
      <c r="Y122" s="163">
        <v>75793</v>
      </c>
      <c r="Z122" s="164">
        <f>IFERROR(Y122/X122-1,"-")</f>
        <v>0.14627727953297742</v>
      </c>
      <c r="AA122" s="165">
        <f t="shared" si="106"/>
        <v>0.24096208003143627</v>
      </c>
      <c r="AB122" s="164">
        <f>Y122/Y$8</f>
        <v>1.7710134497294167E-2</v>
      </c>
    </row>
    <row r="123" spans="1:28" x14ac:dyDescent="0.25">
      <c r="A123" s="56"/>
      <c r="B123" s="162" t="s">
        <v>100</v>
      </c>
      <c r="C123" s="163">
        <v>25413</v>
      </c>
      <c r="D123" s="163">
        <v>11173</v>
      </c>
      <c r="E123" s="163">
        <v>17131</v>
      </c>
      <c r="F123" s="163">
        <v>22240</v>
      </c>
      <c r="G123" s="163">
        <v>31283</v>
      </c>
      <c r="H123" s="163">
        <v>28362</v>
      </c>
      <c r="I123" s="164">
        <f>IFERROR(H123/G123-1,"-")</f>
        <v>-9.337339769203723E-2</v>
      </c>
      <c r="J123" s="165">
        <f>IFERROR(H123/C123-1,"-")</f>
        <v>0.11604297013339626</v>
      </c>
      <c r="K123" s="164">
        <f>H123/H$8</f>
        <v>3.7376945480423293E-2</v>
      </c>
      <c r="L123" s="163">
        <v>33653</v>
      </c>
      <c r="M123" s="163">
        <v>17630</v>
      </c>
      <c r="N123" s="163">
        <v>34179</v>
      </c>
      <c r="O123" s="163">
        <v>42781</v>
      </c>
      <c r="P123" s="163">
        <v>49026</v>
      </c>
      <c r="Q123" s="163">
        <v>52411</v>
      </c>
      <c r="R123" s="164">
        <f>IFERROR(Q123/P123-1,"-")</f>
        <v>6.9044996532452219E-2</v>
      </c>
      <c r="S123" s="165">
        <f>IFERROR(Q123/L123-1,"-")</f>
        <v>0.55739458592101743</v>
      </c>
      <c r="T123" s="164">
        <f>Q123/Q$8</f>
        <v>1.4885978590275588E-2</v>
      </c>
      <c r="U123" s="163">
        <v>59066</v>
      </c>
      <c r="V123" s="163">
        <v>51310</v>
      </c>
      <c r="W123" s="163">
        <v>65021</v>
      </c>
      <c r="X123" s="163">
        <v>80309</v>
      </c>
      <c r="Y123" s="163">
        <v>80773</v>
      </c>
      <c r="Z123" s="164">
        <f>IFERROR(Y123/X123-1,"-")</f>
        <v>5.7776836967213807E-3</v>
      </c>
      <c r="AA123" s="165">
        <f t="shared" si="106"/>
        <v>0.36750414790234642</v>
      </c>
      <c r="AB123" s="164">
        <f>Y123/Y$8</f>
        <v>1.8873783776205477E-2</v>
      </c>
    </row>
    <row r="124" spans="1:28" x14ac:dyDescent="0.25">
      <c r="A124" s="56"/>
      <c r="B124" s="157" t="s">
        <v>107</v>
      </c>
      <c r="C124" s="158">
        <v>59519</v>
      </c>
      <c r="D124" s="158">
        <v>22910</v>
      </c>
      <c r="E124" s="158">
        <v>28490</v>
      </c>
      <c r="F124" s="158">
        <v>41860</v>
      </c>
      <c r="G124" s="158">
        <v>32760</v>
      </c>
      <c r="H124" s="158">
        <v>32815</v>
      </c>
      <c r="I124" s="159">
        <f>IFERROR(H124/G124-1,"-")</f>
        <v>1.6788766788766729E-3</v>
      </c>
      <c r="J124" s="160">
        <f>IFERROR(H124/C124-1,"-")</f>
        <v>-0.44866345200692215</v>
      </c>
      <c r="K124" s="159">
        <f>H124/H$8</f>
        <v>4.3245344684440107E-2</v>
      </c>
      <c r="L124" s="158">
        <v>40754</v>
      </c>
      <c r="M124" s="158">
        <v>15627</v>
      </c>
      <c r="N124" s="158">
        <v>31211</v>
      </c>
      <c r="O124" s="158">
        <v>52385</v>
      </c>
      <c r="P124" s="158">
        <v>59919</v>
      </c>
      <c r="Q124" s="158">
        <v>61490</v>
      </c>
      <c r="R124" s="159">
        <f>IFERROR(Q124/P124-1,"-")</f>
        <v>2.6218728616966169E-2</v>
      </c>
      <c r="S124" s="160">
        <f>IFERROR(Q124/L124-1,"-")</f>
        <v>0.50880895126858716</v>
      </c>
      <c r="T124" s="159">
        <f>Q124/Q$8</f>
        <v>1.7464631919178148E-2</v>
      </c>
      <c r="U124" s="158">
        <v>100273</v>
      </c>
      <c r="V124" s="158">
        <v>59701</v>
      </c>
      <c r="W124" s="158">
        <v>94245</v>
      </c>
      <c r="X124" s="158">
        <v>92679</v>
      </c>
      <c r="Y124" s="158">
        <v>94305</v>
      </c>
      <c r="Z124" s="159">
        <f>IFERROR(Y124/X124-1,"-")</f>
        <v>1.7544427540219454E-2</v>
      </c>
      <c r="AA124" s="160">
        <f t="shared" si="106"/>
        <v>-5.9517517178103829E-2</v>
      </c>
      <c r="AB124" s="159">
        <f>Y124/Y$8</f>
        <v>2.2035731977456046E-2</v>
      </c>
    </row>
    <row r="125" spans="1:28" s="56" customFormat="1" x14ac:dyDescent="0.25">
      <c r="B125" s="162" t="s">
        <v>110</v>
      </c>
      <c r="C125" s="163">
        <v>3118</v>
      </c>
      <c r="D125" s="163">
        <v>1377</v>
      </c>
      <c r="E125" s="163">
        <v>653</v>
      </c>
      <c r="F125" s="163">
        <v>2495</v>
      </c>
      <c r="G125" s="163">
        <v>3067</v>
      </c>
      <c r="H125" s="163">
        <v>2396</v>
      </c>
      <c r="I125" s="164">
        <f t="shared" ref="I125:I132" si="107">IFERROR(H125/G125-1,"-")</f>
        <v>-0.21878056732963813</v>
      </c>
      <c r="J125" s="165">
        <f t="shared" ref="J125:J132" si="108">IFERROR(H125/C125-1,"-")</f>
        <v>-0.2315586914688903</v>
      </c>
      <c r="K125" s="164">
        <f t="shared" ref="K125:K132" si="109">H125/H$8</f>
        <v>3.1575756777058816E-3</v>
      </c>
      <c r="L125" s="163">
        <v>7342</v>
      </c>
      <c r="M125" s="163">
        <v>2329</v>
      </c>
      <c r="N125" s="163">
        <v>2683</v>
      </c>
      <c r="O125" s="163">
        <v>7422</v>
      </c>
      <c r="P125" s="163">
        <v>8579</v>
      </c>
      <c r="Q125" s="163">
        <v>8260</v>
      </c>
      <c r="R125" s="164">
        <f t="shared" ref="R125:R132" si="110">IFERROR(Q125/P125-1,"-")</f>
        <v>-3.7183820958153646E-2</v>
      </c>
      <c r="S125" s="165">
        <f t="shared" ref="S125:S132" si="111">IFERROR(Q125/L125-1,"-")</f>
        <v>0.12503405066739304</v>
      </c>
      <c r="T125" s="164">
        <f t="shared" ref="T125:T132" si="112">Q125/Q$8</f>
        <v>2.3460377240593837E-3</v>
      </c>
      <c r="U125" s="163">
        <v>10460</v>
      </c>
      <c r="V125" s="163">
        <v>3336</v>
      </c>
      <c r="W125" s="163">
        <v>9917</v>
      </c>
      <c r="X125" s="163">
        <v>11646</v>
      </c>
      <c r="Y125" s="163">
        <v>10656</v>
      </c>
      <c r="Z125" s="164">
        <f t="shared" ref="Z125:Z132" si="113">IFERROR(Y125/X125-1,"-")</f>
        <v>-8.5007727975270453E-2</v>
      </c>
      <c r="AA125" s="165">
        <f t="shared" si="106"/>
        <v>1.8738049713193039E-2</v>
      </c>
      <c r="AB125" s="164">
        <f t="shared" ref="AB125:AB132" si="114">Y125/Y$8</f>
        <v>2.4899290594535988E-3</v>
      </c>
    </row>
    <row r="126" spans="1:28" s="56" customFormat="1" x14ac:dyDescent="0.25">
      <c r="B126" s="162" t="s">
        <v>113</v>
      </c>
      <c r="C126" s="163">
        <v>4086</v>
      </c>
      <c r="D126" s="163">
        <v>1696</v>
      </c>
      <c r="E126" s="163">
        <v>2401</v>
      </c>
      <c r="F126" s="163">
        <v>4143</v>
      </c>
      <c r="G126" s="163">
        <v>4500</v>
      </c>
      <c r="H126" s="163">
        <v>4504</v>
      </c>
      <c r="I126" s="164">
        <f t="shared" si="107"/>
        <v>8.8888888888893902E-4</v>
      </c>
      <c r="J126" s="165">
        <f t="shared" si="108"/>
        <v>0.10230053842388642</v>
      </c>
      <c r="K126" s="164">
        <f t="shared" si="109"/>
        <v>5.9356097046691534E-3</v>
      </c>
      <c r="L126" s="163">
        <v>5464</v>
      </c>
      <c r="M126" s="163">
        <v>2180</v>
      </c>
      <c r="N126" s="163">
        <v>4913</v>
      </c>
      <c r="O126" s="163">
        <v>7118</v>
      </c>
      <c r="P126" s="163">
        <v>8816</v>
      </c>
      <c r="Q126" s="163">
        <v>8623</v>
      </c>
      <c r="R126" s="164">
        <f t="shared" si="110"/>
        <v>-2.1892014519056313E-2</v>
      </c>
      <c r="S126" s="165">
        <f t="shared" si="111"/>
        <v>0.57814787701317716</v>
      </c>
      <c r="T126" s="164">
        <f t="shared" si="112"/>
        <v>2.4491384133854799E-3</v>
      </c>
      <c r="U126" s="163">
        <v>9550</v>
      </c>
      <c r="V126" s="163">
        <v>7314</v>
      </c>
      <c r="W126" s="163">
        <v>11261</v>
      </c>
      <c r="X126" s="163">
        <v>13316</v>
      </c>
      <c r="Y126" s="163">
        <v>13127</v>
      </c>
      <c r="Z126" s="164">
        <f t="shared" si="113"/>
        <v>-1.4193451486932962E-2</v>
      </c>
      <c r="AA126" s="165">
        <f t="shared" si="106"/>
        <v>0.37455497382198955</v>
      </c>
      <c r="AB126" s="164">
        <f t="shared" si="114"/>
        <v>3.0673140731463395E-3</v>
      </c>
    </row>
    <row r="127" spans="1:28" x14ac:dyDescent="0.25">
      <c r="A127" s="56"/>
      <c r="B127" s="162" t="s">
        <v>116</v>
      </c>
      <c r="C127" s="163">
        <v>3044</v>
      </c>
      <c r="D127" s="163">
        <v>1277</v>
      </c>
      <c r="E127" s="163">
        <v>2102</v>
      </c>
      <c r="F127" s="163">
        <v>2821</v>
      </c>
      <c r="G127" s="163">
        <v>3000</v>
      </c>
      <c r="H127" s="163">
        <v>2742</v>
      </c>
      <c r="I127" s="164">
        <f t="shared" si="107"/>
        <v>-8.5999999999999965E-2</v>
      </c>
      <c r="J127" s="165">
        <f t="shared" si="108"/>
        <v>-9.9211563731931629E-2</v>
      </c>
      <c r="K127" s="164">
        <f t="shared" si="109"/>
        <v>3.6135527997786009E-3</v>
      </c>
      <c r="L127" s="163">
        <v>3665</v>
      </c>
      <c r="M127" s="163">
        <v>1497</v>
      </c>
      <c r="N127" s="163">
        <v>5032</v>
      </c>
      <c r="O127" s="163">
        <v>5703</v>
      </c>
      <c r="P127" s="163">
        <v>5756</v>
      </c>
      <c r="Q127" s="163">
        <v>5825</v>
      </c>
      <c r="R127" s="164">
        <f t="shared" si="110"/>
        <v>1.1987491313412146E-2</v>
      </c>
      <c r="S127" s="165">
        <f t="shared" si="111"/>
        <v>0.58935879945429748</v>
      </c>
      <c r="T127" s="164">
        <f t="shared" si="112"/>
        <v>1.6544394361556792E-3</v>
      </c>
      <c r="U127" s="163">
        <v>6709</v>
      </c>
      <c r="V127" s="163">
        <v>7134</v>
      </c>
      <c r="W127" s="163">
        <v>8524</v>
      </c>
      <c r="X127" s="163">
        <v>8756</v>
      </c>
      <c r="Y127" s="163">
        <v>8567</v>
      </c>
      <c r="Z127" s="164">
        <f t="shared" si="113"/>
        <v>-2.1585198720877163E-2</v>
      </c>
      <c r="AA127" s="165">
        <f t="shared" si="106"/>
        <v>0.27694142197048732</v>
      </c>
      <c r="AB127" s="164">
        <f t="shared" si="114"/>
        <v>2.0018038900468265E-3</v>
      </c>
    </row>
    <row r="128" spans="1:28" x14ac:dyDescent="0.25">
      <c r="A128" s="56"/>
      <c r="B128" s="162" t="s">
        <v>123</v>
      </c>
      <c r="C128" s="163">
        <v>820</v>
      </c>
      <c r="D128" s="163">
        <v>359</v>
      </c>
      <c r="E128" s="163">
        <v>359</v>
      </c>
      <c r="F128" s="163">
        <v>801</v>
      </c>
      <c r="G128" s="163">
        <v>649</v>
      </c>
      <c r="H128" s="163">
        <v>650</v>
      </c>
      <c r="I128" s="164">
        <f t="shared" si="107"/>
        <v>1.5408320493066618E-3</v>
      </c>
      <c r="J128" s="165">
        <f t="shared" si="108"/>
        <v>-0.20731707317073167</v>
      </c>
      <c r="K128" s="164">
        <f t="shared" si="109"/>
        <v>8.5660442007880764E-4</v>
      </c>
      <c r="L128" s="163">
        <v>1046</v>
      </c>
      <c r="M128" s="163">
        <v>356</v>
      </c>
      <c r="N128" s="163">
        <v>974</v>
      </c>
      <c r="O128" s="163">
        <v>1772</v>
      </c>
      <c r="P128" s="163">
        <v>1988</v>
      </c>
      <c r="Q128" s="163">
        <v>1706</v>
      </c>
      <c r="R128" s="164">
        <f t="shared" si="110"/>
        <v>-0.14185110663983902</v>
      </c>
      <c r="S128" s="165">
        <f t="shared" si="111"/>
        <v>0.63097514340344163</v>
      </c>
      <c r="T128" s="164">
        <f t="shared" si="112"/>
        <v>4.8454483743889937E-4</v>
      </c>
      <c r="U128" s="163">
        <v>1866</v>
      </c>
      <c r="V128" s="163">
        <v>1333</v>
      </c>
      <c r="W128" s="163">
        <v>2573</v>
      </c>
      <c r="X128" s="163">
        <v>2637</v>
      </c>
      <c r="Y128" s="163">
        <v>2356</v>
      </c>
      <c r="Z128" s="164">
        <f t="shared" si="113"/>
        <v>-0.10656048540007579</v>
      </c>
      <c r="AA128" s="165">
        <f t="shared" si="106"/>
        <v>0.262593783494105</v>
      </c>
      <c r="AB128" s="164">
        <f t="shared" si="114"/>
        <v>5.5051359460141507E-4</v>
      </c>
    </row>
    <row r="129" spans="1:28" x14ac:dyDescent="0.25">
      <c r="A129" s="56"/>
      <c r="B129" s="162" t="s">
        <v>119</v>
      </c>
      <c r="C129" s="163">
        <v>664</v>
      </c>
      <c r="D129" s="163">
        <v>303</v>
      </c>
      <c r="E129" s="163">
        <v>312</v>
      </c>
      <c r="F129" s="163">
        <v>635</v>
      </c>
      <c r="G129" s="163">
        <v>526</v>
      </c>
      <c r="H129" s="163">
        <v>594</v>
      </c>
      <c r="I129" s="164">
        <f t="shared" si="107"/>
        <v>0.12927756653992395</v>
      </c>
      <c r="J129" s="165">
        <f t="shared" si="108"/>
        <v>-0.10542168674698793</v>
      </c>
      <c r="K129" s="164">
        <f t="shared" si="109"/>
        <v>7.8280465465663338E-4</v>
      </c>
      <c r="L129" s="163">
        <v>820</v>
      </c>
      <c r="M129" s="163">
        <v>453</v>
      </c>
      <c r="N129" s="163">
        <v>1045</v>
      </c>
      <c r="O129" s="163">
        <v>1201</v>
      </c>
      <c r="P129" s="163">
        <v>1408</v>
      </c>
      <c r="Q129" s="163">
        <v>1497</v>
      </c>
      <c r="R129" s="164">
        <f t="shared" si="110"/>
        <v>6.3210227272727293E-2</v>
      </c>
      <c r="S129" s="165">
        <f t="shared" si="111"/>
        <v>0.82560975609756104</v>
      </c>
      <c r="T129" s="164">
        <f t="shared" si="112"/>
        <v>4.2518383449357113E-4</v>
      </c>
      <c r="U129" s="163">
        <v>1484</v>
      </c>
      <c r="V129" s="163">
        <v>1357</v>
      </c>
      <c r="W129" s="163">
        <v>1836</v>
      </c>
      <c r="X129" s="163">
        <v>1934</v>
      </c>
      <c r="Y129" s="163">
        <v>2091</v>
      </c>
      <c r="Z129" s="164">
        <f t="shared" si="113"/>
        <v>8.1178903826266913E-2</v>
      </c>
      <c r="AA129" s="165">
        <f t="shared" si="106"/>
        <v>0.40902964959568733</v>
      </c>
      <c r="AB129" s="164">
        <f t="shared" si="114"/>
        <v>4.8859249843444773E-4</v>
      </c>
    </row>
    <row r="130" spans="1:28" x14ac:dyDescent="0.25">
      <c r="A130" s="56"/>
      <c r="B130" s="162" t="s">
        <v>128</v>
      </c>
      <c r="C130" s="163">
        <v>425</v>
      </c>
      <c r="D130" s="163">
        <v>183</v>
      </c>
      <c r="E130" s="163">
        <v>123</v>
      </c>
      <c r="F130" s="163">
        <v>250</v>
      </c>
      <c r="G130" s="163">
        <v>203</v>
      </c>
      <c r="H130" s="163">
        <v>235</v>
      </c>
      <c r="I130" s="164">
        <f t="shared" si="107"/>
        <v>0.1576354679802956</v>
      </c>
      <c r="J130" s="165">
        <f t="shared" si="108"/>
        <v>-0.44705882352941173</v>
      </c>
      <c r="K130" s="164">
        <f t="shared" si="109"/>
        <v>3.0969544418233812E-4</v>
      </c>
      <c r="L130" s="163">
        <v>1198</v>
      </c>
      <c r="M130" s="163">
        <v>488</v>
      </c>
      <c r="N130" s="163">
        <v>432</v>
      </c>
      <c r="O130" s="163">
        <v>825</v>
      </c>
      <c r="P130" s="163">
        <v>1138</v>
      </c>
      <c r="Q130" s="163">
        <v>1099</v>
      </c>
      <c r="R130" s="164">
        <f t="shared" si="110"/>
        <v>-3.4270650263620417E-2</v>
      </c>
      <c r="S130" s="165">
        <f t="shared" si="111"/>
        <v>-8.2637729549248751E-2</v>
      </c>
      <c r="T130" s="164">
        <f t="shared" si="112"/>
        <v>3.1214230735366374E-4</v>
      </c>
      <c r="U130" s="163">
        <v>1623</v>
      </c>
      <c r="V130" s="163">
        <v>555</v>
      </c>
      <c r="W130" s="163">
        <v>1075</v>
      </c>
      <c r="X130" s="163">
        <v>1341</v>
      </c>
      <c r="Y130" s="163">
        <v>1334</v>
      </c>
      <c r="Z130" s="164">
        <f t="shared" si="113"/>
        <v>-5.2199850857569396E-3</v>
      </c>
      <c r="AA130" s="165">
        <f t="shared" si="106"/>
        <v>-0.17806531115218727</v>
      </c>
      <c r="AB130" s="164">
        <f t="shared" si="114"/>
        <v>3.1170846145937511E-4</v>
      </c>
    </row>
    <row r="131" spans="1:28" x14ac:dyDescent="0.25">
      <c r="A131" s="56"/>
      <c r="B131" s="162" t="s">
        <v>131</v>
      </c>
      <c r="C131" s="163">
        <v>495</v>
      </c>
      <c r="D131" s="163">
        <v>199</v>
      </c>
      <c r="E131" s="163">
        <v>177</v>
      </c>
      <c r="F131" s="163">
        <v>253</v>
      </c>
      <c r="G131" s="163">
        <v>358</v>
      </c>
      <c r="H131" s="163">
        <v>378</v>
      </c>
      <c r="I131" s="164">
        <f t="shared" si="107"/>
        <v>5.5865921787709549E-2</v>
      </c>
      <c r="J131" s="165">
        <f t="shared" si="108"/>
        <v>-0.23636363636363633</v>
      </c>
      <c r="K131" s="164">
        <f t="shared" si="109"/>
        <v>4.9814841659967578E-4</v>
      </c>
      <c r="L131" s="163">
        <v>2186</v>
      </c>
      <c r="M131" s="163">
        <v>882</v>
      </c>
      <c r="N131" s="163">
        <v>742</v>
      </c>
      <c r="O131" s="163">
        <v>1632</v>
      </c>
      <c r="P131" s="163">
        <v>2097</v>
      </c>
      <c r="Q131" s="163">
        <v>2115</v>
      </c>
      <c r="R131" s="164">
        <f t="shared" si="110"/>
        <v>8.5836909871244149E-3</v>
      </c>
      <c r="S131" s="165">
        <f t="shared" si="111"/>
        <v>-3.2479414455626743E-2</v>
      </c>
      <c r="T131" s="164">
        <f t="shared" si="112"/>
        <v>6.0071062789171872E-4</v>
      </c>
      <c r="U131" s="163">
        <v>2681</v>
      </c>
      <c r="V131" s="163">
        <v>919</v>
      </c>
      <c r="W131" s="163">
        <v>1885</v>
      </c>
      <c r="X131" s="163">
        <v>2455</v>
      </c>
      <c r="Y131" s="163">
        <v>2493</v>
      </c>
      <c r="Z131" s="164">
        <f t="shared" si="113"/>
        <v>1.5478615071283119E-2</v>
      </c>
      <c r="AA131" s="165">
        <f t="shared" si="106"/>
        <v>-7.0123088399850819E-2</v>
      </c>
      <c r="AB131" s="164">
        <f t="shared" si="114"/>
        <v>5.82525632997168E-4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46867</v>
      </c>
      <c r="D132" s="169">
        <f t="shared" si="115"/>
        <v>17516</v>
      </c>
      <c r="E132" s="169">
        <f t="shared" si="115"/>
        <v>22363</v>
      </c>
      <c r="F132" s="169">
        <f t="shared" si="115"/>
        <v>30462</v>
      </c>
      <c r="G132" s="169">
        <f t="shared" si="115"/>
        <v>20457</v>
      </c>
      <c r="H132" s="169">
        <f t="shared" si="115"/>
        <v>21316</v>
      </c>
      <c r="I132" s="170">
        <f t="shared" si="107"/>
        <v>4.199051669355236E-2</v>
      </c>
      <c r="J132" s="171">
        <f t="shared" si="108"/>
        <v>-0.54518104423154878</v>
      </c>
      <c r="K132" s="170">
        <f t="shared" si="109"/>
        <v>2.809135356676902E-2</v>
      </c>
      <c r="L132" s="169">
        <f t="shared" ref="L132:Q132" si="116">L124-SUM(L125:L131)</f>
        <v>19033</v>
      </c>
      <c r="M132" s="169">
        <f t="shared" si="116"/>
        <v>7442</v>
      </c>
      <c r="N132" s="169">
        <f t="shared" si="116"/>
        <v>15390</v>
      </c>
      <c r="O132" s="169">
        <f t="shared" si="116"/>
        <v>26712</v>
      </c>
      <c r="P132" s="169">
        <f t="shared" si="116"/>
        <v>30137</v>
      </c>
      <c r="Q132" s="169">
        <f t="shared" si="116"/>
        <v>32365</v>
      </c>
      <c r="R132" s="170">
        <f t="shared" si="110"/>
        <v>7.3929057304974011E-2</v>
      </c>
      <c r="S132" s="171">
        <f t="shared" si="111"/>
        <v>0.70046760888982296</v>
      </c>
      <c r="T132" s="170">
        <f t="shared" si="112"/>
        <v>9.1924347383997521E-3</v>
      </c>
      <c r="U132" s="169">
        <f>U124-SUM(U125:U131)</f>
        <v>65900</v>
      </c>
      <c r="V132" s="169">
        <f>V124-SUM(V125:V131)</f>
        <v>37753</v>
      </c>
      <c r="W132" s="169">
        <f>W124-SUM(W125:W131)</f>
        <v>57174</v>
      </c>
      <c r="X132" s="169">
        <f>X124-SUM(X125:X131)</f>
        <v>50594</v>
      </c>
      <c r="Y132" s="169">
        <f>Y124-SUM(Y125:Y131)</f>
        <v>53681</v>
      </c>
      <c r="Z132" s="170">
        <f t="shared" si="113"/>
        <v>6.1015140135193935E-2</v>
      </c>
      <c r="AA132" s="171">
        <f t="shared" si="106"/>
        <v>-0.18541729893778447</v>
      </c>
      <c r="AB132" s="170">
        <f t="shared" si="114"/>
        <v>1.2543344767316876E-2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29854</v>
      </c>
      <c r="D134" s="176">
        <f t="shared" si="117"/>
        <v>9862</v>
      </c>
      <c r="E134" s="176">
        <f t="shared" si="117"/>
        <v>24847</v>
      </c>
      <c r="F134" s="176">
        <f t="shared" si="117"/>
        <v>47385</v>
      </c>
      <c r="G134" s="176">
        <f t="shared" si="117"/>
        <v>49008</v>
      </c>
      <c r="H134" s="176">
        <f t="shared" si="117"/>
        <v>52595</v>
      </c>
      <c r="I134" s="177">
        <f>IFERROR(H134/G134-1,"-")</f>
        <v>7.3192131896833157E-2</v>
      </c>
      <c r="J134" s="177">
        <f>IFERROR(H134/C134-1,"-")</f>
        <v>0.76174047028873848</v>
      </c>
      <c r="K134" s="177">
        <f>H134/H$8</f>
        <v>6.9312476113915208E-2</v>
      </c>
      <c r="L134" s="176">
        <f t="shared" ref="L134:Q134" si="118">L135+L138</f>
        <v>149743</v>
      </c>
      <c r="M134" s="176">
        <f t="shared" si="118"/>
        <v>40956</v>
      </c>
      <c r="N134" s="176">
        <f t="shared" si="118"/>
        <v>64147</v>
      </c>
      <c r="O134" s="176">
        <f t="shared" si="118"/>
        <v>163913</v>
      </c>
      <c r="P134" s="176">
        <f t="shared" si="118"/>
        <v>180038</v>
      </c>
      <c r="Q134" s="176">
        <f t="shared" si="118"/>
        <v>183335</v>
      </c>
      <c r="R134" s="177">
        <f>IFERROR(Q134/P134-1,"-")</f>
        <v>1.8312800630977843E-2</v>
      </c>
      <c r="S134" s="177">
        <f>IFERROR(Q134/L134-1,"-")</f>
        <v>0.22433102048175879</v>
      </c>
      <c r="T134" s="177">
        <f>Q134/Q$8</f>
        <v>5.2071528588429436E-2</v>
      </c>
      <c r="U134" s="176">
        <f>U135+U138</f>
        <v>179597</v>
      </c>
      <c r="V134" s="176">
        <f>V135+V138</f>
        <v>116590</v>
      </c>
      <c r="W134" s="176">
        <f>W135+W138</f>
        <v>211298</v>
      </c>
      <c r="X134" s="176">
        <f>X135+X138</f>
        <v>229046</v>
      </c>
      <c r="Y134" s="176">
        <f>Y135+Y138</f>
        <v>235930</v>
      </c>
      <c r="Z134" s="177">
        <f>IFERROR(Y134/X134-1,"-")</f>
        <v>3.0055098102564459E-2</v>
      </c>
      <c r="AA134" s="177">
        <f t="shared" ref="AA134:AA146" si="119">IFERROR(Y134/U134-1,"-")</f>
        <v>0.31366336854179089</v>
      </c>
      <c r="AB134" s="177">
        <f>Y134/Y$8</f>
        <v>5.5128468749707921E-2</v>
      </c>
    </row>
    <row r="135" spans="1:28" x14ac:dyDescent="0.25">
      <c r="A135" s="56"/>
      <c r="B135" s="157" t="s">
        <v>97</v>
      </c>
      <c r="C135" s="158">
        <v>8311</v>
      </c>
      <c r="D135" s="158">
        <v>2454</v>
      </c>
      <c r="E135" s="158">
        <v>6270</v>
      </c>
      <c r="F135" s="158">
        <v>5486</v>
      </c>
      <c r="G135" s="158">
        <v>7999</v>
      </c>
      <c r="H135" s="158">
        <v>6701</v>
      </c>
      <c r="I135" s="159">
        <f>IFERROR(H135/G135-1,"-")</f>
        <v>-0.16227028378547315</v>
      </c>
      <c r="J135" s="160">
        <f>IFERROR(H135/C135-1,"-")</f>
        <v>-0.19371916736854766</v>
      </c>
      <c r="K135" s="159">
        <f>H135/H$8</f>
        <v>8.8309326445355236E-3</v>
      </c>
      <c r="L135" s="158">
        <v>26862</v>
      </c>
      <c r="M135" s="158">
        <v>6197</v>
      </c>
      <c r="N135" s="158">
        <v>14861</v>
      </c>
      <c r="O135" s="158">
        <v>15843</v>
      </c>
      <c r="P135" s="158">
        <v>15164</v>
      </c>
      <c r="Q135" s="158">
        <v>14762</v>
      </c>
      <c r="R135" s="159">
        <f>IFERROR(Q135/P135-1,"-")</f>
        <v>-2.6510155631759402E-2</v>
      </c>
      <c r="S135" s="160">
        <f>IFERROR(Q135/L135-1,"-")</f>
        <v>-0.4504504504504504</v>
      </c>
      <c r="T135" s="159">
        <f>Q135/Q$8</f>
        <v>4.1927613659279205E-3</v>
      </c>
      <c r="U135" s="158">
        <v>35173</v>
      </c>
      <c r="V135" s="158">
        <v>37770</v>
      </c>
      <c r="W135" s="158">
        <v>21329</v>
      </c>
      <c r="X135" s="158">
        <v>23163</v>
      </c>
      <c r="Y135" s="158">
        <v>21463</v>
      </c>
      <c r="Z135" s="159">
        <f>IFERROR(Y135/X135-1,"-")</f>
        <v>-7.3392911108232983E-2</v>
      </c>
      <c r="AA135" s="160">
        <f t="shared" si="119"/>
        <v>-0.38978762118670573</v>
      </c>
      <c r="AB135" s="159">
        <f>Y135/Y$8</f>
        <v>5.0151414604966771E-3</v>
      </c>
    </row>
    <row r="136" spans="1:28" x14ac:dyDescent="0.25">
      <c r="A136" s="56"/>
      <c r="B136" s="162" t="s">
        <v>103</v>
      </c>
      <c r="C136" s="163">
        <v>8311</v>
      </c>
      <c r="D136" s="163">
        <v>2454</v>
      </c>
      <c r="E136" s="163">
        <v>6270</v>
      </c>
      <c r="F136" s="163">
        <v>5415</v>
      </c>
      <c r="G136" s="163">
        <v>7999</v>
      </c>
      <c r="H136" s="163">
        <v>6701</v>
      </c>
      <c r="I136" s="164">
        <f>IFERROR(H136/G136-1,"-")</f>
        <v>-0.16227028378547315</v>
      </c>
      <c r="J136" s="165">
        <f>IFERROR(H136/C136-1,"-")</f>
        <v>-0.19371916736854766</v>
      </c>
      <c r="K136" s="164">
        <f>H136/H$8</f>
        <v>8.8309326445355236E-3</v>
      </c>
      <c r="L136" s="163">
        <v>8866</v>
      </c>
      <c r="M136" s="163">
        <v>3528</v>
      </c>
      <c r="N136" s="163">
        <v>8710</v>
      </c>
      <c r="O136" s="163">
        <v>9264</v>
      </c>
      <c r="P136" s="163">
        <v>6639</v>
      </c>
      <c r="Q136" s="163">
        <v>6321</v>
      </c>
      <c r="R136" s="164">
        <f>IFERROR(Q136/P136-1,"-")</f>
        <v>-4.7898779936737412E-2</v>
      </c>
      <c r="S136" s="165">
        <f>IFERROR(Q136/L136-1,"-")</f>
        <v>-0.28705165801939991</v>
      </c>
      <c r="T136" s="164">
        <f>Q136/Q$8</f>
        <v>1.7953153091742572E-3</v>
      </c>
      <c r="U136" s="163">
        <v>17177</v>
      </c>
      <c r="V136" s="163">
        <v>29524</v>
      </c>
      <c r="W136" s="163">
        <v>14679</v>
      </c>
      <c r="X136" s="163">
        <v>14638</v>
      </c>
      <c r="Y136" s="163">
        <v>13022</v>
      </c>
      <c r="Z136" s="164">
        <f>IFERROR(Y136/X136-1,"-")</f>
        <v>-0.11039759529990434</v>
      </c>
      <c r="AA136" s="165">
        <f t="shared" si="119"/>
        <v>-0.24189322931827439</v>
      </c>
      <c r="AB136" s="164">
        <f>Y136/Y$8</f>
        <v>3.0427792991933899E-3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17996</v>
      </c>
      <c r="M137" s="163">
        <v>2669</v>
      </c>
      <c r="N137" s="163">
        <v>6151</v>
      </c>
      <c r="O137" s="163">
        <v>6579</v>
      </c>
      <c r="P137" s="163">
        <v>8525</v>
      </c>
      <c r="Q137" s="163">
        <v>8441</v>
      </c>
      <c r="R137" s="164">
        <f>IFERROR(Q137/P137-1,"-")</f>
        <v>-9.8533724340176265E-3</v>
      </c>
      <c r="S137" s="165">
        <f>IFERROR(Q137/L137-1,"-")</f>
        <v>-0.53095132251611465</v>
      </c>
      <c r="T137" s="164">
        <f>Q137/Q$8</f>
        <v>2.3974460567536631E-3</v>
      </c>
      <c r="U137" s="163">
        <v>17996</v>
      </c>
      <c r="V137" s="163">
        <v>8246</v>
      </c>
      <c r="W137" s="163">
        <v>6650</v>
      </c>
      <c r="X137" s="163">
        <v>8525</v>
      </c>
      <c r="Y137" s="163">
        <v>8441</v>
      </c>
      <c r="Z137" s="164">
        <f>IFERROR(Y137/X137-1,"-")</f>
        <v>-9.8533724340176265E-3</v>
      </c>
      <c r="AA137" s="165">
        <f t="shared" si="119"/>
        <v>-0.53095132251611465</v>
      </c>
      <c r="AB137" s="164">
        <f>Y137/Y$8</f>
        <v>1.9723621613032872E-3</v>
      </c>
    </row>
    <row r="138" spans="1:28" x14ac:dyDescent="0.25">
      <c r="A138" s="56"/>
      <c r="B138" s="157" t="s">
        <v>107</v>
      </c>
      <c r="C138" s="158">
        <v>21543</v>
      </c>
      <c r="D138" s="158">
        <v>7408</v>
      </c>
      <c r="E138" s="158">
        <v>18577</v>
      </c>
      <c r="F138" s="158">
        <v>41899</v>
      </c>
      <c r="G138" s="158">
        <v>41009</v>
      </c>
      <c r="H138" s="158">
        <v>45894</v>
      </c>
      <c r="I138" s="159">
        <f>IFERROR(H138/G138-1,"-")</f>
        <v>0.11912019312833766</v>
      </c>
      <c r="J138" s="160">
        <f>IFERROR(H138/C138-1,"-")</f>
        <v>1.1303439632363181</v>
      </c>
      <c r="K138" s="159">
        <f>H138/H$8</f>
        <v>6.0481543469379687E-2</v>
      </c>
      <c r="L138" s="158">
        <v>122881</v>
      </c>
      <c r="M138" s="158">
        <v>34759</v>
      </c>
      <c r="N138" s="158">
        <v>49286</v>
      </c>
      <c r="O138" s="158">
        <v>148070</v>
      </c>
      <c r="P138" s="158">
        <v>164874</v>
      </c>
      <c r="Q138" s="158">
        <v>168573</v>
      </c>
      <c r="R138" s="159">
        <f>IFERROR(Q138/P138-1,"-")</f>
        <v>2.2435314239965143E-2</v>
      </c>
      <c r="S138" s="160">
        <f>IFERROR(Q138/L138-1,"-")</f>
        <v>0.37183942187970476</v>
      </c>
      <c r="T138" s="159">
        <f>Q138/Q$8</f>
        <v>4.7878767222501513E-2</v>
      </c>
      <c r="U138" s="158">
        <v>144424</v>
      </c>
      <c r="V138" s="158">
        <v>78820</v>
      </c>
      <c r="W138" s="158">
        <v>189969</v>
      </c>
      <c r="X138" s="158">
        <v>205883</v>
      </c>
      <c r="Y138" s="158">
        <v>214467</v>
      </c>
      <c r="Z138" s="159">
        <f>IFERROR(Y138/X138-1,"-")</f>
        <v>4.1693583248738397E-2</v>
      </c>
      <c r="AA138" s="160">
        <f t="shared" si="119"/>
        <v>0.48498172048966937</v>
      </c>
      <c r="AB138" s="159">
        <f>Y138/Y$8</f>
        <v>5.0113327289211244E-2</v>
      </c>
    </row>
    <row r="139" spans="1:28" s="56" customFormat="1" x14ac:dyDescent="0.25">
      <c r="B139" s="162" t="s">
        <v>110</v>
      </c>
      <c r="C139" s="163">
        <v>12618</v>
      </c>
      <c r="D139" s="163">
        <v>3361</v>
      </c>
      <c r="E139" s="163">
        <v>8566</v>
      </c>
      <c r="F139" s="163">
        <v>22074</v>
      </c>
      <c r="G139" s="163">
        <v>20929</v>
      </c>
      <c r="H139" s="163">
        <v>26456</v>
      </c>
      <c r="I139" s="164">
        <f t="shared" ref="I139:I146" si="120">IFERROR(H139/G139-1,"-")</f>
        <v>0.26408332935161738</v>
      </c>
      <c r="J139" s="165">
        <f t="shared" ref="J139:J146" si="121">IFERROR(H139/C139-1,"-")</f>
        <v>1.0966872721508953</v>
      </c>
      <c r="K139" s="164">
        <f t="shared" ref="K139:K146" si="122">H139/H$8</f>
        <v>3.4865117750161434E-2</v>
      </c>
      <c r="L139" s="163">
        <v>57689</v>
      </c>
      <c r="M139" s="163">
        <v>12472</v>
      </c>
      <c r="N139" s="163">
        <v>13304</v>
      </c>
      <c r="O139" s="163">
        <v>60071</v>
      </c>
      <c r="P139" s="163">
        <v>68669</v>
      </c>
      <c r="Q139" s="163">
        <v>70810</v>
      </c>
      <c r="R139" s="164">
        <f t="shared" ref="R139:R146" si="123">IFERROR(Q139/P139-1,"-")</f>
        <v>3.1178552185120001E-2</v>
      </c>
      <c r="S139" s="165">
        <f t="shared" ref="S139:S146" si="124">IFERROR(Q139/L139-1,"-")</f>
        <v>0.22744370677252168</v>
      </c>
      <c r="T139" s="164">
        <f t="shared" ref="T139:T146" si="125">Q139/Q$8</f>
        <v>2.0111735017027236E-2</v>
      </c>
      <c r="U139" s="163">
        <v>70307</v>
      </c>
      <c r="V139" s="163">
        <v>22202</v>
      </c>
      <c r="W139" s="163">
        <v>82145</v>
      </c>
      <c r="X139" s="163">
        <v>89598</v>
      </c>
      <c r="Y139" s="163">
        <v>97266</v>
      </c>
      <c r="Z139" s="164">
        <f t="shared" ref="Z139:Z146" si="126">IFERROR(Y139/X139-1,"-")</f>
        <v>8.5582267461327355E-2</v>
      </c>
      <c r="AA139" s="165">
        <f t="shared" si="119"/>
        <v>0.3834468829561779</v>
      </c>
      <c r="AB139" s="164">
        <f t="shared" ref="AB139:AB146" si="127">Y139/Y$8</f>
        <v>2.2727612602929218E-2</v>
      </c>
    </row>
    <row r="140" spans="1:28" s="56" customFormat="1" x14ac:dyDescent="0.25">
      <c r="B140" s="162" t="s">
        <v>113</v>
      </c>
      <c r="C140" s="163">
        <v>2167</v>
      </c>
      <c r="D140" s="163">
        <v>1257</v>
      </c>
      <c r="E140" s="163">
        <v>1249</v>
      </c>
      <c r="F140" s="163">
        <v>1553</v>
      </c>
      <c r="G140" s="163">
        <v>1880</v>
      </c>
      <c r="H140" s="163">
        <v>1664</v>
      </c>
      <c r="I140" s="164">
        <f t="shared" si="120"/>
        <v>-0.11489361702127665</v>
      </c>
      <c r="J140" s="165">
        <f t="shared" si="121"/>
        <v>-0.23211813567143513</v>
      </c>
      <c r="K140" s="164">
        <f t="shared" si="122"/>
        <v>2.1929073154017473E-3</v>
      </c>
      <c r="L140" s="163">
        <v>10331</v>
      </c>
      <c r="M140" s="163">
        <v>2280</v>
      </c>
      <c r="N140" s="163">
        <v>5222</v>
      </c>
      <c r="O140" s="163">
        <v>11965</v>
      </c>
      <c r="P140" s="163">
        <v>16181</v>
      </c>
      <c r="Q140" s="163">
        <v>16944</v>
      </c>
      <c r="R140" s="164">
        <f t="shared" si="123"/>
        <v>4.7154069587788117E-2</v>
      </c>
      <c r="S140" s="165">
        <f t="shared" si="124"/>
        <v>0.64011228341883641</v>
      </c>
      <c r="T140" s="164">
        <f t="shared" si="125"/>
        <v>4.8125015976346486E-3</v>
      </c>
      <c r="U140" s="163">
        <v>12498</v>
      </c>
      <c r="V140" s="163">
        <v>7702</v>
      </c>
      <c r="W140" s="163">
        <v>13518</v>
      </c>
      <c r="X140" s="163">
        <v>18061</v>
      </c>
      <c r="Y140" s="163">
        <v>18608</v>
      </c>
      <c r="Z140" s="164">
        <f t="shared" si="126"/>
        <v>3.0286252145506953E-2</v>
      </c>
      <c r="AA140" s="165">
        <f t="shared" si="119"/>
        <v>0.4888782205152824</v>
      </c>
      <c r="AB140" s="164">
        <f t="shared" si="127"/>
        <v>4.3480292734902936E-3</v>
      </c>
    </row>
    <row r="141" spans="1:28" x14ac:dyDescent="0.25">
      <c r="A141" s="56"/>
      <c r="B141" s="162" t="s">
        <v>116</v>
      </c>
      <c r="C141" s="163">
        <v>822</v>
      </c>
      <c r="D141" s="163">
        <v>147</v>
      </c>
      <c r="E141" s="163">
        <v>1545</v>
      </c>
      <c r="F141" s="163">
        <v>5813</v>
      </c>
      <c r="G141" s="163">
        <v>5043</v>
      </c>
      <c r="H141" s="163">
        <v>5027</v>
      </c>
      <c r="I141" s="164">
        <f t="shared" si="120"/>
        <v>-3.1727146539758388E-3</v>
      </c>
      <c r="J141" s="165">
        <f t="shared" si="121"/>
        <v>5.1155717761557176</v>
      </c>
      <c r="K141" s="164">
        <f t="shared" si="122"/>
        <v>6.6248467995941012E-3</v>
      </c>
      <c r="L141" s="163">
        <v>15318</v>
      </c>
      <c r="M141" s="163">
        <v>3786</v>
      </c>
      <c r="N141" s="163">
        <v>7824</v>
      </c>
      <c r="O141" s="163">
        <v>17158</v>
      </c>
      <c r="P141" s="163">
        <v>15976</v>
      </c>
      <c r="Q141" s="163">
        <v>15484</v>
      </c>
      <c r="R141" s="164">
        <f t="shared" si="123"/>
        <v>-3.0796194291437207E-2</v>
      </c>
      <c r="S141" s="165">
        <f t="shared" si="124"/>
        <v>1.0836923880402249E-2</v>
      </c>
      <c r="T141" s="164">
        <f t="shared" si="125"/>
        <v>4.3978266488299634E-3</v>
      </c>
      <c r="U141" s="163">
        <v>16140</v>
      </c>
      <c r="V141" s="163">
        <v>13038</v>
      </c>
      <c r="W141" s="163">
        <v>22971</v>
      </c>
      <c r="X141" s="163">
        <v>21019</v>
      </c>
      <c r="Y141" s="163">
        <v>20511</v>
      </c>
      <c r="Z141" s="164">
        <f t="shared" si="126"/>
        <v>-2.4168609353442116E-2</v>
      </c>
      <c r="AA141" s="165">
        <f t="shared" si="119"/>
        <v>0.27081784386617103</v>
      </c>
      <c r="AB141" s="164">
        <f t="shared" si="127"/>
        <v>4.79269284332327E-3</v>
      </c>
    </row>
    <row r="142" spans="1:28" x14ac:dyDescent="0.25">
      <c r="A142" s="56"/>
      <c r="B142" s="162" t="s">
        <v>123</v>
      </c>
      <c r="C142" s="163">
        <v>514</v>
      </c>
      <c r="D142" s="163">
        <v>113</v>
      </c>
      <c r="E142" s="163">
        <v>2523</v>
      </c>
      <c r="F142" s="163">
        <v>4370</v>
      </c>
      <c r="G142" s="163">
        <v>3569</v>
      </c>
      <c r="H142" s="163">
        <v>2063</v>
      </c>
      <c r="I142" s="164">
        <f t="shared" si="120"/>
        <v>-0.42196693751751191</v>
      </c>
      <c r="J142" s="165">
        <f t="shared" si="121"/>
        <v>3.0136186770428015</v>
      </c>
      <c r="K142" s="164">
        <f t="shared" si="122"/>
        <v>2.7187306440347387E-3</v>
      </c>
      <c r="L142" s="163">
        <v>1966</v>
      </c>
      <c r="M142" s="163">
        <v>447</v>
      </c>
      <c r="N142" s="163">
        <v>1121</v>
      </c>
      <c r="O142" s="163">
        <v>3896</v>
      </c>
      <c r="P142" s="163">
        <v>3738</v>
      </c>
      <c r="Q142" s="163">
        <v>3046</v>
      </c>
      <c r="R142" s="164">
        <f t="shared" si="123"/>
        <v>-0.18512573568753343</v>
      </c>
      <c r="S142" s="165">
        <f t="shared" si="124"/>
        <v>0.54933875890132255</v>
      </c>
      <c r="T142" s="164">
        <f t="shared" si="125"/>
        <v>8.6513691373908989E-4</v>
      </c>
      <c r="U142" s="163">
        <v>2480</v>
      </c>
      <c r="V142" s="163">
        <v>3759</v>
      </c>
      <c r="W142" s="163">
        <v>8266</v>
      </c>
      <c r="X142" s="163">
        <v>7307</v>
      </c>
      <c r="Y142" s="163">
        <v>5109</v>
      </c>
      <c r="Z142" s="164">
        <f t="shared" si="126"/>
        <v>-0.30080744491583411</v>
      </c>
      <c r="AA142" s="165">
        <f t="shared" si="119"/>
        <v>1.0600806451612903</v>
      </c>
      <c r="AB142" s="164">
        <f t="shared" si="127"/>
        <v>1.1937920011963624E-3</v>
      </c>
    </row>
    <row r="143" spans="1:28" x14ac:dyDescent="0.25">
      <c r="A143" s="56"/>
      <c r="B143" s="162" t="s">
        <v>119</v>
      </c>
      <c r="C143" s="163">
        <v>228</v>
      </c>
      <c r="D143" s="163">
        <v>428</v>
      </c>
      <c r="E143" s="163">
        <v>853</v>
      </c>
      <c r="F143" s="163">
        <v>435</v>
      </c>
      <c r="G143" s="163">
        <v>1205</v>
      </c>
      <c r="H143" s="163">
        <v>791</v>
      </c>
      <c r="I143" s="164">
        <f t="shared" si="120"/>
        <v>-0.34356846473029046</v>
      </c>
      <c r="J143" s="165">
        <f t="shared" si="121"/>
        <v>2.4692982456140351</v>
      </c>
      <c r="K143" s="164">
        <f t="shared" si="122"/>
        <v>1.0424216865882105E-3</v>
      </c>
      <c r="L143" s="163">
        <v>3291</v>
      </c>
      <c r="M143" s="163">
        <v>773</v>
      </c>
      <c r="N143" s="163">
        <v>1563</v>
      </c>
      <c r="O143" s="163">
        <v>3253</v>
      </c>
      <c r="P143" s="163">
        <v>3495</v>
      </c>
      <c r="Q143" s="163">
        <v>3931</v>
      </c>
      <c r="R143" s="164">
        <f t="shared" si="123"/>
        <v>0.12474964234620889</v>
      </c>
      <c r="S143" s="165">
        <f t="shared" si="124"/>
        <v>0.19446976602856281</v>
      </c>
      <c r="T143" s="164">
        <f t="shared" si="125"/>
        <v>1.1164980984597382E-3</v>
      </c>
      <c r="U143" s="163">
        <v>3519</v>
      </c>
      <c r="V143" s="163">
        <v>2820</v>
      </c>
      <c r="W143" s="163">
        <v>3688</v>
      </c>
      <c r="X143" s="163">
        <v>4700</v>
      </c>
      <c r="Y143" s="163">
        <v>4722</v>
      </c>
      <c r="Z143" s="164">
        <f t="shared" si="126"/>
        <v>4.6808510638298717E-3</v>
      </c>
      <c r="AA143" s="165">
        <f t="shared" si="119"/>
        <v>0.34185848252344408</v>
      </c>
      <c r="AB143" s="164">
        <f t="shared" si="127"/>
        <v>1.1033638343412064E-3</v>
      </c>
    </row>
    <row r="144" spans="1:28" x14ac:dyDescent="0.25">
      <c r="A144" s="56"/>
      <c r="B144" s="162" t="s">
        <v>128</v>
      </c>
      <c r="C144" s="163">
        <v>356</v>
      </c>
      <c r="D144" s="163">
        <v>142</v>
      </c>
      <c r="E144" s="163">
        <v>93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-0.9831460674157303</v>
      </c>
      <c r="K144" s="164">
        <f t="shared" si="122"/>
        <v>7.9071177238043773E-6</v>
      </c>
      <c r="L144" s="163">
        <v>1180</v>
      </c>
      <c r="M144" s="163">
        <v>1439</v>
      </c>
      <c r="N144" s="163">
        <v>1085</v>
      </c>
      <c r="O144" s="163">
        <v>2826</v>
      </c>
      <c r="P144" s="163">
        <v>3106</v>
      </c>
      <c r="Q144" s="163">
        <v>3058</v>
      </c>
      <c r="R144" s="164">
        <f t="shared" si="123"/>
        <v>-1.5453960077269846E-2</v>
      </c>
      <c r="S144" s="165">
        <f t="shared" si="124"/>
        <v>1.5915254237288137</v>
      </c>
      <c r="T144" s="164">
        <f t="shared" si="125"/>
        <v>8.6854520098953944E-4</v>
      </c>
      <c r="U144" s="163">
        <v>1536</v>
      </c>
      <c r="V144" s="163">
        <v>1197</v>
      </c>
      <c r="W144" s="163">
        <v>2905</v>
      </c>
      <c r="X144" s="163">
        <v>3245</v>
      </c>
      <c r="Y144" s="163">
        <v>3064</v>
      </c>
      <c r="Z144" s="164">
        <f t="shared" si="126"/>
        <v>-5.5778120184899804E-2</v>
      </c>
      <c r="AA144" s="165">
        <f t="shared" si="119"/>
        <v>0.99479166666666674</v>
      </c>
      <c r="AB144" s="164">
        <f t="shared" si="127"/>
        <v>7.1594807039844477E-4</v>
      </c>
    </row>
    <row r="145" spans="1:28" x14ac:dyDescent="0.25">
      <c r="A145" s="56"/>
      <c r="B145" s="162" t="s">
        <v>131</v>
      </c>
      <c r="C145" s="163">
        <v>532</v>
      </c>
      <c r="D145" s="163">
        <v>815</v>
      </c>
      <c r="E145" s="163">
        <v>64</v>
      </c>
      <c r="F145" s="163">
        <v>49</v>
      </c>
      <c r="G145" s="163">
        <v>93</v>
      </c>
      <c r="H145" s="163">
        <v>54</v>
      </c>
      <c r="I145" s="164">
        <f t="shared" si="120"/>
        <v>-0.41935483870967738</v>
      </c>
      <c r="J145" s="165">
        <f t="shared" si="121"/>
        <v>-0.89849624060150379</v>
      </c>
      <c r="K145" s="164">
        <f t="shared" si="122"/>
        <v>7.1164059514239401E-5</v>
      </c>
      <c r="L145" s="163">
        <v>3806</v>
      </c>
      <c r="M145" s="163">
        <v>2465</v>
      </c>
      <c r="N145" s="163">
        <v>689</v>
      </c>
      <c r="O145" s="163">
        <v>1637</v>
      </c>
      <c r="P145" s="163">
        <v>2212</v>
      </c>
      <c r="Q145" s="163">
        <v>1992</v>
      </c>
      <c r="R145" s="164">
        <f t="shared" si="123"/>
        <v>-9.9457504520795714E-2</v>
      </c>
      <c r="S145" s="165">
        <f t="shared" si="124"/>
        <v>-0.47661586967945346</v>
      </c>
      <c r="T145" s="164">
        <f t="shared" si="125"/>
        <v>5.6577568357461165E-4</v>
      </c>
      <c r="U145" s="163">
        <v>4338</v>
      </c>
      <c r="V145" s="163">
        <v>790</v>
      </c>
      <c r="W145" s="163">
        <v>1686</v>
      </c>
      <c r="X145" s="163">
        <v>2305</v>
      </c>
      <c r="Y145" s="163">
        <v>2046</v>
      </c>
      <c r="Z145" s="164">
        <f t="shared" si="126"/>
        <v>-0.11236442516268985</v>
      </c>
      <c r="AA145" s="165">
        <f t="shared" si="119"/>
        <v>-0.52835408022130015</v>
      </c>
      <c r="AB145" s="164">
        <f t="shared" si="127"/>
        <v>4.7807759531175517E-4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4306</v>
      </c>
      <c r="D146" s="169">
        <f t="shared" si="128"/>
        <v>1145</v>
      </c>
      <c r="E146" s="169">
        <f t="shared" si="128"/>
        <v>3684</v>
      </c>
      <c r="F146" s="169">
        <f t="shared" si="128"/>
        <v>7526</v>
      </c>
      <c r="G146" s="169">
        <f t="shared" si="128"/>
        <v>8151</v>
      </c>
      <c r="H146" s="169">
        <f t="shared" si="128"/>
        <v>9833</v>
      </c>
      <c r="I146" s="170">
        <f t="shared" si="120"/>
        <v>0.20635504846031161</v>
      </c>
      <c r="J146" s="171">
        <f t="shared" si="121"/>
        <v>1.2835578262888991</v>
      </c>
      <c r="K146" s="170">
        <f t="shared" si="122"/>
        <v>1.2958448096361408E-2</v>
      </c>
      <c r="L146" s="169">
        <f t="shared" ref="L146:Q146" si="129">L138-SUM(L139:L145)</f>
        <v>29300</v>
      </c>
      <c r="M146" s="169">
        <f t="shared" si="129"/>
        <v>11097</v>
      </c>
      <c r="N146" s="169">
        <f t="shared" si="129"/>
        <v>18478</v>
      </c>
      <c r="O146" s="169">
        <f t="shared" si="129"/>
        <v>47264</v>
      </c>
      <c r="P146" s="169">
        <f t="shared" si="129"/>
        <v>51497</v>
      </c>
      <c r="Q146" s="169">
        <f t="shared" si="129"/>
        <v>53308</v>
      </c>
      <c r="R146" s="170">
        <f t="shared" si="123"/>
        <v>3.5167097112453138E-2</v>
      </c>
      <c r="S146" s="171">
        <f t="shared" si="124"/>
        <v>0.81938566552901015</v>
      </c>
      <c r="T146" s="170">
        <f t="shared" si="125"/>
        <v>1.5140748062246686E-2</v>
      </c>
      <c r="U146" s="169">
        <f>U138-SUM(U139:U145)</f>
        <v>33606</v>
      </c>
      <c r="V146" s="169">
        <f>V138-SUM(V139:V145)</f>
        <v>27312</v>
      </c>
      <c r="W146" s="169">
        <f>W138-SUM(W139:W145)</f>
        <v>54790</v>
      </c>
      <c r="X146" s="169">
        <f>X138-SUM(X139:X145)</f>
        <v>59648</v>
      </c>
      <c r="Y146" s="169">
        <f>Y138-SUM(Y139:Y145)</f>
        <v>63141</v>
      </c>
      <c r="Z146" s="170">
        <f t="shared" si="126"/>
        <v>5.8560219957081605E-2</v>
      </c>
      <c r="AA146" s="171">
        <f t="shared" si="119"/>
        <v>0.87886091769326913</v>
      </c>
      <c r="AB146" s="170">
        <f t="shared" si="127"/>
        <v>1.4753811068220692E-2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27519</v>
      </c>
      <c r="D148" s="176">
        <f t="shared" si="130"/>
        <v>10903</v>
      </c>
      <c r="E148" s="176">
        <f t="shared" si="130"/>
        <v>15189</v>
      </c>
      <c r="F148" s="176">
        <f t="shared" si="130"/>
        <v>30370</v>
      </c>
      <c r="G148" s="176">
        <f t="shared" si="130"/>
        <v>30695</v>
      </c>
      <c r="H148" s="176">
        <f t="shared" si="130"/>
        <v>35796</v>
      </c>
      <c r="I148" s="177">
        <f>IFERROR(H148/G148-1,"-")</f>
        <v>0.16618341749470589</v>
      </c>
      <c r="J148" s="177">
        <f>IFERROR(H148/C148-1,"-")</f>
        <v>0.30077401068352771</v>
      </c>
      <c r="K148" s="177">
        <f>H148/H$8</f>
        <v>4.717386434021692E-2</v>
      </c>
      <c r="L148" s="176">
        <f t="shared" ref="L148:Q148" si="131">L149+L152</f>
        <v>94097</v>
      </c>
      <c r="M148" s="176">
        <f t="shared" si="131"/>
        <v>27129</v>
      </c>
      <c r="N148" s="176">
        <f t="shared" si="131"/>
        <v>55599</v>
      </c>
      <c r="O148" s="176">
        <f t="shared" si="131"/>
        <v>77698</v>
      </c>
      <c r="P148" s="176">
        <f t="shared" si="131"/>
        <v>83047</v>
      </c>
      <c r="Q148" s="176">
        <f t="shared" si="131"/>
        <v>81300</v>
      </c>
      <c r="R148" s="177">
        <f>IFERROR(Q148/P148-1,"-")</f>
        <v>-2.1036280660348905E-2</v>
      </c>
      <c r="S148" s="177">
        <f>IFERROR(Q148/L148-1,"-")</f>
        <v>-0.13599795955237681</v>
      </c>
      <c r="T148" s="177">
        <f>Q148/Q$8</f>
        <v>2.3091146121795143E-2</v>
      </c>
      <c r="U148" s="176">
        <f>U149+U152</f>
        <v>121616</v>
      </c>
      <c r="V148" s="176">
        <f>V149+V152</f>
        <v>70788</v>
      </c>
      <c r="W148" s="176">
        <f>W149+W152</f>
        <v>108068</v>
      </c>
      <c r="X148" s="176">
        <f>X149+X152</f>
        <v>113742</v>
      </c>
      <c r="Y148" s="176">
        <f>Y149+Y152</f>
        <v>117096</v>
      </c>
      <c r="Z148" s="177">
        <f>IFERROR(Y148/X148-1,"-")</f>
        <v>2.948778815213382E-2</v>
      </c>
      <c r="AA148" s="177">
        <f t="shared" ref="AA148:AA160" si="132">IFERROR(Y148/U148-1,"-")</f>
        <v>-3.7166162347059606E-2</v>
      </c>
      <c r="AB148" s="177">
        <f>Y148/Y$8</f>
        <v>2.7361179912329073E-2</v>
      </c>
    </row>
    <row r="149" spans="1:28" x14ac:dyDescent="0.25">
      <c r="A149" s="56"/>
      <c r="B149" s="157" t="s">
        <v>97</v>
      </c>
      <c r="C149" s="158">
        <v>17412</v>
      </c>
      <c r="D149" s="158">
        <v>7450</v>
      </c>
      <c r="E149" s="158">
        <v>8139</v>
      </c>
      <c r="F149" s="158">
        <v>18008</v>
      </c>
      <c r="G149" s="158">
        <v>17683</v>
      </c>
      <c r="H149" s="158">
        <v>18511</v>
      </c>
      <c r="I149" s="159">
        <f>IFERROR(H149/G149-1,"-")</f>
        <v>4.6824633829101403E-2</v>
      </c>
      <c r="J149" s="160">
        <f>IFERROR(H149/C149-1,"-")</f>
        <v>6.3117390305536425E-2</v>
      </c>
      <c r="K149" s="159">
        <f>H149/H$8</f>
        <v>2.4394776030890474E-2</v>
      </c>
      <c r="L149" s="158">
        <v>36028</v>
      </c>
      <c r="M149" s="158">
        <v>11710</v>
      </c>
      <c r="N149" s="158">
        <v>31999</v>
      </c>
      <c r="O149" s="158">
        <v>38624</v>
      </c>
      <c r="P149" s="158">
        <v>38986</v>
      </c>
      <c r="Q149" s="158">
        <v>34388</v>
      </c>
      <c r="R149" s="159">
        <f>IFERROR(Q149/P149-1,"-")</f>
        <v>-0.11793977325193661</v>
      </c>
      <c r="S149" s="160">
        <f>IFERROR(Q149/L149-1,"-")</f>
        <v>-4.5520150993671571E-2</v>
      </c>
      <c r="T149" s="159">
        <f>Q149/Q$8</f>
        <v>9.7670151640380249E-3</v>
      </c>
      <c r="U149" s="158">
        <v>53440</v>
      </c>
      <c r="V149" s="158">
        <v>40138</v>
      </c>
      <c r="W149" s="158">
        <v>56632</v>
      </c>
      <c r="X149" s="158">
        <v>56669</v>
      </c>
      <c r="Y149" s="158">
        <v>52899</v>
      </c>
      <c r="Z149" s="159">
        <f>IFERROR(Y149/X149-1,"-")</f>
        <v>-6.6526672431135192E-2</v>
      </c>
      <c r="AA149" s="160">
        <f t="shared" si="132"/>
        <v>-1.012350299401199E-2</v>
      </c>
      <c r="AB149" s="159">
        <f>Y149/Y$8</f>
        <v>1.2360619117495864E-2</v>
      </c>
    </row>
    <row r="150" spans="1:28" x14ac:dyDescent="0.25">
      <c r="A150" s="56"/>
      <c r="B150" s="162" t="s">
        <v>103</v>
      </c>
      <c r="C150" s="163">
        <v>6183</v>
      </c>
      <c r="D150" s="163">
        <v>2742</v>
      </c>
      <c r="E150" s="163">
        <v>4159</v>
      </c>
      <c r="F150" s="163">
        <v>6621</v>
      </c>
      <c r="G150" s="163">
        <v>5819</v>
      </c>
      <c r="H150" s="163">
        <v>5597</v>
      </c>
      <c r="I150" s="164">
        <f>IFERROR(H150/G150-1,"-")</f>
        <v>-3.8150885031792425E-2</v>
      </c>
      <c r="J150" s="165">
        <f>IFERROR(H150/C150-1,"-")</f>
        <v>-9.4775998706129738E-2</v>
      </c>
      <c r="K150" s="164">
        <f>H150/H$8</f>
        <v>7.3760229833555171E-3</v>
      </c>
      <c r="L150" s="163">
        <v>26435</v>
      </c>
      <c r="M150" s="163">
        <v>9259</v>
      </c>
      <c r="N150" s="163">
        <v>28141</v>
      </c>
      <c r="O150" s="163">
        <v>34603</v>
      </c>
      <c r="P150" s="163">
        <v>36698</v>
      </c>
      <c r="Q150" s="163">
        <v>31174</v>
      </c>
      <c r="R150" s="164">
        <f>IFERROR(Q150/P150-1,"-")</f>
        <v>-0.15052591421875849</v>
      </c>
      <c r="S150" s="165">
        <f>IFERROR(Q150/L150-1,"-")</f>
        <v>0.17926990731984116</v>
      </c>
      <c r="T150" s="164">
        <f>Q150/Q$8</f>
        <v>8.8541622287926433E-3</v>
      </c>
      <c r="U150" s="163">
        <v>32618</v>
      </c>
      <c r="V150" s="163">
        <v>32300</v>
      </c>
      <c r="W150" s="163">
        <v>41224</v>
      </c>
      <c r="X150" s="163">
        <v>42517</v>
      </c>
      <c r="Y150" s="163">
        <v>36771</v>
      </c>
      <c r="Z150" s="164">
        <f>IFERROR(Y150/X150-1,"-")</f>
        <v>-0.1351459416233507</v>
      </c>
      <c r="AA150" s="165">
        <f t="shared" si="132"/>
        <v>0.12732233735974008</v>
      </c>
      <c r="AB150" s="164">
        <f>Y150/Y$8</f>
        <v>8.5920778383228504E-3</v>
      </c>
    </row>
    <row r="151" spans="1:28" x14ac:dyDescent="0.25">
      <c r="A151" s="56"/>
      <c r="B151" s="162" t="s">
        <v>100</v>
      </c>
      <c r="C151" s="163">
        <v>11229</v>
      </c>
      <c r="D151" s="163">
        <v>4708</v>
      </c>
      <c r="E151" s="163">
        <v>3980</v>
      </c>
      <c r="F151" s="163">
        <v>11387</v>
      </c>
      <c r="G151" s="163">
        <v>11864</v>
      </c>
      <c r="H151" s="163">
        <v>12914</v>
      </c>
      <c r="I151" s="164">
        <f>IFERROR(H151/G151-1,"-")</f>
        <v>8.8503034389750601E-2</v>
      </c>
      <c r="J151" s="165">
        <f>IFERROR(H151/C151-1,"-")</f>
        <v>0.15005788583132951</v>
      </c>
      <c r="K151" s="164">
        <f>H151/H$8</f>
        <v>1.7018753047534956E-2</v>
      </c>
      <c r="L151" s="163">
        <v>9593</v>
      </c>
      <c r="M151" s="163">
        <v>2451</v>
      </c>
      <c r="N151" s="163">
        <v>3858</v>
      </c>
      <c r="O151" s="163">
        <v>4021</v>
      </c>
      <c r="P151" s="163">
        <v>2288</v>
      </c>
      <c r="Q151" s="163">
        <v>3214</v>
      </c>
      <c r="R151" s="164">
        <f>IFERROR(Q151/P151-1,"-")</f>
        <v>0.4047202797202798</v>
      </c>
      <c r="S151" s="165">
        <f>IFERROR(Q151/L151-1,"-")</f>
        <v>-0.66496403627645151</v>
      </c>
      <c r="T151" s="164">
        <f>Q151/Q$8</f>
        <v>9.1285293524538246E-4</v>
      </c>
      <c r="U151" s="163">
        <v>20822</v>
      </c>
      <c r="V151" s="163">
        <v>7838</v>
      </c>
      <c r="W151" s="163">
        <v>15408</v>
      </c>
      <c r="X151" s="163">
        <v>14152</v>
      </c>
      <c r="Y151" s="163">
        <v>16128</v>
      </c>
      <c r="Z151" s="164">
        <f>IFERROR(Y151/X151-1,"-")</f>
        <v>0.13962690785754672</v>
      </c>
      <c r="AA151" s="165">
        <f t="shared" si="132"/>
        <v>-0.22543463644222461</v>
      </c>
      <c r="AB151" s="164">
        <f>Y151/Y$8</f>
        <v>3.7685412791730144E-3</v>
      </c>
    </row>
    <row r="152" spans="1:28" x14ac:dyDescent="0.25">
      <c r="A152" s="56"/>
      <c r="B152" s="157" t="s">
        <v>107</v>
      </c>
      <c r="C152" s="158">
        <v>10107</v>
      </c>
      <c r="D152" s="158">
        <v>3453</v>
      </c>
      <c r="E152" s="158">
        <v>7050</v>
      </c>
      <c r="F152" s="158">
        <v>12362</v>
      </c>
      <c r="G152" s="158">
        <v>13012</v>
      </c>
      <c r="H152" s="158">
        <v>17285</v>
      </c>
      <c r="I152" s="159">
        <f>IFERROR(H152/G152-1,"-")</f>
        <v>0.3283891792191822</v>
      </c>
      <c r="J152" s="160">
        <f>IFERROR(H152/C152-1,"-")</f>
        <v>0.71020085089541896</v>
      </c>
      <c r="K152" s="159">
        <f>H152/H$8</f>
        <v>2.2779088309326446E-2</v>
      </c>
      <c r="L152" s="158">
        <v>58069</v>
      </c>
      <c r="M152" s="158">
        <v>15419</v>
      </c>
      <c r="N152" s="158">
        <v>23600</v>
      </c>
      <c r="O152" s="158">
        <v>39074</v>
      </c>
      <c r="P152" s="158">
        <v>44061</v>
      </c>
      <c r="Q152" s="158">
        <v>46912</v>
      </c>
      <c r="R152" s="159">
        <f>IFERROR(Q152/P152-1,"-")</f>
        <v>6.4705748848187694E-2</v>
      </c>
      <c r="S152" s="160">
        <f>IFERROR(Q152/L152-1,"-")</f>
        <v>-0.19213349635778121</v>
      </c>
      <c r="T152" s="159">
        <f>Q152/Q$8</f>
        <v>1.332413095775712E-2</v>
      </c>
      <c r="U152" s="158">
        <v>68176</v>
      </c>
      <c r="V152" s="158">
        <v>30650</v>
      </c>
      <c r="W152" s="158">
        <v>51436</v>
      </c>
      <c r="X152" s="158">
        <v>57073</v>
      </c>
      <c r="Y152" s="158">
        <v>64197</v>
      </c>
      <c r="Z152" s="159">
        <f>IFERROR(Y152/X152-1,"-")</f>
        <v>0.12482259562314924</v>
      </c>
      <c r="AA152" s="160">
        <f t="shared" si="132"/>
        <v>-5.8363647031213328E-2</v>
      </c>
      <c r="AB152" s="159">
        <f>Y152/Y$8</f>
        <v>1.5000560794833211E-2</v>
      </c>
    </row>
    <row r="153" spans="1:28" s="56" customFormat="1" x14ac:dyDescent="0.25">
      <c r="B153" s="162" t="s">
        <v>110</v>
      </c>
      <c r="C153" s="163">
        <v>1074</v>
      </c>
      <c r="D153" s="163">
        <v>412</v>
      </c>
      <c r="E153" s="163">
        <v>401</v>
      </c>
      <c r="F153" s="163">
        <v>974</v>
      </c>
      <c r="G153" s="163">
        <v>983</v>
      </c>
      <c r="H153" s="163">
        <v>1429</v>
      </c>
      <c r="I153" s="164">
        <f t="shared" ref="I153:I160" si="133">IFERROR(H153/G153-1,"-")</f>
        <v>0.45371312309257372</v>
      </c>
      <c r="J153" s="165">
        <f t="shared" ref="J153:J160" si="134">IFERROR(H153/C153-1,"-")</f>
        <v>0.33054003724394776</v>
      </c>
      <c r="K153" s="164">
        <f t="shared" ref="K153:K160" si="135">H153/H$8</f>
        <v>1.8832118712194094E-3</v>
      </c>
      <c r="L153" s="163">
        <v>20546</v>
      </c>
      <c r="M153" s="163">
        <v>5103</v>
      </c>
      <c r="N153" s="163">
        <v>5197</v>
      </c>
      <c r="O153" s="163">
        <v>18197</v>
      </c>
      <c r="P153" s="163">
        <v>17767</v>
      </c>
      <c r="Q153" s="163">
        <v>18362</v>
      </c>
      <c r="R153" s="164">
        <f t="shared" ref="R153:R160" si="136">IFERROR(Q153/P153-1,"-")</f>
        <v>3.3489052738222558E-2</v>
      </c>
      <c r="S153" s="165">
        <f t="shared" ref="S153:S160" si="137">IFERROR(Q153/L153-1,"-")</f>
        <v>-0.10629806288328625</v>
      </c>
      <c r="T153" s="164">
        <f t="shared" ref="T153:T160" si="138">Q153/Q$8</f>
        <v>5.2152475410627607E-3</v>
      </c>
      <c r="U153" s="163">
        <v>21620</v>
      </c>
      <c r="V153" s="163">
        <v>5598</v>
      </c>
      <c r="W153" s="163">
        <v>19171</v>
      </c>
      <c r="X153" s="163">
        <v>18750</v>
      </c>
      <c r="Y153" s="163">
        <v>19791</v>
      </c>
      <c r="Z153" s="164">
        <f t="shared" ref="Z153:Z160" si="139">IFERROR(Y153/X153-1,"-")</f>
        <v>5.5520000000000014E-2</v>
      </c>
      <c r="AA153" s="165">
        <f t="shared" si="132"/>
        <v>-8.4597594819611488E-2</v>
      </c>
      <c r="AB153" s="164">
        <f t="shared" ref="AB153:AB160" si="140">Y153/Y$8</f>
        <v>4.6244543933601891E-3</v>
      </c>
    </row>
    <row r="154" spans="1:28" s="56" customFormat="1" x14ac:dyDescent="0.25">
      <c r="B154" s="162" t="s">
        <v>113</v>
      </c>
      <c r="C154" s="163">
        <v>1972</v>
      </c>
      <c r="D154" s="163">
        <v>629</v>
      </c>
      <c r="E154" s="163">
        <v>1400</v>
      </c>
      <c r="F154" s="163">
        <v>2438</v>
      </c>
      <c r="G154" s="163">
        <v>2568</v>
      </c>
      <c r="H154" s="163">
        <v>2962</v>
      </c>
      <c r="I154" s="164">
        <f t="shared" si="133"/>
        <v>0.15342679127725867</v>
      </c>
      <c r="J154" s="165">
        <f t="shared" si="134"/>
        <v>0.50202839756592299</v>
      </c>
      <c r="K154" s="164">
        <f t="shared" si="135"/>
        <v>3.903480449651428E-3</v>
      </c>
      <c r="L154" s="163">
        <v>14400</v>
      </c>
      <c r="M154" s="163">
        <v>3882</v>
      </c>
      <c r="N154" s="163">
        <v>6636</v>
      </c>
      <c r="O154" s="163">
        <v>7498</v>
      </c>
      <c r="P154" s="163">
        <v>7764</v>
      </c>
      <c r="Q154" s="163">
        <v>7140</v>
      </c>
      <c r="R154" s="164">
        <f t="shared" si="136"/>
        <v>-8.037094281298296E-2</v>
      </c>
      <c r="S154" s="165">
        <f t="shared" si="137"/>
        <v>-0.50416666666666665</v>
      </c>
      <c r="T154" s="164">
        <f t="shared" si="138"/>
        <v>2.0279309140174332E-3</v>
      </c>
      <c r="U154" s="163">
        <v>16372</v>
      </c>
      <c r="V154" s="163">
        <v>8036</v>
      </c>
      <c r="W154" s="163">
        <v>9936</v>
      </c>
      <c r="X154" s="163">
        <v>10332</v>
      </c>
      <c r="Y154" s="163">
        <v>10102</v>
      </c>
      <c r="Z154" s="164">
        <f t="shared" si="139"/>
        <v>-2.2260936895083239E-2</v>
      </c>
      <c r="AA154" s="165">
        <f t="shared" si="132"/>
        <v>-0.38297092597117033</v>
      </c>
      <c r="AB154" s="164">
        <f t="shared" si="140"/>
        <v>2.3604789187875617E-3</v>
      </c>
    </row>
    <row r="155" spans="1:28" x14ac:dyDescent="0.25">
      <c r="A155" s="56"/>
      <c r="B155" s="162" t="s">
        <v>116</v>
      </c>
      <c r="C155" s="163">
        <v>1295</v>
      </c>
      <c r="D155" s="163">
        <v>522</v>
      </c>
      <c r="E155" s="163">
        <v>1370</v>
      </c>
      <c r="F155" s="163">
        <v>2211</v>
      </c>
      <c r="G155" s="163">
        <v>2245</v>
      </c>
      <c r="H155" s="163">
        <v>2884</v>
      </c>
      <c r="I155" s="164">
        <f t="shared" si="133"/>
        <v>0.2846325167037862</v>
      </c>
      <c r="J155" s="165">
        <f t="shared" si="134"/>
        <v>1.2270270270270269</v>
      </c>
      <c r="K155" s="164">
        <f t="shared" si="135"/>
        <v>3.8006879192419708E-3</v>
      </c>
      <c r="L155" s="163">
        <v>8444</v>
      </c>
      <c r="M155" s="163">
        <v>1705</v>
      </c>
      <c r="N155" s="163">
        <v>3754</v>
      </c>
      <c r="O155" s="163">
        <v>4261</v>
      </c>
      <c r="P155" s="163">
        <v>7004</v>
      </c>
      <c r="Q155" s="163">
        <v>8840</v>
      </c>
      <c r="R155" s="164">
        <f t="shared" si="136"/>
        <v>0.26213592233009719</v>
      </c>
      <c r="S155" s="165">
        <f t="shared" si="137"/>
        <v>4.6897205116058771E-2</v>
      </c>
      <c r="T155" s="164">
        <f t="shared" si="138"/>
        <v>2.5107716078311081E-3</v>
      </c>
      <c r="U155" s="163">
        <v>9739</v>
      </c>
      <c r="V155" s="163">
        <v>5124</v>
      </c>
      <c r="W155" s="163">
        <v>6472</v>
      </c>
      <c r="X155" s="163">
        <v>9249</v>
      </c>
      <c r="Y155" s="163">
        <v>11724</v>
      </c>
      <c r="Z155" s="164">
        <f t="shared" si="139"/>
        <v>0.26759649691858578</v>
      </c>
      <c r="AA155" s="165">
        <f t="shared" si="132"/>
        <v>0.2038196940137591</v>
      </c>
      <c r="AB155" s="164">
        <f t="shared" si="140"/>
        <v>2.739482760232169E-3</v>
      </c>
    </row>
    <row r="156" spans="1:28" x14ac:dyDescent="0.25">
      <c r="A156" s="56"/>
      <c r="B156" s="162" t="s">
        <v>123</v>
      </c>
      <c r="C156" s="163">
        <v>534</v>
      </c>
      <c r="D156" s="163">
        <v>243</v>
      </c>
      <c r="E156" s="163">
        <v>317</v>
      </c>
      <c r="F156" s="163">
        <v>761</v>
      </c>
      <c r="G156" s="163">
        <v>634</v>
      </c>
      <c r="H156" s="163">
        <v>898</v>
      </c>
      <c r="I156" s="164">
        <f t="shared" si="133"/>
        <v>0.41640378548895907</v>
      </c>
      <c r="J156" s="165">
        <f t="shared" si="134"/>
        <v>0.68164794007490648</v>
      </c>
      <c r="K156" s="164">
        <f t="shared" si="135"/>
        <v>1.1834319526627219E-3</v>
      </c>
      <c r="L156" s="163">
        <v>1018</v>
      </c>
      <c r="M156" s="163">
        <v>327</v>
      </c>
      <c r="N156" s="163">
        <v>589</v>
      </c>
      <c r="O156" s="163">
        <v>856</v>
      </c>
      <c r="P156" s="163">
        <v>868</v>
      </c>
      <c r="Q156" s="163">
        <v>969</v>
      </c>
      <c r="R156" s="164">
        <f t="shared" si="136"/>
        <v>0.11635944700460832</v>
      </c>
      <c r="S156" s="165">
        <f t="shared" si="137"/>
        <v>-4.8133595284872266E-2</v>
      </c>
      <c r="T156" s="164">
        <f t="shared" si="138"/>
        <v>2.7521919547379454E-4</v>
      </c>
      <c r="U156" s="163">
        <v>1552</v>
      </c>
      <c r="V156" s="163">
        <v>906</v>
      </c>
      <c r="W156" s="163">
        <v>1617</v>
      </c>
      <c r="X156" s="163">
        <v>1502</v>
      </c>
      <c r="Y156" s="163">
        <v>1867</v>
      </c>
      <c r="Z156" s="164">
        <f t="shared" si="139"/>
        <v>0.24300932090545935</v>
      </c>
      <c r="AA156" s="165">
        <f t="shared" si="132"/>
        <v>0.20296391752577314</v>
      </c>
      <c r="AB156" s="164">
        <f t="shared" si="140"/>
        <v>4.3625164733482254E-4</v>
      </c>
    </row>
    <row r="157" spans="1:28" x14ac:dyDescent="0.25">
      <c r="A157" s="56"/>
      <c r="B157" s="162" t="s">
        <v>119</v>
      </c>
      <c r="C157" s="163">
        <v>433</v>
      </c>
      <c r="D157" s="163">
        <v>218</v>
      </c>
      <c r="E157" s="163">
        <v>351</v>
      </c>
      <c r="F157" s="163">
        <v>597</v>
      </c>
      <c r="G157" s="163">
        <v>569</v>
      </c>
      <c r="H157" s="163">
        <v>772</v>
      </c>
      <c r="I157" s="164">
        <f t="shared" si="133"/>
        <v>0.35676625659050965</v>
      </c>
      <c r="J157" s="165">
        <f t="shared" si="134"/>
        <v>0.78290993071593529</v>
      </c>
      <c r="K157" s="164">
        <f t="shared" si="135"/>
        <v>1.0173824804628299E-3</v>
      </c>
      <c r="L157" s="163">
        <v>2553</v>
      </c>
      <c r="M157" s="163">
        <v>974</v>
      </c>
      <c r="N157" s="163">
        <v>1393</v>
      </c>
      <c r="O157" s="163">
        <v>2346</v>
      </c>
      <c r="P157" s="163">
        <v>2305</v>
      </c>
      <c r="Q157" s="163">
        <v>2540</v>
      </c>
      <c r="R157" s="164">
        <f t="shared" si="136"/>
        <v>0.10195227765726678</v>
      </c>
      <c r="S157" s="165">
        <f t="shared" si="137"/>
        <v>-5.0920485703094265E-3</v>
      </c>
      <c r="T157" s="164">
        <f t="shared" si="138"/>
        <v>7.2142080134513734E-4</v>
      </c>
      <c r="U157" s="163">
        <v>2986</v>
      </c>
      <c r="V157" s="163">
        <v>1744</v>
      </c>
      <c r="W157" s="163">
        <v>2943</v>
      </c>
      <c r="X157" s="163">
        <v>2874</v>
      </c>
      <c r="Y157" s="163">
        <v>3312</v>
      </c>
      <c r="Z157" s="164">
        <f t="shared" si="139"/>
        <v>0.15240083507306879</v>
      </c>
      <c r="AA157" s="165">
        <f t="shared" si="132"/>
        <v>0.10917615539182846</v>
      </c>
      <c r="AB157" s="164">
        <f t="shared" si="140"/>
        <v>7.7389686983017267E-4</v>
      </c>
    </row>
    <row r="158" spans="1:28" x14ac:dyDescent="0.25">
      <c r="A158" s="56"/>
      <c r="B158" s="162" t="s">
        <v>128</v>
      </c>
      <c r="C158" s="163">
        <v>159</v>
      </c>
      <c r="D158" s="163">
        <v>56</v>
      </c>
      <c r="E158" s="163">
        <v>71</v>
      </c>
      <c r="F158" s="163">
        <v>195</v>
      </c>
      <c r="G158" s="163">
        <v>156</v>
      </c>
      <c r="H158" s="163">
        <v>110</v>
      </c>
      <c r="I158" s="164">
        <f t="shared" si="133"/>
        <v>-0.29487179487179482</v>
      </c>
      <c r="J158" s="165">
        <f t="shared" si="134"/>
        <v>-0.30817610062893086</v>
      </c>
      <c r="K158" s="164">
        <f t="shared" si="135"/>
        <v>1.449638249364136E-4</v>
      </c>
      <c r="L158" s="163">
        <v>251</v>
      </c>
      <c r="M158" s="163">
        <v>174</v>
      </c>
      <c r="N158" s="163">
        <v>211</v>
      </c>
      <c r="O158" s="163">
        <v>277</v>
      </c>
      <c r="P158" s="163">
        <v>276</v>
      </c>
      <c r="Q158" s="163">
        <v>264</v>
      </c>
      <c r="R158" s="164">
        <f t="shared" si="136"/>
        <v>-4.3478260869565188E-2</v>
      </c>
      <c r="S158" s="165">
        <f t="shared" si="137"/>
        <v>5.1792828685258918E-2</v>
      </c>
      <c r="T158" s="164">
        <f t="shared" si="138"/>
        <v>7.4982319509888295E-5</v>
      </c>
      <c r="U158" s="163">
        <v>410</v>
      </c>
      <c r="V158" s="163">
        <v>282</v>
      </c>
      <c r="W158" s="163">
        <v>472</v>
      </c>
      <c r="X158" s="163">
        <v>432</v>
      </c>
      <c r="Y158" s="163">
        <v>374</v>
      </c>
      <c r="Z158" s="164">
        <f t="shared" si="139"/>
        <v>-0.1342592592592593</v>
      </c>
      <c r="AA158" s="165">
        <f t="shared" si="132"/>
        <v>-8.7804878048780455E-2</v>
      </c>
      <c r="AB158" s="164">
        <f t="shared" si="140"/>
        <v>8.7390528175267074E-5</v>
      </c>
    </row>
    <row r="159" spans="1:28" x14ac:dyDescent="0.25">
      <c r="A159" s="56"/>
      <c r="B159" s="162" t="s">
        <v>131</v>
      </c>
      <c r="C159" s="163">
        <v>218</v>
      </c>
      <c r="D159" s="163">
        <v>67</v>
      </c>
      <c r="E159" s="163">
        <v>84</v>
      </c>
      <c r="F159" s="163">
        <v>99</v>
      </c>
      <c r="G159" s="163">
        <v>155</v>
      </c>
      <c r="H159" s="163">
        <v>126</v>
      </c>
      <c r="I159" s="164">
        <f t="shared" si="133"/>
        <v>-0.18709677419354842</v>
      </c>
      <c r="J159" s="165">
        <f t="shared" si="134"/>
        <v>-0.42201834862385323</v>
      </c>
      <c r="K159" s="164">
        <f t="shared" si="135"/>
        <v>1.6604947219989194E-4</v>
      </c>
      <c r="L159" s="163">
        <v>755</v>
      </c>
      <c r="M159" s="163">
        <v>228</v>
      </c>
      <c r="N159" s="163">
        <v>362</v>
      </c>
      <c r="O159" s="163">
        <v>555</v>
      </c>
      <c r="P159" s="163">
        <v>677</v>
      </c>
      <c r="Q159" s="163">
        <v>456</v>
      </c>
      <c r="R159" s="164">
        <f t="shared" si="136"/>
        <v>-0.3264401772525849</v>
      </c>
      <c r="S159" s="165">
        <f t="shared" si="137"/>
        <v>-0.39602649006622515</v>
      </c>
      <c r="T159" s="164">
        <f t="shared" si="138"/>
        <v>1.2951491551707977E-4</v>
      </c>
      <c r="U159" s="163">
        <v>973</v>
      </c>
      <c r="V159" s="163">
        <v>446</v>
      </c>
      <c r="W159" s="163">
        <v>654</v>
      </c>
      <c r="X159" s="163">
        <v>832</v>
      </c>
      <c r="Y159" s="163">
        <v>582</v>
      </c>
      <c r="Z159" s="164">
        <f t="shared" si="139"/>
        <v>-0.30048076923076927</v>
      </c>
      <c r="AA159" s="165">
        <f t="shared" si="132"/>
        <v>-0.40184994861253853</v>
      </c>
      <c r="AB159" s="164">
        <f t="shared" si="140"/>
        <v>1.3599274705349047E-4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4422</v>
      </c>
      <c r="D160" s="169">
        <f t="shared" si="141"/>
        <v>1306</v>
      </c>
      <c r="E160" s="169">
        <f t="shared" si="141"/>
        <v>3056</v>
      </c>
      <c r="F160" s="169">
        <f t="shared" si="141"/>
        <v>5087</v>
      </c>
      <c r="G160" s="169">
        <f t="shared" si="141"/>
        <v>5702</v>
      </c>
      <c r="H160" s="169">
        <f t="shared" si="141"/>
        <v>8104</v>
      </c>
      <c r="I160" s="170">
        <f t="shared" si="133"/>
        <v>0.42125569975447208</v>
      </c>
      <c r="J160" s="171">
        <f t="shared" si="134"/>
        <v>0.83265490728177305</v>
      </c>
      <c r="K160" s="170">
        <f t="shared" si="135"/>
        <v>1.0679880338951779E-2</v>
      </c>
      <c r="L160" s="169">
        <f t="shared" ref="L160:Q160" si="142">L152-SUM(L153:L159)</f>
        <v>10102</v>
      </c>
      <c r="M160" s="169">
        <f t="shared" si="142"/>
        <v>3026</v>
      </c>
      <c r="N160" s="169">
        <f t="shared" si="142"/>
        <v>5458</v>
      </c>
      <c r="O160" s="169">
        <f t="shared" si="142"/>
        <v>5084</v>
      </c>
      <c r="P160" s="169">
        <f t="shared" si="142"/>
        <v>7400</v>
      </c>
      <c r="Q160" s="169">
        <f t="shared" si="142"/>
        <v>8341</v>
      </c>
      <c r="R160" s="170">
        <f t="shared" si="136"/>
        <v>0.12716216216216214</v>
      </c>
      <c r="S160" s="171">
        <f t="shared" si="137"/>
        <v>-0.17432191645218764</v>
      </c>
      <c r="T160" s="170">
        <f t="shared" si="138"/>
        <v>2.3690436629999175E-3</v>
      </c>
      <c r="U160" s="169">
        <f>U152-SUM(U153:U159)</f>
        <v>14524</v>
      </c>
      <c r="V160" s="169">
        <f>V152-SUM(V153:V159)</f>
        <v>8514</v>
      </c>
      <c r="W160" s="169">
        <f>W152-SUM(W153:W159)</f>
        <v>10171</v>
      </c>
      <c r="X160" s="169">
        <f>X152-SUM(X153:X159)</f>
        <v>13102</v>
      </c>
      <c r="Y160" s="169">
        <f>Y152-SUM(Y153:Y159)</f>
        <v>16445</v>
      </c>
      <c r="Z160" s="170">
        <f t="shared" si="139"/>
        <v>0.25515188520836518</v>
      </c>
      <c r="AA160" s="171">
        <f t="shared" si="132"/>
        <v>0.13226383916276507</v>
      </c>
      <c r="AB160" s="170">
        <f t="shared" si="140"/>
        <v>3.8426129300595377E-3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04478-62E2-4278-BF34-815CFB619C54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11D9E-C6E0-4A3C-8F52-0B30F3425FF6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223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4" x14ac:dyDescent="0.25">
      <c r="B7" s="268" t="s">
        <v>44</v>
      </c>
      <c r="C7" s="271" t="s">
        <v>8</v>
      </c>
      <c r="D7" s="15" t="s">
        <v>30</v>
      </c>
      <c r="E7" s="16">
        <v>141195</v>
      </c>
      <c r="F7" s="16">
        <v>114122</v>
      </c>
      <c r="G7" s="16">
        <v>153975</v>
      </c>
      <c r="H7" s="16">
        <v>161770</v>
      </c>
      <c r="I7" s="16">
        <v>159454</v>
      </c>
      <c r="J7" s="17">
        <f>I7/H7-1</f>
        <v>-1.431662236508624E-2</v>
      </c>
      <c r="K7" s="16">
        <f>I7-H7</f>
        <v>-2316</v>
      </c>
      <c r="L7" s="17">
        <f>I7/E7-1</f>
        <v>0.12931761039696865</v>
      </c>
      <c r="M7" s="16">
        <f>I7-E7</f>
        <v>18259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112755</v>
      </c>
      <c r="F8" s="20">
        <v>98566</v>
      </c>
      <c r="G8" s="20">
        <v>126581</v>
      </c>
      <c r="H8" s="20">
        <v>129836</v>
      </c>
      <c r="I8" s="20">
        <v>127791</v>
      </c>
      <c r="J8" s="21">
        <f t="shared" ref="J8:J20" si="0">I8/H8-1</f>
        <v>-1.5750639267999578E-2</v>
      </c>
      <c r="K8" s="20">
        <f t="shared" ref="K8:K17" si="1">I8-H8</f>
        <v>-2045</v>
      </c>
      <c r="L8" s="21">
        <f t="shared" ref="L8:L20" si="2">I8/E8-1</f>
        <v>0.13335107090594644</v>
      </c>
      <c r="M8" s="20">
        <f t="shared" ref="M8:M17" si="3">I8-E8</f>
        <v>15036</v>
      </c>
      <c r="N8" s="22">
        <f>I8/$I$7</f>
        <v>0.80142862518343849</v>
      </c>
    </row>
    <row r="9" spans="2:14" x14ac:dyDescent="0.25">
      <c r="B9" s="269"/>
      <c r="C9" s="273"/>
      <c r="D9" s="23" t="s">
        <v>32</v>
      </c>
      <c r="E9" s="24">
        <v>28440</v>
      </c>
      <c r="F9" s="24">
        <v>15556</v>
      </c>
      <c r="G9" s="24">
        <v>27394</v>
      </c>
      <c r="H9" s="24">
        <v>31934</v>
      </c>
      <c r="I9" s="24">
        <v>31663</v>
      </c>
      <c r="J9" s="25">
        <f>IFERROR(I9/H9-1,"-")</f>
        <v>-8.4862528965992112E-3</v>
      </c>
      <c r="K9" s="24">
        <f>IFERROR(I9-H9,"-")</f>
        <v>-271</v>
      </c>
      <c r="L9" s="25">
        <f>IFERROR(I9/E9-1,"-")</f>
        <v>0.11332630098452889</v>
      </c>
      <c r="M9" s="24">
        <f>IFERROR(I9-E9,"-")</f>
        <v>3223</v>
      </c>
      <c r="N9" s="25">
        <f>IFERROR(I9/$I$7,"-")</f>
        <v>0.19857137481656151</v>
      </c>
    </row>
    <row r="10" spans="2:14" x14ac:dyDescent="0.25">
      <c r="B10" s="269"/>
      <c r="C10" s="274" t="s">
        <v>33</v>
      </c>
      <c r="D10" s="26" t="s">
        <v>30</v>
      </c>
      <c r="E10" s="27">
        <v>168680</v>
      </c>
      <c r="F10" s="27">
        <v>138324</v>
      </c>
      <c r="G10" s="27">
        <v>183582</v>
      </c>
      <c r="H10" s="27">
        <v>191226</v>
      </c>
      <c r="I10" s="27">
        <v>188893</v>
      </c>
      <c r="J10" s="28">
        <f t="shared" si="0"/>
        <v>-1.2200223818936706E-2</v>
      </c>
      <c r="K10" s="27">
        <f t="shared" si="1"/>
        <v>-2333</v>
      </c>
      <c r="L10" s="28">
        <f t="shared" si="2"/>
        <v>0.11983044818591426</v>
      </c>
      <c r="M10" s="27">
        <f t="shared" si="3"/>
        <v>20213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133948</v>
      </c>
      <c r="F11" s="29">
        <v>119100</v>
      </c>
      <c r="G11" s="29">
        <v>150190</v>
      </c>
      <c r="H11" s="29">
        <v>153815</v>
      </c>
      <c r="I11" s="29">
        <v>151151</v>
      </c>
      <c r="J11" s="30">
        <f t="shared" si="0"/>
        <v>-1.7319507200208029E-2</v>
      </c>
      <c r="K11" s="29">
        <f t="shared" si="1"/>
        <v>-2664</v>
      </c>
      <c r="L11" s="30">
        <f t="shared" si="2"/>
        <v>0.12843043569146229</v>
      </c>
      <c r="M11" s="29">
        <f t="shared" si="3"/>
        <v>17203</v>
      </c>
      <c r="N11" s="31">
        <f>I11/$I$10</f>
        <v>0.80019376048874236</v>
      </c>
    </row>
    <row r="12" spans="2:14" x14ac:dyDescent="0.25">
      <c r="B12" s="269"/>
      <c r="C12" s="276"/>
      <c r="D12" s="32" t="s">
        <v>32</v>
      </c>
      <c r="E12" s="33">
        <v>34732</v>
      </c>
      <c r="F12" s="33">
        <v>19224</v>
      </c>
      <c r="G12" s="33">
        <v>33392</v>
      </c>
      <c r="H12" s="33">
        <v>37411</v>
      </c>
      <c r="I12" s="33">
        <v>37742</v>
      </c>
      <c r="J12" s="34">
        <f>IFERROR(I12/H12-1,"-")</f>
        <v>8.8476651252304972E-3</v>
      </c>
      <c r="K12" s="33">
        <f>IFERROR(I12-H12,"-")</f>
        <v>331</v>
      </c>
      <c r="L12" s="34">
        <f>IFERROR(I12/E12-1,"-")</f>
        <v>8.6663595531498272E-2</v>
      </c>
      <c r="M12" s="33">
        <f>IFERROR(I12-E12,"-")</f>
        <v>3010</v>
      </c>
      <c r="N12" s="34">
        <f>IFERROR(I12/$I$10,"-")</f>
        <v>0.1998062395112577</v>
      </c>
    </row>
    <row r="13" spans="2:14" x14ac:dyDescent="0.25">
      <c r="B13" s="269"/>
      <c r="C13" s="271" t="s">
        <v>21</v>
      </c>
      <c r="D13" s="15" t="s">
        <v>30</v>
      </c>
      <c r="E13" s="16">
        <v>1074566</v>
      </c>
      <c r="F13" s="16">
        <v>829853</v>
      </c>
      <c r="G13" s="16">
        <v>1109322</v>
      </c>
      <c r="H13" s="16">
        <v>1155840</v>
      </c>
      <c r="I13" s="16">
        <v>1140612</v>
      </c>
      <c r="J13" s="17">
        <f t="shared" si="0"/>
        <v>-1.3174833887043214E-2</v>
      </c>
      <c r="K13" s="16">
        <f t="shared" si="1"/>
        <v>-15228</v>
      </c>
      <c r="L13" s="17">
        <f t="shared" si="2"/>
        <v>6.1462953415611477E-2</v>
      </c>
      <c r="M13" s="16">
        <f t="shared" si="3"/>
        <v>66046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823014</v>
      </c>
      <c r="F14" s="20">
        <v>703865</v>
      </c>
      <c r="G14" s="20">
        <v>895820</v>
      </c>
      <c r="H14" s="20">
        <v>916201</v>
      </c>
      <c r="I14" s="20">
        <v>904301</v>
      </c>
      <c r="J14" s="21">
        <f t="shared" si="0"/>
        <v>-1.2988416297297189E-2</v>
      </c>
      <c r="K14" s="20">
        <f t="shared" si="1"/>
        <v>-11900</v>
      </c>
      <c r="L14" s="21">
        <f t="shared" si="2"/>
        <v>9.8767457175698015E-2</v>
      </c>
      <c r="M14" s="20">
        <f t="shared" si="3"/>
        <v>81287</v>
      </c>
      <c r="N14" s="22">
        <f>I14/$I$13</f>
        <v>0.79282087160226267</v>
      </c>
    </row>
    <row r="15" spans="2:14" x14ac:dyDescent="0.25">
      <c r="B15" s="269"/>
      <c r="C15" s="273"/>
      <c r="D15" s="23" t="s">
        <v>32</v>
      </c>
      <c r="E15" s="24">
        <v>251552</v>
      </c>
      <c r="F15" s="24">
        <v>125988</v>
      </c>
      <c r="G15" s="24">
        <v>213502</v>
      </c>
      <c r="H15" s="24">
        <v>239639</v>
      </c>
      <c r="I15" s="24">
        <v>236311</v>
      </c>
      <c r="J15" s="25">
        <f>IFERROR(I15/H15-1,"-")</f>
        <v>-1.3887555865280676E-2</v>
      </c>
      <c r="K15" s="24">
        <f>IFERROR(I15-H15,"-")</f>
        <v>-3328</v>
      </c>
      <c r="L15" s="25">
        <f>IFERROR(I15/E15-1,"-")</f>
        <v>-6.0587870499936414E-2</v>
      </c>
      <c r="M15" s="24">
        <f>IFERROR(I15-E15,"-")</f>
        <v>-15241</v>
      </c>
      <c r="N15" s="25">
        <f>IFERROR(I15/$I$13,"-")</f>
        <v>0.20717912839773736</v>
      </c>
    </row>
    <row r="16" spans="2:14" x14ac:dyDescent="0.25">
      <c r="B16" s="269"/>
      <c r="C16" s="274" t="s">
        <v>22</v>
      </c>
      <c r="D16" s="26" t="s">
        <v>30</v>
      </c>
      <c r="E16" s="35">
        <v>7.6105102871914729</v>
      </c>
      <c r="F16" s="35">
        <v>7.2716303604914039</v>
      </c>
      <c r="G16" s="35">
        <v>7.2045591816853385</v>
      </c>
      <c r="H16" s="35">
        <v>7.1449588922544356</v>
      </c>
      <c r="I16" s="35">
        <v>7.1532354158566109</v>
      </c>
      <c r="J16" s="36">
        <f t="shared" si="0"/>
        <v>1.1583724590980005E-3</v>
      </c>
      <c r="K16" s="37">
        <f t="shared" si="1"/>
        <v>8.2765236021753452E-3</v>
      </c>
      <c r="L16" s="36">
        <f t="shared" si="2"/>
        <v>-6.0084653207086225E-2</v>
      </c>
      <c r="M16" s="37">
        <f t="shared" si="3"/>
        <v>-0.457274871334862</v>
      </c>
      <c r="N16" s="38"/>
    </row>
    <row r="17" spans="2:14" x14ac:dyDescent="0.25">
      <c r="B17" s="269"/>
      <c r="C17" s="275"/>
      <c r="D17" s="4" t="s">
        <v>31</v>
      </c>
      <c r="E17" s="39">
        <f>E14/E8</f>
        <v>7.299135293335107</v>
      </c>
      <c r="F17" s="39">
        <f t="shared" ref="F17:I17" si="4">F14/F8</f>
        <v>7.141052695655703</v>
      </c>
      <c r="G17" s="39">
        <f t="shared" si="4"/>
        <v>7.0770494781997302</v>
      </c>
      <c r="H17" s="39">
        <f t="shared" si="4"/>
        <v>7.0566021750516033</v>
      </c>
      <c r="I17" s="39">
        <f t="shared" si="4"/>
        <v>7.0764060066827863</v>
      </c>
      <c r="J17" s="40">
        <f t="shared" si="0"/>
        <v>2.8064259738489472E-3</v>
      </c>
      <c r="K17" s="41">
        <f t="shared" si="1"/>
        <v>1.9803831631183044E-2</v>
      </c>
      <c r="L17" s="40">
        <f t="shared" si="2"/>
        <v>-3.0514475715458622E-2</v>
      </c>
      <c r="M17" s="41">
        <f t="shared" si="3"/>
        <v>-0.22272928665232072</v>
      </c>
      <c r="N17" s="42"/>
    </row>
    <row r="18" spans="2:14" x14ac:dyDescent="0.25">
      <c r="B18" s="269"/>
      <c r="C18" s="276"/>
      <c r="D18" s="32" t="s">
        <v>32</v>
      </c>
      <c r="E18" s="43">
        <f>IFERROR(E15/E9,"-")</f>
        <v>8.8450070323488053</v>
      </c>
      <c r="F18" s="43">
        <f t="shared" ref="F18:I18" si="5">IFERROR(F15/F9,"-")</f>
        <v>8.0989971715093851</v>
      </c>
      <c r="G18" s="43">
        <f t="shared" si="5"/>
        <v>7.7937504563043003</v>
      </c>
      <c r="H18" s="43">
        <f t="shared" si="5"/>
        <v>7.5041961545687981</v>
      </c>
      <c r="I18" s="43">
        <f t="shared" si="5"/>
        <v>7.4633168051037488</v>
      </c>
      <c r="J18" s="34">
        <f>IFERROR(I18/H18-1,"-")</f>
        <v>-5.4475321037764646E-3</v>
      </c>
      <c r="K18" s="33">
        <f>IFERROR(I18-H18,"-")</f>
        <v>-4.0879349465049231E-2</v>
      </c>
      <c r="L18" s="34">
        <f>IFERROR(I18/E18-1,"-")</f>
        <v>-0.15621132037451257</v>
      </c>
      <c r="M18" s="33">
        <f>IFERROR(I18-E18,"-")</f>
        <v>-1.3816902272450564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0.73370000000000002</v>
      </c>
      <c r="F19" s="18">
        <v>0.62539999999999996</v>
      </c>
      <c r="G19" s="18">
        <v>0.77950000000000008</v>
      </c>
      <c r="H19" s="18">
        <v>0.79909999999999992</v>
      </c>
      <c r="I19" s="18">
        <v>0.78260000000000007</v>
      </c>
      <c r="J19" s="17">
        <f t="shared" si="0"/>
        <v>-2.0648229257914985E-2</v>
      </c>
      <c r="K19" s="44">
        <f>(I19-H19)*100</f>
        <v>-1.6499999999999848</v>
      </c>
      <c r="L19" s="17">
        <f t="shared" si="2"/>
        <v>6.6648493934850839E-2</v>
      </c>
      <c r="M19" s="44">
        <f>(I19-E19)*100</f>
        <v>4.8900000000000059</v>
      </c>
      <c r="N19" s="18"/>
    </row>
    <row r="20" spans="2:14" x14ac:dyDescent="0.25">
      <c r="B20" s="269"/>
      <c r="C20" s="278"/>
      <c r="D20" s="19" t="s">
        <v>31</v>
      </c>
      <c r="E20" s="22">
        <v>0.76919999999999999</v>
      </c>
      <c r="F20" s="22">
        <v>0.65229999999999999</v>
      </c>
      <c r="G20" s="22">
        <v>0.82420000000000004</v>
      </c>
      <c r="H20" s="22">
        <v>0.82900000000000007</v>
      </c>
      <c r="I20" s="22">
        <v>0.82409999999999994</v>
      </c>
      <c r="J20" s="21">
        <f t="shared" si="0"/>
        <v>-5.9107358262968646E-3</v>
      </c>
      <c r="K20" s="45">
        <f>(I20-H20)*100</f>
        <v>-0.49000000000001265</v>
      </c>
      <c r="L20" s="21">
        <f t="shared" si="2"/>
        <v>7.1372854914196537E-2</v>
      </c>
      <c r="M20" s="45">
        <f>(I20-E20)*100</f>
        <v>5.4899999999999949</v>
      </c>
      <c r="N20" s="22"/>
    </row>
    <row r="21" spans="2:14" x14ac:dyDescent="0.25">
      <c r="B21" s="269"/>
      <c r="C21" s="279"/>
      <c r="D21" s="23" t="s">
        <v>32</v>
      </c>
      <c r="E21" s="25">
        <v>0.63770000000000004</v>
      </c>
      <c r="F21" s="25">
        <v>0.50829999999999997</v>
      </c>
      <c r="G21" s="25">
        <v>0.63490000000000002</v>
      </c>
      <c r="H21" s="25">
        <v>0.70209999999999995</v>
      </c>
      <c r="I21" s="25">
        <v>0.65620000000000001</v>
      </c>
      <c r="J21" s="25">
        <f>IFERROR(I21/H21-1,"-")</f>
        <v>-6.5375302663438162E-2</v>
      </c>
      <c r="K21" s="24">
        <f>IFERROR(I21-H21,"-")</f>
        <v>-4.5899999999999941E-2</v>
      </c>
      <c r="L21" s="25">
        <f>IFERROR(I21/E21-1,"-")</f>
        <v>2.9010506507762157E-2</v>
      </c>
      <c r="M21" s="24">
        <f>IFERROR(I21-E21,"-")</f>
        <v>1.8499999999999961E-2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47242</v>
      </c>
      <c r="F22" s="27">
        <v>42803</v>
      </c>
      <c r="G22" s="27">
        <v>45909</v>
      </c>
      <c r="H22" s="27">
        <v>46660</v>
      </c>
      <c r="I22" s="27">
        <v>47015</v>
      </c>
      <c r="J22" s="36">
        <f>I22/H22-1</f>
        <v>7.6082297471067317E-3</v>
      </c>
      <c r="K22" s="27">
        <f>I22-H22</f>
        <v>355</v>
      </c>
      <c r="L22" s="36">
        <f>I22/E22-1</f>
        <v>-4.8050463570551427E-3</v>
      </c>
      <c r="M22" s="27">
        <f>I22-E22</f>
        <v>-227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34517</v>
      </c>
      <c r="F23" s="29">
        <v>34808</v>
      </c>
      <c r="G23" s="29">
        <v>35062</v>
      </c>
      <c r="H23" s="29">
        <v>35650</v>
      </c>
      <c r="I23" s="29">
        <v>35398</v>
      </c>
      <c r="J23" s="40">
        <f>I23/H23-1</f>
        <v>-7.0687237026647587E-3</v>
      </c>
      <c r="K23" s="29">
        <f>I23-H23</f>
        <v>-252</v>
      </c>
      <c r="L23" s="40">
        <f>I23/E23-1</f>
        <v>2.5523655010574409E-2</v>
      </c>
      <c r="M23" s="29">
        <f>I23-E23</f>
        <v>881</v>
      </c>
      <c r="N23" s="42">
        <f>I23/$I$22</f>
        <v>0.75290864617675213</v>
      </c>
    </row>
    <row r="24" spans="2:14" x14ac:dyDescent="0.25">
      <c r="B24" s="270"/>
      <c r="C24" s="282"/>
      <c r="D24" s="32" t="s">
        <v>32</v>
      </c>
      <c r="E24" s="33">
        <v>12725</v>
      </c>
      <c r="F24" s="33">
        <v>7995</v>
      </c>
      <c r="G24" s="33">
        <v>10847</v>
      </c>
      <c r="H24" s="33">
        <v>11010</v>
      </c>
      <c r="I24" s="33">
        <v>11617</v>
      </c>
      <c r="J24" s="34">
        <f>IFERROR(I24/H24-1,"-")</f>
        <v>5.5131698455949119E-2</v>
      </c>
      <c r="K24" s="33">
        <f>IFERROR(I24-H24,"-")</f>
        <v>607</v>
      </c>
      <c r="L24" s="34">
        <f>IFERROR(I24/E24-1,"-")</f>
        <v>-8.7072691552062875E-2</v>
      </c>
      <c r="M24" s="33">
        <f>IFERROR(I24-E24,"-")</f>
        <v>-1108</v>
      </c>
      <c r="N24" s="34">
        <f>IFERROR(I24/$I$22,"-")</f>
        <v>0.2470913538232479</v>
      </c>
    </row>
    <row r="25" spans="2:14" ht="7.5" customHeight="1" x14ac:dyDescent="0.25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47"/>
    </row>
    <row r="26" spans="2:14" ht="24.75" customHeight="1" x14ac:dyDescent="0.25">
      <c r="B26" s="284" t="s">
        <v>36</v>
      </c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</row>
    <row r="29" spans="2:14" ht="21.75" customHeight="1" thickBot="1" x14ac:dyDescent="0.3">
      <c r="B29" s="267" t="s">
        <v>223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diciembre 2024</v>
      </c>
    </row>
    <row r="32" spans="2:14" ht="15" customHeight="1" x14ac:dyDescent="0.25">
      <c r="B32" s="268" t="s">
        <v>44</v>
      </c>
      <c r="C32" s="271" t="s">
        <v>8</v>
      </c>
      <c r="D32" s="15" t="s">
        <v>30</v>
      </c>
      <c r="E32" s="49">
        <v>1762715</v>
      </c>
      <c r="F32" s="49">
        <v>881045</v>
      </c>
      <c r="G32" s="49">
        <v>1757049</v>
      </c>
      <c r="H32" s="49">
        <v>1888332</v>
      </c>
      <c r="I32" s="49">
        <v>1938898</v>
      </c>
      <c r="J32" s="17">
        <f>I32/H32-1</f>
        <v>2.677813011694985E-2</v>
      </c>
      <c r="K32" s="16">
        <f>I32-H32</f>
        <v>50566</v>
      </c>
      <c r="L32" s="17">
        <f>I32/E32-1</f>
        <v>9.9949793358540706E-2</v>
      </c>
      <c r="M32" s="16">
        <f>I32-E32</f>
        <v>176183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1371352</v>
      </c>
      <c r="F33" s="50">
        <v>752768</v>
      </c>
      <c r="G33" s="50">
        <v>1490629</v>
      </c>
      <c r="H33" s="50">
        <v>1543103</v>
      </c>
      <c r="I33" s="50">
        <v>1573889</v>
      </c>
      <c r="J33" s="21">
        <f t="shared" ref="J33:J45" si="6">I33/H33-1</f>
        <v>1.9950709706351377E-2</v>
      </c>
      <c r="K33" s="20">
        <f t="shared" ref="K33:K42" si="7">I33-H33</f>
        <v>30786</v>
      </c>
      <c r="L33" s="21">
        <f t="shared" ref="L33:L45" si="8">I33/E33-1</f>
        <v>0.14769147527403614</v>
      </c>
      <c r="M33" s="20">
        <f t="shared" ref="M33:M42" si="9">I33-E33</f>
        <v>202537</v>
      </c>
      <c r="N33" s="22">
        <f>I33/$I$32</f>
        <v>0.81174409380998902</v>
      </c>
    </row>
    <row r="34" spans="1:14" x14ac:dyDescent="0.25">
      <c r="B34" s="269"/>
      <c r="C34" s="273"/>
      <c r="D34" s="23" t="s">
        <v>32</v>
      </c>
      <c r="E34" s="24">
        <v>391363</v>
      </c>
      <c r="F34" s="24">
        <v>128277</v>
      </c>
      <c r="G34" s="24">
        <v>266420</v>
      </c>
      <c r="H34" s="24">
        <v>345229</v>
      </c>
      <c r="I34" s="24">
        <v>365009</v>
      </c>
      <c r="J34" s="25">
        <f>IFERROR(I34/H34-1,"-")</f>
        <v>5.7295302538315163E-2</v>
      </c>
      <c r="K34" s="24">
        <f>IFERROR(I34-H34,"-")</f>
        <v>19780</v>
      </c>
      <c r="L34" s="25">
        <f>IFERROR(I34/E34-1,"-")</f>
        <v>-6.7339017740563056E-2</v>
      </c>
      <c r="M34" s="24">
        <f>IFERROR(I34-E34,"-")</f>
        <v>-26354</v>
      </c>
      <c r="N34" s="25">
        <f>IFERROR(I34/I32,"-")</f>
        <v>0.18825590619001104</v>
      </c>
    </row>
    <row r="35" spans="1:14" x14ac:dyDescent="0.25">
      <c r="B35" s="269"/>
      <c r="C35" s="274" t="s">
        <v>33</v>
      </c>
      <c r="D35" s="26" t="s">
        <v>30</v>
      </c>
      <c r="E35" s="51">
        <v>2126941</v>
      </c>
      <c r="F35" s="51">
        <v>1026759</v>
      </c>
      <c r="G35" s="51">
        <v>2106493</v>
      </c>
      <c r="H35" s="51">
        <v>2273153</v>
      </c>
      <c r="I35" s="51">
        <v>2326106</v>
      </c>
      <c r="J35" s="28">
        <f t="shared" si="6"/>
        <v>2.3294956388769217E-2</v>
      </c>
      <c r="K35" s="27">
        <f t="shared" si="7"/>
        <v>52953</v>
      </c>
      <c r="L35" s="28">
        <f t="shared" si="8"/>
        <v>9.3639174758491261E-2</v>
      </c>
      <c r="M35" s="27">
        <f t="shared" si="9"/>
        <v>199165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1651671</v>
      </c>
      <c r="F36" s="52">
        <v>876491</v>
      </c>
      <c r="G36" s="52">
        <v>1780446</v>
      </c>
      <c r="H36" s="52">
        <v>1854260</v>
      </c>
      <c r="I36" s="52">
        <v>1888669</v>
      </c>
      <c r="J36" s="30">
        <f t="shared" si="6"/>
        <v>1.8556728829829616E-2</v>
      </c>
      <c r="K36" s="29">
        <f t="shared" si="7"/>
        <v>34409</v>
      </c>
      <c r="L36" s="30">
        <f t="shared" si="8"/>
        <v>0.14348983544543681</v>
      </c>
      <c r="M36" s="29">
        <f t="shared" si="9"/>
        <v>236998</v>
      </c>
      <c r="N36" s="31">
        <f>I36/$I$35</f>
        <v>0.81194451155708292</v>
      </c>
    </row>
    <row r="37" spans="1:14" x14ac:dyDescent="0.25">
      <c r="B37" s="269"/>
      <c r="C37" s="276"/>
      <c r="D37" s="32" t="s">
        <v>32</v>
      </c>
      <c r="E37" s="33">
        <v>475270</v>
      </c>
      <c r="F37" s="33">
        <v>150268</v>
      </c>
      <c r="G37" s="33">
        <v>326047</v>
      </c>
      <c r="H37" s="33">
        <v>418893</v>
      </c>
      <c r="I37" s="33">
        <v>437437</v>
      </c>
      <c r="J37" s="34">
        <f>IFERROR(I37/H37-1,"-")</f>
        <v>4.4269061550324285E-2</v>
      </c>
      <c r="K37" s="33">
        <f>IFERROR(I37-H37,"-")</f>
        <v>18544</v>
      </c>
      <c r="L37" s="34">
        <f>IFERROR(I37/E37-1,"-")</f>
        <v>-7.9603172933280009E-2</v>
      </c>
      <c r="M37" s="33">
        <f>IFERROR(I37-E37,"-")</f>
        <v>-37833</v>
      </c>
      <c r="N37" s="34">
        <f>IFERROR(I37/I35,"-")</f>
        <v>0.18805548844291706</v>
      </c>
    </row>
    <row r="38" spans="1:14" x14ac:dyDescent="0.25">
      <c r="B38" s="269"/>
      <c r="C38" s="271" t="s">
        <v>21</v>
      </c>
      <c r="D38" s="15" t="s">
        <v>30</v>
      </c>
      <c r="E38" s="49">
        <v>13105945</v>
      </c>
      <c r="F38" s="49">
        <v>5763674</v>
      </c>
      <c r="G38" s="49">
        <v>12632387</v>
      </c>
      <c r="H38" s="49">
        <v>13590517</v>
      </c>
      <c r="I38" s="49">
        <v>13839613</v>
      </c>
      <c r="J38" s="17">
        <f t="shared" si="6"/>
        <v>1.8328662551983843E-2</v>
      </c>
      <c r="K38" s="16">
        <f t="shared" si="7"/>
        <v>249096</v>
      </c>
      <c r="L38" s="17">
        <f t="shared" si="8"/>
        <v>5.5979786272565724E-2</v>
      </c>
      <c r="M38" s="16">
        <f t="shared" si="9"/>
        <v>733668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10072229</v>
      </c>
      <c r="F39" s="50">
        <v>4898283</v>
      </c>
      <c r="G39" s="50">
        <v>10516355</v>
      </c>
      <c r="H39" s="50">
        <v>10980785</v>
      </c>
      <c r="I39" s="50">
        <v>11090961</v>
      </c>
      <c r="J39" s="21">
        <f t="shared" si="6"/>
        <v>1.0033526746949351E-2</v>
      </c>
      <c r="K39" s="20">
        <f t="shared" si="7"/>
        <v>110176</v>
      </c>
      <c r="L39" s="21">
        <f t="shared" si="8"/>
        <v>0.10114265670488631</v>
      </c>
      <c r="M39" s="20">
        <f t="shared" si="9"/>
        <v>1018732</v>
      </c>
      <c r="N39" s="22">
        <f>I39/$I$38</f>
        <v>0.80139242332860028</v>
      </c>
    </row>
    <row r="40" spans="1:14" x14ac:dyDescent="0.25">
      <c r="B40" s="269"/>
      <c r="C40" s="273"/>
      <c r="D40" s="23" t="s">
        <v>32</v>
      </c>
      <c r="E40" s="24">
        <v>3033716</v>
      </c>
      <c r="F40" s="24">
        <v>865391</v>
      </c>
      <c r="G40" s="24">
        <v>2116032</v>
      </c>
      <c r="H40" s="24">
        <v>2609732</v>
      </c>
      <c r="I40" s="24">
        <v>2748652</v>
      </c>
      <c r="J40" s="25">
        <f>IFERROR(I40/H40-1,"-")</f>
        <v>5.3231519558330165E-2</v>
      </c>
      <c r="K40" s="24">
        <f>IFERROR(I40-H40,"-")</f>
        <v>138920</v>
      </c>
      <c r="L40" s="25">
        <f>IFERROR(I40/E40-1,"-")</f>
        <v>-9.3965288774559008E-2</v>
      </c>
      <c r="M40" s="24">
        <f>IFERROR(I40-E40,"-")</f>
        <v>-285064</v>
      </c>
      <c r="N40" s="25">
        <f>IFERROR(I40/I38,"-")</f>
        <v>0.19860757667139969</v>
      </c>
    </row>
    <row r="41" spans="1:14" x14ac:dyDescent="0.25">
      <c r="B41" s="269"/>
      <c r="C41" s="274" t="s">
        <v>22</v>
      </c>
      <c r="D41" s="26" t="s">
        <v>30</v>
      </c>
      <c r="E41" s="53">
        <v>7.4350901875799549</v>
      </c>
      <c r="F41" s="53">
        <v>6.5418610854156141</v>
      </c>
      <c r="G41" s="53">
        <v>7.1895473603752658</v>
      </c>
      <c r="H41" s="53">
        <v>7.1971014630901768</v>
      </c>
      <c r="I41" s="53">
        <v>7.1378757417873455</v>
      </c>
      <c r="J41" s="36">
        <f t="shared" si="6"/>
        <v>-8.2291074547949927E-3</v>
      </c>
      <c r="K41" s="37">
        <f t="shared" si="7"/>
        <v>-5.9225721302831325E-2</v>
      </c>
      <c r="L41" s="36">
        <f t="shared" si="8"/>
        <v>-3.9974558249353254E-2</v>
      </c>
      <c r="M41" s="37">
        <f t="shared" si="9"/>
        <v>-0.29721444579260936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7.3447437273581109</v>
      </c>
      <c r="F42" s="54">
        <f t="shared" si="10"/>
        <v>6.5070287259819759</v>
      </c>
      <c r="G42" s="54">
        <f t="shared" si="10"/>
        <v>7.0549781333920114</v>
      </c>
      <c r="H42" s="54">
        <f t="shared" si="10"/>
        <v>7.1160415085707172</v>
      </c>
      <c r="I42" s="54">
        <f t="shared" si="10"/>
        <v>7.0468508262018474</v>
      </c>
      <c r="J42" s="40">
        <f t="shared" si="6"/>
        <v>-9.7231982536266637E-3</v>
      </c>
      <c r="K42" s="41">
        <f t="shared" si="7"/>
        <v>-6.9190682368869716E-2</v>
      </c>
      <c r="L42" s="40">
        <f t="shared" si="8"/>
        <v>-4.0558651494762898E-2</v>
      </c>
      <c r="M42" s="41">
        <f t="shared" si="9"/>
        <v>-0.29789290115626343</v>
      </c>
      <c r="N42" s="42"/>
    </row>
    <row r="43" spans="1:14" x14ac:dyDescent="0.25">
      <c r="B43" s="269"/>
      <c r="C43" s="276"/>
      <c r="D43" s="32" t="s">
        <v>32</v>
      </c>
      <c r="E43" s="43">
        <f>IFERROR(E40/E34,"-")</f>
        <v>7.7516678888908759</v>
      </c>
      <c r="F43" s="43">
        <f t="shared" ref="F43:I43" si="11">IFERROR(F40/F34,"-")</f>
        <v>6.7462678422476356</v>
      </c>
      <c r="G43" s="43">
        <f t="shared" si="11"/>
        <v>7.94246678177314</v>
      </c>
      <c r="H43" s="43">
        <f t="shared" si="11"/>
        <v>7.5594228758302462</v>
      </c>
      <c r="I43" s="43">
        <f t="shared" si="11"/>
        <v>7.5303677443569885</v>
      </c>
      <c r="J43" s="34">
        <f>IFERROR(I43/H43-1,"-")</f>
        <v>-3.8435647734638145E-3</v>
      </c>
      <c r="K43" s="33">
        <f>IFERROR(I43-H43,"-")</f>
        <v>-2.9055131473257667E-2</v>
      </c>
      <c r="L43" s="34">
        <f>IFERROR(I43/E43-1,"-")</f>
        <v>-2.8548713348650834E-2</v>
      </c>
      <c r="M43" s="33">
        <f>IFERROR(I43-E43,"-")</f>
        <v>-0.22130014453388736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0.76972196158821105</v>
      </c>
      <c r="F44" s="57">
        <v>0.53007392392769836</v>
      </c>
      <c r="G44" s="57">
        <v>0.78235212112064911</v>
      </c>
      <c r="H44" s="57">
        <v>0.81120905005064936</v>
      </c>
      <c r="I44" s="57">
        <v>0.81280076010742186</v>
      </c>
      <c r="J44" s="57">
        <f t="shared" si="6"/>
        <v>1.9621453393217081E-3</v>
      </c>
      <c r="K44" s="44">
        <f>(I44-H44)*100</f>
        <v>0.15917100567724995</v>
      </c>
      <c r="L44" s="17">
        <f t="shared" si="8"/>
        <v>5.5966700534727964E-2</v>
      </c>
      <c r="M44" s="44">
        <f>(I44-E44)*100</f>
        <v>4.307879851921081</v>
      </c>
      <c r="N44" s="18"/>
    </row>
    <row r="45" spans="1:14" x14ac:dyDescent="0.25">
      <c r="B45" s="269"/>
      <c r="C45" s="278"/>
      <c r="D45" s="19" t="s">
        <v>31</v>
      </c>
      <c r="E45" s="58">
        <v>0.81043671021028874</v>
      </c>
      <c r="F45" s="58">
        <v>0.57306823809480911</v>
      </c>
      <c r="G45" s="58">
        <v>0.82736563433026633</v>
      </c>
      <c r="H45" s="58">
        <v>0.86092257017663798</v>
      </c>
      <c r="I45" s="58">
        <v>0.8610960469022988</v>
      </c>
      <c r="J45" s="58">
        <f t="shared" si="6"/>
        <v>2.0150096149196273E-4</v>
      </c>
      <c r="K45" s="45">
        <f>(I45-H45)*100</f>
        <v>1.7347672566081496E-2</v>
      </c>
      <c r="L45" s="21">
        <f t="shared" si="8"/>
        <v>6.2508689517365434E-2</v>
      </c>
      <c r="M45" s="45">
        <f>(I45-E45)*100</f>
        <v>5.065933669201006</v>
      </c>
      <c r="N45" s="22"/>
    </row>
    <row r="46" spans="1:14" x14ac:dyDescent="0.25">
      <c r="B46" s="269"/>
      <c r="C46" s="279"/>
      <c r="D46" s="23" t="s">
        <v>32</v>
      </c>
      <c r="E46" s="59">
        <v>0.65968905165931457</v>
      </c>
      <c r="F46" s="59">
        <v>0.37207179589925665</v>
      </c>
      <c r="G46" s="59">
        <v>0.61583683713777571</v>
      </c>
      <c r="H46" s="59">
        <v>0.65263907078660088</v>
      </c>
      <c r="I46" s="59">
        <v>0.66280236198751097</v>
      </c>
      <c r="J46" s="25">
        <f>IFERROR(I46/H46-1,"-")</f>
        <v>1.5572606139961254E-2</v>
      </c>
      <c r="K46" s="24">
        <f>IFERROR(I46-H46,"-")</f>
        <v>1.0163291200910085E-2</v>
      </c>
      <c r="L46" s="25">
        <f>IFERROR(I46/E46-1,"-")</f>
        <v>4.7193603112942739E-3</v>
      </c>
      <c r="M46" s="24">
        <f>IFERROR(I46-E46,"-")</f>
        <v>3.1133103281963947E-3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46648</v>
      </c>
      <c r="F47" s="51">
        <v>29696.5</v>
      </c>
      <c r="G47" s="51">
        <v>44232.666666666664</v>
      </c>
      <c r="H47" s="51">
        <v>45902.166666666664</v>
      </c>
      <c r="I47" s="51">
        <v>46520.916666666664</v>
      </c>
      <c r="J47" s="36">
        <f>I47/H47-1</f>
        <v>1.3479755857566555E-2</v>
      </c>
      <c r="K47" s="27">
        <f>I47-H47</f>
        <v>618.75</v>
      </c>
      <c r="L47" s="36">
        <f>I47/E47-1</f>
        <v>-2.7243040073172686E-3</v>
      </c>
      <c r="M47" s="27">
        <f>I47-E47</f>
        <v>-127.08333333333576</v>
      </c>
      <c r="N47" s="38">
        <f>I47/$I$22</f>
        <v>0.98949094260696935</v>
      </c>
    </row>
    <row r="48" spans="1:14" x14ac:dyDescent="0.25">
      <c r="B48" s="269"/>
      <c r="C48" s="275"/>
      <c r="D48" s="4" t="s">
        <v>31</v>
      </c>
      <c r="E48" s="52">
        <v>34050</v>
      </c>
      <c r="F48" s="52">
        <v>23339.833333333332</v>
      </c>
      <c r="G48" s="52">
        <v>34826.666666666664</v>
      </c>
      <c r="H48" s="52">
        <v>34945.916666666664</v>
      </c>
      <c r="I48" s="52">
        <v>35191.083333333336</v>
      </c>
      <c r="J48" s="40">
        <f>I48/H48-1</f>
        <v>7.0156026812862038E-3</v>
      </c>
      <c r="K48" s="29">
        <f>I48-H48</f>
        <v>245.16666666667152</v>
      </c>
      <c r="L48" s="40">
        <f>I48/E48-1</f>
        <v>3.3511992168379967E-2</v>
      </c>
      <c r="M48" s="29">
        <f>I48-E48</f>
        <v>1141.0833333333358</v>
      </c>
      <c r="N48" s="42">
        <f>I48/$I$22</f>
        <v>0.74850756850650502</v>
      </c>
    </row>
    <row r="49" spans="2:14" x14ac:dyDescent="0.25">
      <c r="B49" s="270"/>
      <c r="C49" s="276"/>
      <c r="D49" s="32" t="s">
        <v>32</v>
      </c>
      <c r="E49" s="33">
        <v>12598</v>
      </c>
      <c r="F49" s="33">
        <v>6356.666666666667</v>
      </c>
      <c r="G49" s="33">
        <v>9406</v>
      </c>
      <c r="H49" s="33">
        <v>10956.25</v>
      </c>
      <c r="I49" s="33">
        <v>11329.833333333334</v>
      </c>
      <c r="J49" s="34">
        <f>IFERROR(I49/H49-1,"-")</f>
        <v>3.4097737212397838E-2</v>
      </c>
      <c r="K49" s="33">
        <f>IFERROR(I49-H49,"-")</f>
        <v>373.58333333333394</v>
      </c>
      <c r="L49" s="34">
        <f>IFERROR(I49/E49-1,"-")</f>
        <v>-0.10066412658093871</v>
      </c>
      <c r="M49" s="33">
        <f>IFERROR(I49-E49,"-")</f>
        <v>-1268.1666666666661</v>
      </c>
      <c r="N49" s="34">
        <f>IFERROR(I49/I47,"-")</f>
        <v>0.24354277914414846</v>
      </c>
    </row>
    <row r="50" spans="2:14" ht="6" customHeight="1" x14ac:dyDescent="0.25"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47"/>
    </row>
    <row r="51" spans="2:14" ht="28.5" customHeight="1" x14ac:dyDescent="0.25">
      <c r="B51" s="284" t="s">
        <v>38</v>
      </c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</row>
    <row r="52" spans="2:14" x14ac:dyDescent="0.25">
      <c r="B52" s="60"/>
    </row>
    <row r="54" spans="2:14" ht="21.75" thickBot="1" x14ac:dyDescent="0.3">
      <c r="B54" s="267" t="s">
        <v>223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CONCATENATE("var. ",RIGHT(I56,2),"/",RIGHT(E56,2))</f>
        <v>var. 24/20</v>
      </c>
      <c r="M56" s="14" t="str">
        <f>CONCATENATE("dif. ",RIGHT(I56,2),"/",RIGHT(E56,2))</f>
        <v>dif. 24/20</v>
      </c>
      <c r="N56" s="14" t="str">
        <f>CONCATENATE("cuota ",I56)</f>
        <v>cuota 2024</v>
      </c>
    </row>
    <row r="57" spans="2:14" x14ac:dyDescent="0.25">
      <c r="B57" s="268" t="s">
        <v>44</v>
      </c>
      <c r="C57" s="271" t="s">
        <v>8</v>
      </c>
      <c r="D57" s="15" t="s">
        <v>30</v>
      </c>
      <c r="E57" s="49">
        <v>550867</v>
      </c>
      <c r="F57" s="49">
        <v>881045</v>
      </c>
      <c r="G57" s="49">
        <v>1757049</v>
      </c>
      <c r="H57" s="49">
        <v>1888332</v>
      </c>
      <c r="I57" s="49">
        <v>1938898</v>
      </c>
      <c r="J57" s="17">
        <f t="shared" ref="J57:J73" si="12">I57/H57-1</f>
        <v>2.677813011694985E-2</v>
      </c>
      <c r="K57" s="16">
        <f t="shared" ref="K57:K73" si="13">I57-H57</f>
        <v>50566</v>
      </c>
      <c r="L57" s="17">
        <f t="shared" ref="L57:L73" si="14">I57/E57-1</f>
        <v>2.5197207311383694</v>
      </c>
      <c r="M57" s="16">
        <f t="shared" ref="M57:M73" si="15">I57-E57</f>
        <v>1388031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441622</v>
      </c>
      <c r="F58" s="50">
        <v>752768</v>
      </c>
      <c r="G58" s="50">
        <v>1490629</v>
      </c>
      <c r="H58" s="50">
        <v>1543103</v>
      </c>
      <c r="I58" s="50">
        <v>1573889</v>
      </c>
      <c r="J58" s="21">
        <f t="shared" si="12"/>
        <v>1.9950709706351377E-2</v>
      </c>
      <c r="K58" s="20">
        <f t="shared" si="13"/>
        <v>30786</v>
      </c>
      <c r="L58" s="21">
        <f t="shared" si="14"/>
        <v>2.5638826870038178</v>
      </c>
      <c r="M58" s="20">
        <f t="shared" si="15"/>
        <v>1132267</v>
      </c>
      <c r="N58" s="21">
        <f t="shared" ref="N58" si="16">I58/$I$57</f>
        <v>0.81174409380998902</v>
      </c>
    </row>
    <row r="59" spans="2:14" x14ac:dyDescent="0.25">
      <c r="B59" s="269"/>
      <c r="C59" s="273"/>
      <c r="D59" s="23" t="s">
        <v>32</v>
      </c>
      <c r="E59" s="24">
        <v>109245</v>
      </c>
      <c r="F59" s="24">
        <v>128277</v>
      </c>
      <c r="G59" s="24">
        <v>266420</v>
      </c>
      <c r="H59" s="24">
        <v>345229</v>
      </c>
      <c r="I59" s="24">
        <v>365009</v>
      </c>
      <c r="J59" s="25">
        <f>IFERROR(I59/H59-1,"-")</f>
        <v>5.7295302538315163E-2</v>
      </c>
      <c r="K59" s="24">
        <f>IFERROR(I59-H59,"-")</f>
        <v>19780</v>
      </c>
      <c r="L59" s="25">
        <f>IFERROR(I59/E59-1,"-")</f>
        <v>2.3411963934276168</v>
      </c>
      <c r="M59" s="24">
        <f>IFERROR(I59-E59,"-")</f>
        <v>255764</v>
      </c>
      <c r="N59" s="25">
        <f>IFERROR(I59/I57,"-")</f>
        <v>0.18825590619001104</v>
      </c>
    </row>
    <row r="60" spans="2:14" x14ac:dyDescent="0.25">
      <c r="B60" s="269"/>
      <c r="C60" s="274" t="s">
        <v>33</v>
      </c>
      <c r="D60" s="26" t="s">
        <v>30</v>
      </c>
      <c r="E60" s="51">
        <v>550867</v>
      </c>
      <c r="F60" s="51">
        <v>881045</v>
      </c>
      <c r="G60" s="51">
        <v>1757049</v>
      </c>
      <c r="H60" s="51">
        <v>1888332</v>
      </c>
      <c r="I60" s="51">
        <v>1938898</v>
      </c>
      <c r="J60" s="36">
        <f t="shared" si="12"/>
        <v>2.677813011694985E-2</v>
      </c>
      <c r="K60" s="51">
        <f t="shared" si="13"/>
        <v>50566</v>
      </c>
      <c r="L60" s="36">
        <f t="shared" si="14"/>
        <v>2.5197207311383694</v>
      </c>
      <c r="M60" s="51">
        <f t="shared" si="15"/>
        <v>1388031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441622</v>
      </c>
      <c r="F61" s="52">
        <v>752768</v>
      </c>
      <c r="G61" s="52">
        <v>1490629</v>
      </c>
      <c r="H61" s="52">
        <v>1543103</v>
      </c>
      <c r="I61" s="52">
        <v>1573889</v>
      </c>
      <c r="J61" s="40">
        <f t="shared" si="12"/>
        <v>1.9950709706351377E-2</v>
      </c>
      <c r="K61" s="52">
        <f t="shared" si="13"/>
        <v>30786</v>
      </c>
      <c r="L61" s="40">
        <f t="shared" si="14"/>
        <v>2.5638826870038178</v>
      </c>
      <c r="M61" s="52">
        <f t="shared" si="15"/>
        <v>1132267</v>
      </c>
      <c r="N61" s="40">
        <f t="shared" ref="N61" si="17">I61/$I$60</f>
        <v>0.81174409380998902</v>
      </c>
    </row>
    <row r="62" spans="2:14" x14ac:dyDescent="0.25">
      <c r="B62" s="269"/>
      <c r="C62" s="276"/>
      <c r="D62" s="32" t="s">
        <v>32</v>
      </c>
      <c r="E62" s="33">
        <v>109245</v>
      </c>
      <c r="F62" s="33">
        <v>128277</v>
      </c>
      <c r="G62" s="33">
        <v>266420</v>
      </c>
      <c r="H62" s="33">
        <v>345229</v>
      </c>
      <c r="I62" s="33">
        <v>365009</v>
      </c>
      <c r="J62" s="34">
        <f>IFERROR(I62/H62-1,"-")</f>
        <v>5.7295302538315163E-2</v>
      </c>
      <c r="K62" s="33">
        <f>IFERROR(I62-H62,"-")</f>
        <v>19780</v>
      </c>
      <c r="L62" s="34">
        <f>IFERROR(I62/E62-1,"-")</f>
        <v>2.3411963934276168</v>
      </c>
      <c r="M62" s="33">
        <f>IFERROR(I62-E62,"-")</f>
        <v>255764</v>
      </c>
      <c r="N62" s="61">
        <f>IFERROR(I62/I60,"-")</f>
        <v>0.18825590619001104</v>
      </c>
    </row>
    <row r="63" spans="2:14" x14ac:dyDescent="0.25">
      <c r="B63" s="269"/>
      <c r="C63" s="271" t="s">
        <v>21</v>
      </c>
      <c r="D63" s="15" t="s">
        <v>30</v>
      </c>
      <c r="E63" s="49">
        <v>3913809</v>
      </c>
      <c r="F63" s="49">
        <v>5763674</v>
      </c>
      <c r="G63" s="49">
        <v>12632387</v>
      </c>
      <c r="H63" s="49">
        <v>13590517</v>
      </c>
      <c r="I63" s="49">
        <v>13839613</v>
      </c>
      <c r="J63" s="17">
        <f t="shared" si="12"/>
        <v>1.8328662551983843E-2</v>
      </c>
      <c r="K63" s="16">
        <f t="shared" si="13"/>
        <v>249096</v>
      </c>
      <c r="L63" s="17">
        <f t="shared" si="14"/>
        <v>2.5360982102090315</v>
      </c>
      <c r="M63" s="16">
        <f t="shared" si="15"/>
        <v>9925804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3047683</v>
      </c>
      <c r="F64" s="50">
        <v>4898283</v>
      </c>
      <c r="G64" s="50">
        <v>10516355</v>
      </c>
      <c r="H64" s="50">
        <v>10980785</v>
      </c>
      <c r="I64" s="50">
        <v>11090961</v>
      </c>
      <c r="J64" s="21">
        <f t="shared" si="12"/>
        <v>1.0033526746949351E-2</v>
      </c>
      <c r="K64" s="20">
        <f t="shared" si="13"/>
        <v>110176</v>
      </c>
      <c r="L64" s="21">
        <f t="shared" si="14"/>
        <v>2.6391452129371724</v>
      </c>
      <c r="M64" s="20">
        <f t="shared" si="15"/>
        <v>8043278</v>
      </c>
      <c r="N64" s="21">
        <f t="shared" ref="N64" si="18">I64/$I$63</f>
        <v>0.80139242332860028</v>
      </c>
    </row>
    <row r="65" spans="2:14" x14ac:dyDescent="0.25">
      <c r="B65" s="269"/>
      <c r="C65" s="273"/>
      <c r="D65" s="23" t="s">
        <v>32</v>
      </c>
      <c r="E65" s="24">
        <v>866126</v>
      </c>
      <c r="F65" s="24">
        <v>865391</v>
      </c>
      <c r="G65" s="24">
        <v>2116032</v>
      </c>
      <c r="H65" s="24">
        <v>2609732</v>
      </c>
      <c r="I65" s="24">
        <v>2748652</v>
      </c>
      <c r="J65" s="25">
        <f>IFERROR(I65/H65-1,"-")</f>
        <v>5.3231519558330165E-2</v>
      </c>
      <c r="K65" s="24">
        <f>IFERROR(I65-H65,"-")</f>
        <v>138920</v>
      </c>
      <c r="L65" s="25">
        <f>IFERROR(I65/E65-1,"-")</f>
        <v>2.1735013150511588</v>
      </c>
      <c r="M65" s="24">
        <f>IFERROR(I65-E65,"-")</f>
        <v>1882526</v>
      </c>
      <c r="N65" s="25">
        <f>IFERROR(I65/I63,"-")</f>
        <v>0.19860757667139969</v>
      </c>
    </row>
    <row r="66" spans="2:14" x14ac:dyDescent="0.25">
      <c r="B66" s="269"/>
      <c r="C66" s="274" t="s">
        <v>22</v>
      </c>
      <c r="D66" s="26" t="s">
        <v>30</v>
      </c>
      <c r="E66" s="53">
        <v>7.1048165891222386</v>
      </c>
      <c r="F66" s="53">
        <v>6.5418610854156141</v>
      </c>
      <c r="G66" s="53">
        <v>7.1895473603752658</v>
      </c>
      <c r="H66" s="53">
        <v>7.1971014630901768</v>
      </c>
      <c r="I66" s="53">
        <v>7.1378757417873455</v>
      </c>
      <c r="J66" s="36">
        <f t="shared" si="12"/>
        <v>-8.2291074547949927E-3</v>
      </c>
      <c r="K66" s="37">
        <f t="shared" si="13"/>
        <v>-5.9225721302831325E-2</v>
      </c>
      <c r="L66" s="36">
        <f t="shared" si="14"/>
        <v>4.6530620812537116E-3</v>
      </c>
      <c r="M66" s="37">
        <f t="shared" si="15"/>
        <v>3.305915266510695E-2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6.9011122634289048</v>
      </c>
      <c r="F67" s="54">
        <f t="shared" si="19"/>
        <v>6.5070287259819759</v>
      </c>
      <c r="G67" s="54">
        <f t="shared" si="19"/>
        <v>7.0549781333920114</v>
      </c>
      <c r="H67" s="54">
        <f t="shared" si="19"/>
        <v>7.1160415085707172</v>
      </c>
      <c r="I67" s="54">
        <f t="shared" si="19"/>
        <v>7.0468508262018474</v>
      </c>
      <c r="J67" s="40">
        <f t="shared" si="12"/>
        <v>-9.7231982536266637E-3</v>
      </c>
      <c r="K67" s="41">
        <f t="shared" si="13"/>
        <v>-6.9190682368869716E-2</v>
      </c>
      <c r="L67" s="40">
        <f t="shared" si="14"/>
        <v>2.1118126645360613E-2</v>
      </c>
      <c r="M67" s="41">
        <f t="shared" si="15"/>
        <v>0.14573856277294261</v>
      </c>
      <c r="N67" s="40"/>
    </row>
    <row r="68" spans="2:14" x14ac:dyDescent="0.25">
      <c r="B68" s="269"/>
      <c r="C68" s="276"/>
      <c r="D68" s="32" t="s">
        <v>32</v>
      </c>
      <c r="E68" s="43">
        <f>IFERROR(E65/E59,"-")</f>
        <v>7.9282896242390954</v>
      </c>
      <c r="F68" s="43">
        <f t="shared" ref="F68:I68" si="20">IFERROR(F65/F59,"-")</f>
        <v>6.7462678422476356</v>
      </c>
      <c r="G68" s="43">
        <f t="shared" si="20"/>
        <v>7.94246678177314</v>
      </c>
      <c r="H68" s="43">
        <f t="shared" si="20"/>
        <v>7.5594228758302462</v>
      </c>
      <c r="I68" s="43">
        <f t="shared" si="20"/>
        <v>7.5303677443569885</v>
      </c>
      <c r="J68" s="34">
        <f>IFERROR(I68/H68-1,"-")</f>
        <v>-3.8435647734638145E-3</v>
      </c>
      <c r="K68" s="33">
        <f>IFERROR(I68-H68,"-")</f>
        <v>-2.9055131473257667E-2</v>
      </c>
      <c r="L68" s="34">
        <f>IFERROR(I68/E68-1,"-")</f>
        <v>-5.0190129112531845E-2</v>
      </c>
      <c r="M68" s="33">
        <f>IFERROR(I68-E68,"-")</f>
        <v>-0.39792187988210692</v>
      </c>
      <c r="N68" s="61">
        <f>IFERROR(I68/I66,"-")</f>
        <v>1.054987228241012</v>
      </c>
    </row>
    <row r="69" spans="2:14" x14ac:dyDescent="0.25">
      <c r="B69" s="269"/>
      <c r="C69" s="277" t="s">
        <v>34</v>
      </c>
      <c r="D69" s="15" t="s">
        <v>30</v>
      </c>
      <c r="E69" s="57">
        <v>0.49563348888170433</v>
      </c>
      <c r="F69" s="57">
        <v>0.53007392392769836</v>
      </c>
      <c r="G69" s="57">
        <v>0.78235212112064911</v>
      </c>
      <c r="H69" s="57">
        <v>0.81120905005064936</v>
      </c>
      <c r="I69" s="57">
        <v>0.81280076010742186</v>
      </c>
      <c r="J69" s="57">
        <f t="shared" si="12"/>
        <v>1.9621453393217081E-3</v>
      </c>
      <c r="K69" s="44">
        <f t="shared" si="13"/>
        <v>1.5917100567724995E-3</v>
      </c>
      <c r="L69" s="17">
        <f t="shared" si="14"/>
        <v>0.63992300427749682</v>
      </c>
      <c r="M69" s="44">
        <f t="shared" si="15"/>
        <v>0.31716727122571753</v>
      </c>
      <c r="N69" s="17"/>
    </row>
    <row r="70" spans="2:14" x14ac:dyDescent="0.25">
      <c r="B70" s="269"/>
      <c r="C70" s="278"/>
      <c r="D70" s="19" t="s">
        <v>31</v>
      </c>
      <c r="E70" s="58">
        <v>0.51616511753038752</v>
      </c>
      <c r="F70" s="58">
        <v>0.57306823809480911</v>
      </c>
      <c r="G70" s="58">
        <v>0.82736563433026633</v>
      </c>
      <c r="H70" s="58">
        <v>0.86092257017663798</v>
      </c>
      <c r="I70" s="58">
        <v>0.8610960469022988</v>
      </c>
      <c r="J70" s="58">
        <f t="shared" si="12"/>
        <v>2.0150096149196273E-4</v>
      </c>
      <c r="K70" s="45">
        <f t="shared" si="13"/>
        <v>1.7347672566081496E-4</v>
      </c>
      <c r="L70" s="21">
        <f t="shared" si="14"/>
        <v>0.66825695432935683</v>
      </c>
      <c r="M70" s="45">
        <f t="shared" si="15"/>
        <v>0.34493092937191128</v>
      </c>
      <c r="N70" s="21"/>
    </row>
    <row r="71" spans="2:14" x14ac:dyDescent="0.25">
      <c r="B71" s="269"/>
      <c r="C71" s="279"/>
      <c r="D71" s="23" t="s">
        <v>32</v>
      </c>
      <c r="E71" s="59">
        <v>0.4347790730011355</v>
      </c>
      <c r="F71" s="59">
        <v>0.37207179589925665</v>
      </c>
      <c r="G71" s="59">
        <v>0.61583683713777571</v>
      </c>
      <c r="H71" s="59">
        <v>0.65263907078660088</v>
      </c>
      <c r="I71" s="59">
        <v>0.66280236198751097</v>
      </c>
      <c r="J71" s="25">
        <f>IFERROR(I71/H71-1,"-")</f>
        <v>1.5572606139961254E-2</v>
      </c>
      <c r="K71" s="24">
        <f>IFERROR(I71-H71,"-")</f>
        <v>1.0163291200910085E-2</v>
      </c>
      <c r="L71" s="25">
        <f>IFERROR(I71/E71-1,"-")</f>
        <v>0.52445782961081</v>
      </c>
      <c r="M71" s="24">
        <f>IFERROR(I71-E71,"-")</f>
        <v>0.22802328898637547</v>
      </c>
      <c r="N71" s="25">
        <f>IFERROR(I71/I69,"-")</f>
        <v>0.81545489930387527</v>
      </c>
    </row>
    <row r="72" spans="2:14" x14ac:dyDescent="0.25">
      <c r="B72" s="269"/>
      <c r="C72" s="280" t="s">
        <v>39</v>
      </c>
      <c r="D72" s="26" t="s">
        <v>30</v>
      </c>
      <c r="E72" s="51">
        <v>23742</v>
      </c>
      <c r="F72" s="51">
        <v>29697</v>
      </c>
      <c r="G72" s="51">
        <v>44233</v>
      </c>
      <c r="H72" s="51">
        <v>45902</v>
      </c>
      <c r="I72" s="51">
        <v>46521</v>
      </c>
      <c r="J72" s="36">
        <f t="shared" si="12"/>
        <v>1.3485251187312031E-2</v>
      </c>
      <c r="K72" s="27">
        <f t="shared" si="13"/>
        <v>619</v>
      </c>
      <c r="L72" s="36">
        <f t="shared" si="14"/>
        <v>0.95943896891584535</v>
      </c>
      <c r="M72" s="27">
        <f t="shared" si="15"/>
        <v>22779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17566</v>
      </c>
      <c r="F73" s="52">
        <v>23340</v>
      </c>
      <c r="G73" s="52">
        <v>34827</v>
      </c>
      <c r="H73" s="52">
        <v>34946</v>
      </c>
      <c r="I73" s="52">
        <v>35191</v>
      </c>
      <c r="J73" s="40">
        <f t="shared" si="12"/>
        <v>7.0108166886053702E-3</v>
      </c>
      <c r="K73" s="29">
        <f t="shared" si="13"/>
        <v>245</v>
      </c>
      <c r="L73" s="40">
        <f t="shared" si="14"/>
        <v>1.003358761243311</v>
      </c>
      <c r="M73" s="29">
        <f t="shared" si="15"/>
        <v>17625</v>
      </c>
      <c r="N73" s="40">
        <f t="shared" ref="N73" si="21">I73/$I$72</f>
        <v>0.75645407450398749</v>
      </c>
    </row>
    <row r="74" spans="2:14" x14ac:dyDescent="0.25">
      <c r="B74" s="270"/>
      <c r="C74" s="276"/>
      <c r="D74" s="32" t="s">
        <v>32</v>
      </c>
      <c r="E74" s="33">
        <v>6176</v>
      </c>
      <c r="F74" s="33">
        <v>6357</v>
      </c>
      <c r="G74" s="33">
        <v>9406</v>
      </c>
      <c r="H74" s="33">
        <v>10956</v>
      </c>
      <c r="I74" s="33">
        <v>11330</v>
      </c>
      <c r="J74" s="34">
        <f>IFERROR(I74/H74-1,"-")</f>
        <v>3.4136546184738936E-2</v>
      </c>
      <c r="K74" s="33">
        <f>IFERROR(I74-H74,"-")</f>
        <v>374</v>
      </c>
      <c r="L74" s="34">
        <f>IFERROR(I74/E74-1,"-")</f>
        <v>0.83452072538860111</v>
      </c>
      <c r="M74" s="33">
        <f>IFERROR(I74-E74,"-")</f>
        <v>5154</v>
      </c>
      <c r="N74" s="61">
        <f>IFERROR(I74/I72,"-")</f>
        <v>0.24354592549601256</v>
      </c>
    </row>
    <row r="75" spans="2:14" x14ac:dyDescent="0.25"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47"/>
    </row>
    <row r="76" spans="2:14" ht="27" customHeight="1" x14ac:dyDescent="0.25">
      <c r="B76" s="284" t="s">
        <v>36</v>
      </c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0D90-ED9E-4888-AA39-F040999F2206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C233C-4486-41A1-A0A1-E0AB7696BB2D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270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44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468289</v>
      </c>
      <c r="D10" s="176">
        <v>370663</v>
      </c>
      <c r="E10" s="176">
        <v>494720</v>
      </c>
      <c r="F10" s="176">
        <v>510044</v>
      </c>
      <c r="G10" s="176">
        <v>517738</v>
      </c>
      <c r="H10" s="177">
        <f t="shared" ref="H10:H22" si="0">IFERROR(G10/F10-1,"-")</f>
        <v>1.5084973061147755E-2</v>
      </c>
      <c r="I10" s="177">
        <f t="shared" ref="I10:I22" si="1">IFERROR(G10/C10-1,"-")</f>
        <v>0.10559504921106422</v>
      </c>
      <c r="J10" s="177">
        <f t="shared" ref="J10:J22" si="2">G10/G$10</f>
        <v>1</v>
      </c>
      <c r="L10" s="154" t="s">
        <v>68</v>
      </c>
      <c r="M10" s="176">
        <v>168680</v>
      </c>
      <c r="N10" s="176">
        <v>138324</v>
      </c>
      <c r="O10" s="176">
        <v>183582</v>
      </c>
      <c r="P10" s="176">
        <v>191226</v>
      </c>
      <c r="Q10" s="176">
        <v>188893</v>
      </c>
      <c r="R10" s="177">
        <f t="shared" ref="R10:R22" si="3">IFERROR(Q10/P10-1,"-")</f>
        <v>-1.2200223818936706E-2</v>
      </c>
      <c r="S10" s="177">
        <f t="shared" ref="S10:S22" si="4">IFERROR(Q10/M10-1,"-")</f>
        <v>0.11983044818591426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76737</v>
      </c>
      <c r="D11" s="158">
        <v>63685</v>
      </c>
      <c r="E11" s="158">
        <v>74177</v>
      </c>
      <c r="F11" s="158">
        <v>71872</v>
      </c>
      <c r="G11" s="158">
        <v>73314</v>
      </c>
      <c r="H11" s="159">
        <f t="shared" si="0"/>
        <v>2.006344612644706E-2</v>
      </c>
      <c r="I11" s="160">
        <f t="shared" si="1"/>
        <v>-4.4606904101020417E-2</v>
      </c>
      <c r="J11" s="159">
        <f t="shared" si="2"/>
        <v>0.14160444085618595</v>
      </c>
      <c r="K11" s="79"/>
      <c r="L11" s="157" t="s">
        <v>97</v>
      </c>
      <c r="M11" s="158">
        <v>13494</v>
      </c>
      <c r="N11" s="158">
        <v>14724</v>
      </c>
      <c r="O11" s="158">
        <v>13898</v>
      </c>
      <c r="P11" s="158">
        <v>12676</v>
      </c>
      <c r="Q11" s="158">
        <v>11833</v>
      </c>
      <c r="R11" s="159">
        <f t="shared" si="3"/>
        <v>-6.6503628905017376E-2</v>
      </c>
      <c r="S11" s="160">
        <f t="shared" si="4"/>
        <v>-0.12309174447902771</v>
      </c>
      <c r="T11" s="159">
        <f t="shared" si="5"/>
        <v>6.2643930690920252E-2</v>
      </c>
    </row>
    <row r="12" spans="1:20" x14ac:dyDescent="0.25">
      <c r="B12" s="162" t="s">
        <v>103</v>
      </c>
      <c r="C12" s="163">
        <v>28670</v>
      </c>
      <c r="D12" s="163">
        <v>28042</v>
      </c>
      <c r="E12" s="163">
        <v>26909</v>
      </c>
      <c r="F12" s="163">
        <v>27496</v>
      </c>
      <c r="G12" s="163">
        <v>27000</v>
      </c>
      <c r="H12" s="164">
        <f t="shared" si="0"/>
        <v>-1.8038987489089275E-2</v>
      </c>
      <c r="I12" s="165">
        <f t="shared" si="1"/>
        <v>-5.824904080920823E-2</v>
      </c>
      <c r="J12" s="164">
        <f t="shared" si="2"/>
        <v>5.2149929114725983E-2</v>
      </c>
      <c r="K12" s="79"/>
      <c r="L12" s="162" t="s">
        <v>103</v>
      </c>
      <c r="M12" s="163">
        <v>6129</v>
      </c>
      <c r="N12" s="163">
        <v>5642</v>
      </c>
      <c r="O12" s="163">
        <v>4802</v>
      </c>
      <c r="P12" s="163">
        <v>4381</v>
      </c>
      <c r="Q12" s="163">
        <v>3470</v>
      </c>
      <c r="R12" s="164">
        <f t="shared" si="3"/>
        <v>-0.20794339191965305</v>
      </c>
      <c r="S12" s="165">
        <f t="shared" si="4"/>
        <v>-0.43383912546908143</v>
      </c>
      <c r="T12" s="164">
        <f t="shared" si="5"/>
        <v>1.8370188413546294E-2</v>
      </c>
    </row>
    <row r="13" spans="1:20" x14ac:dyDescent="0.25">
      <c r="B13" s="162" t="s">
        <v>100</v>
      </c>
      <c r="C13" s="163">
        <v>48067</v>
      </c>
      <c r="D13" s="163">
        <v>35643</v>
      </c>
      <c r="E13" s="163">
        <v>47268</v>
      </c>
      <c r="F13" s="163">
        <v>44376</v>
      </c>
      <c r="G13" s="163">
        <v>46314</v>
      </c>
      <c r="H13" s="164">
        <f t="shared" si="0"/>
        <v>4.3672255273120575E-2</v>
      </c>
      <c r="I13" s="165">
        <f t="shared" si="1"/>
        <v>-3.6469927393013912E-2</v>
      </c>
      <c r="J13" s="164">
        <f t="shared" si="2"/>
        <v>8.9454511741459963E-2</v>
      </c>
      <c r="K13" s="79"/>
      <c r="L13" s="162" t="s">
        <v>100</v>
      </c>
      <c r="M13" s="163">
        <v>7365</v>
      </c>
      <c r="N13" s="163">
        <v>9082</v>
      </c>
      <c r="O13" s="163">
        <v>9096</v>
      </c>
      <c r="P13" s="163">
        <v>8295</v>
      </c>
      <c r="Q13" s="163">
        <v>8363</v>
      </c>
      <c r="R13" s="164">
        <f t="shared" si="3"/>
        <v>8.1977094635321546E-3</v>
      </c>
      <c r="S13" s="165">
        <f t="shared" si="4"/>
        <v>0.13550577053632051</v>
      </c>
      <c r="T13" s="164">
        <f>Q13/Q$10</f>
        <v>4.4273742277373962E-2</v>
      </c>
    </row>
    <row r="14" spans="1:20" x14ac:dyDescent="0.25">
      <c r="B14" s="157" t="s">
        <v>107</v>
      </c>
      <c r="C14" s="158">
        <v>391552</v>
      </c>
      <c r="D14" s="158">
        <v>306978</v>
      </c>
      <c r="E14" s="158">
        <v>420543</v>
      </c>
      <c r="F14" s="158">
        <v>438172</v>
      </c>
      <c r="G14" s="158">
        <v>444424</v>
      </c>
      <c r="H14" s="159">
        <f t="shared" si="0"/>
        <v>1.4268369498735556E-2</v>
      </c>
      <c r="I14" s="160">
        <f t="shared" si="1"/>
        <v>0.13503187316116372</v>
      </c>
      <c r="J14" s="159">
        <f t="shared" si="2"/>
        <v>0.85839555914381405</v>
      </c>
      <c r="K14" s="79"/>
      <c r="L14" s="157" t="s">
        <v>107</v>
      </c>
      <c r="M14" s="158">
        <v>155186</v>
      </c>
      <c r="N14" s="158">
        <v>123600</v>
      </c>
      <c r="O14" s="158">
        <v>169684</v>
      </c>
      <c r="P14" s="158">
        <v>178550</v>
      </c>
      <c r="Q14" s="158">
        <v>177060</v>
      </c>
      <c r="R14" s="159">
        <f t="shared" si="3"/>
        <v>-8.3450014001680284E-3</v>
      </c>
      <c r="S14" s="160">
        <f t="shared" si="4"/>
        <v>0.14095343652133563</v>
      </c>
      <c r="T14" s="159">
        <f t="shared" si="5"/>
        <v>0.93735606930907978</v>
      </c>
    </row>
    <row r="15" spans="1:20" x14ac:dyDescent="0.25">
      <c r="B15" s="162" t="s">
        <v>110</v>
      </c>
      <c r="C15" s="163">
        <v>159417</v>
      </c>
      <c r="D15" s="163">
        <v>98582</v>
      </c>
      <c r="E15" s="163">
        <v>176212</v>
      </c>
      <c r="F15" s="163">
        <v>183489</v>
      </c>
      <c r="G15" s="163">
        <v>188380</v>
      </c>
      <c r="H15" s="164">
        <f t="shared" si="0"/>
        <v>2.6655548833990128E-2</v>
      </c>
      <c r="I15" s="165">
        <f t="shared" si="1"/>
        <v>0.18168074923000677</v>
      </c>
      <c r="J15" s="164">
        <f t="shared" si="2"/>
        <v>0.36385198691229925</v>
      </c>
      <c r="K15" s="79"/>
      <c r="L15" s="162" t="s">
        <v>110</v>
      </c>
      <c r="M15" s="163">
        <v>68914</v>
      </c>
      <c r="N15" s="163">
        <v>46456</v>
      </c>
      <c r="O15" s="163">
        <v>81345</v>
      </c>
      <c r="P15" s="163">
        <v>84217</v>
      </c>
      <c r="Q15" s="163">
        <v>87505</v>
      </c>
      <c r="R15" s="164">
        <f t="shared" si="3"/>
        <v>3.9041998646354159E-2</v>
      </c>
      <c r="S15" s="165">
        <f t="shared" si="4"/>
        <v>0.2697710189511564</v>
      </c>
      <c r="T15" s="164">
        <f t="shared" si="5"/>
        <v>0.46325168216927043</v>
      </c>
    </row>
    <row r="16" spans="1:20" x14ac:dyDescent="0.25">
      <c r="B16" s="162" t="s">
        <v>113</v>
      </c>
      <c r="C16" s="163">
        <v>51611</v>
      </c>
      <c r="D16" s="163">
        <v>44325</v>
      </c>
      <c r="E16" s="163">
        <v>49706</v>
      </c>
      <c r="F16" s="163">
        <v>53926</v>
      </c>
      <c r="G16" s="163">
        <v>53434</v>
      </c>
      <c r="H16" s="164">
        <f t="shared" si="0"/>
        <v>-9.1236138411897594E-3</v>
      </c>
      <c r="I16" s="165">
        <f t="shared" si="1"/>
        <v>3.5321927496076322E-2</v>
      </c>
      <c r="J16" s="164">
        <f t="shared" si="2"/>
        <v>0.10320664119689882</v>
      </c>
      <c r="K16" s="79"/>
      <c r="L16" s="162" t="s">
        <v>113</v>
      </c>
      <c r="M16" s="163">
        <v>19696</v>
      </c>
      <c r="N16" s="163">
        <v>17963</v>
      </c>
      <c r="O16" s="163">
        <v>19026</v>
      </c>
      <c r="P16" s="163">
        <v>20673</v>
      </c>
      <c r="Q16" s="163">
        <v>19549</v>
      </c>
      <c r="R16" s="164">
        <f t="shared" si="3"/>
        <v>-5.4370434866734429E-2</v>
      </c>
      <c r="S16" s="165">
        <f t="shared" si="4"/>
        <v>-7.4634443541835571E-3</v>
      </c>
      <c r="T16" s="164">
        <f t="shared" si="5"/>
        <v>0.10349245339954366</v>
      </c>
    </row>
    <row r="17" spans="2:24" x14ac:dyDescent="0.25">
      <c r="B17" s="162" t="s">
        <v>116</v>
      </c>
      <c r="C17" s="163">
        <v>13307</v>
      </c>
      <c r="D17" s="163">
        <v>17014</v>
      </c>
      <c r="E17" s="163">
        <v>21044</v>
      </c>
      <c r="F17" s="163">
        <v>18453</v>
      </c>
      <c r="G17" s="163">
        <v>18497</v>
      </c>
      <c r="H17" s="164">
        <f t="shared" si="0"/>
        <v>2.3844361350457977E-3</v>
      </c>
      <c r="I17" s="165">
        <f t="shared" si="1"/>
        <v>0.39002029007289396</v>
      </c>
      <c r="J17" s="164">
        <f t="shared" si="2"/>
        <v>3.5726564401299496E-2</v>
      </c>
      <c r="K17" s="79"/>
      <c r="L17" s="162" t="s">
        <v>116</v>
      </c>
      <c r="M17" s="163">
        <v>4667</v>
      </c>
      <c r="N17" s="163">
        <v>6058</v>
      </c>
      <c r="O17" s="163">
        <v>6680</v>
      </c>
      <c r="P17" s="163">
        <v>5621</v>
      </c>
      <c r="Q17" s="163">
        <v>4990</v>
      </c>
      <c r="R17" s="164">
        <f t="shared" si="3"/>
        <v>-0.11225760540829033</v>
      </c>
      <c r="S17" s="165">
        <f t="shared" si="4"/>
        <v>6.9209342189843648E-2</v>
      </c>
      <c r="T17" s="164">
        <f t="shared" si="5"/>
        <v>2.6417072099019022E-2</v>
      </c>
    </row>
    <row r="18" spans="2:24" x14ac:dyDescent="0.25">
      <c r="B18" s="162" t="s">
        <v>123</v>
      </c>
      <c r="C18" s="163">
        <v>12625</v>
      </c>
      <c r="D18" s="163">
        <v>16793</v>
      </c>
      <c r="E18" s="163">
        <v>14051</v>
      </c>
      <c r="F18" s="163">
        <v>16422</v>
      </c>
      <c r="G18" s="163">
        <v>15950</v>
      </c>
      <c r="H18" s="164">
        <f t="shared" si="0"/>
        <v>-2.8741931555230749E-2</v>
      </c>
      <c r="I18" s="165">
        <f t="shared" si="1"/>
        <v>0.26336633663366338</v>
      </c>
      <c r="J18" s="164">
        <f t="shared" si="2"/>
        <v>3.0807087754810347E-2</v>
      </c>
      <c r="K18" s="79"/>
      <c r="L18" s="162" t="s">
        <v>123</v>
      </c>
      <c r="M18" s="163">
        <v>5693</v>
      </c>
      <c r="N18" s="163">
        <v>6762</v>
      </c>
      <c r="O18" s="163">
        <v>5674</v>
      </c>
      <c r="P18" s="163">
        <v>6281</v>
      </c>
      <c r="Q18" s="163">
        <v>6190</v>
      </c>
      <c r="R18" s="164">
        <f t="shared" si="3"/>
        <v>-1.4488138831396324E-2</v>
      </c>
      <c r="S18" s="165">
        <f t="shared" si="4"/>
        <v>8.7300193219743472E-2</v>
      </c>
      <c r="T18" s="164">
        <f t="shared" si="5"/>
        <v>3.2769875008602754E-2</v>
      </c>
    </row>
    <row r="19" spans="2:24" x14ac:dyDescent="0.25">
      <c r="B19" s="162" t="s">
        <v>119</v>
      </c>
      <c r="C19" s="163">
        <v>15482</v>
      </c>
      <c r="D19" s="163">
        <v>18106</v>
      </c>
      <c r="E19" s="163">
        <v>16505</v>
      </c>
      <c r="F19" s="163">
        <v>17446</v>
      </c>
      <c r="G19" s="163">
        <v>17683</v>
      </c>
      <c r="H19" s="164">
        <f t="shared" si="0"/>
        <v>1.3584775879857958E-2</v>
      </c>
      <c r="I19" s="165">
        <f t="shared" si="1"/>
        <v>0.142165094948973</v>
      </c>
      <c r="J19" s="164">
        <f t="shared" si="2"/>
        <v>3.4154340612433318E-2</v>
      </c>
      <c r="K19" s="79"/>
      <c r="L19" s="162" t="s">
        <v>119</v>
      </c>
      <c r="M19" s="163">
        <v>7912</v>
      </c>
      <c r="N19" s="163">
        <v>10255</v>
      </c>
      <c r="O19" s="163">
        <v>8814</v>
      </c>
      <c r="P19" s="163">
        <v>9304</v>
      </c>
      <c r="Q19" s="163">
        <v>9184</v>
      </c>
      <c r="R19" s="164">
        <f t="shared" si="3"/>
        <v>-1.2897678417884806E-2</v>
      </c>
      <c r="S19" s="165">
        <f t="shared" si="4"/>
        <v>0.16076845298281084</v>
      </c>
      <c r="T19" s="164">
        <f t="shared" si="5"/>
        <v>4.8620118268014163E-2</v>
      </c>
    </row>
    <row r="20" spans="2:24" x14ac:dyDescent="0.25">
      <c r="B20" s="162" t="s">
        <v>128</v>
      </c>
      <c r="C20" s="163">
        <v>10370</v>
      </c>
      <c r="D20" s="163">
        <v>8711</v>
      </c>
      <c r="E20" s="163">
        <v>10052</v>
      </c>
      <c r="F20" s="163">
        <v>9909</v>
      </c>
      <c r="G20" s="163">
        <v>9178</v>
      </c>
      <c r="H20" s="164">
        <f t="shared" si="0"/>
        <v>-7.3771319002926661E-2</v>
      </c>
      <c r="I20" s="165">
        <f t="shared" si="1"/>
        <v>-0.11494696239151403</v>
      </c>
      <c r="J20" s="164">
        <f t="shared" si="2"/>
        <v>1.7727112941294632E-2</v>
      </c>
      <c r="K20" s="79"/>
      <c r="L20" s="162" t="s">
        <v>128</v>
      </c>
      <c r="M20" s="163">
        <v>3841</v>
      </c>
      <c r="N20" s="163">
        <v>2682</v>
      </c>
      <c r="O20" s="163">
        <v>3144</v>
      </c>
      <c r="P20" s="163">
        <v>3168</v>
      </c>
      <c r="Q20" s="163">
        <v>2938</v>
      </c>
      <c r="R20" s="164">
        <f t="shared" si="3"/>
        <v>-7.2601010101010055E-2</v>
      </c>
      <c r="S20" s="165">
        <f t="shared" si="4"/>
        <v>-0.23509502733663112</v>
      </c>
      <c r="T20" s="164">
        <f t="shared" si="5"/>
        <v>1.5553779123630838E-2</v>
      </c>
    </row>
    <row r="21" spans="2:24" x14ac:dyDescent="0.25">
      <c r="B21" s="162" t="s">
        <v>131</v>
      </c>
      <c r="C21" s="163">
        <v>20674</v>
      </c>
      <c r="D21" s="163">
        <v>9345</v>
      </c>
      <c r="E21" s="163">
        <v>13825</v>
      </c>
      <c r="F21" s="163">
        <v>15442</v>
      </c>
      <c r="G21" s="163">
        <v>13034</v>
      </c>
      <c r="H21" s="164">
        <f t="shared" si="0"/>
        <v>-0.15593834995466904</v>
      </c>
      <c r="I21" s="165">
        <f t="shared" si="1"/>
        <v>-0.36954629002611972</v>
      </c>
      <c r="J21" s="164">
        <f t="shared" si="2"/>
        <v>2.5174895410419944E-2</v>
      </c>
      <c r="K21" s="79"/>
      <c r="L21" s="162" t="s">
        <v>131</v>
      </c>
      <c r="M21" s="163">
        <v>7100</v>
      </c>
      <c r="N21" s="163">
        <v>2364</v>
      </c>
      <c r="O21" s="163">
        <v>4911</v>
      </c>
      <c r="P21" s="163">
        <v>5778</v>
      </c>
      <c r="Q21" s="163">
        <v>4099</v>
      </c>
      <c r="R21" s="164">
        <f t="shared" si="3"/>
        <v>-0.29058497750086532</v>
      </c>
      <c r="S21" s="165">
        <f t="shared" si="4"/>
        <v>-0.42267605633802818</v>
      </c>
      <c r="T21" s="164">
        <f t="shared" si="5"/>
        <v>2.1700115938653099E-2</v>
      </c>
    </row>
    <row r="22" spans="2:24" x14ac:dyDescent="0.25">
      <c r="B22" s="168" t="s">
        <v>145</v>
      </c>
      <c r="C22" s="169">
        <f>C14-SUM(C15:C21)</f>
        <v>108066</v>
      </c>
      <c r="D22" s="169">
        <f>D14-SUM(D15:D21)</f>
        <v>94102</v>
      </c>
      <c r="E22" s="169">
        <f>E14-SUM(E15:E21)</f>
        <v>119148</v>
      </c>
      <c r="F22" s="169">
        <f>F14-SUM(F15:F21)</f>
        <v>123085</v>
      </c>
      <c r="G22" s="169">
        <f>G14-SUM(G15:G21)</f>
        <v>128268</v>
      </c>
      <c r="H22" s="170">
        <f t="shared" si="0"/>
        <v>4.2109111589551995E-2</v>
      </c>
      <c r="I22" s="171">
        <f t="shared" si="1"/>
        <v>0.18694131364166333</v>
      </c>
      <c r="J22" s="170">
        <f t="shared" si="2"/>
        <v>0.24774692991435823</v>
      </c>
      <c r="K22" s="79"/>
      <c r="L22" s="168" t="s">
        <v>145</v>
      </c>
      <c r="M22" s="169">
        <f>M14-SUM(M15:M21)</f>
        <v>37363</v>
      </c>
      <c r="N22" s="169">
        <f>N14-SUM(N15:N21)</f>
        <v>31060</v>
      </c>
      <c r="O22" s="169">
        <f>O14-SUM(O15:O21)</f>
        <v>40090</v>
      </c>
      <c r="P22" s="169">
        <f>P14-SUM(P15:P21)</f>
        <v>43508</v>
      </c>
      <c r="Q22" s="169">
        <f>Q14-SUM(Q15:Q21)</f>
        <v>42605</v>
      </c>
      <c r="R22" s="170">
        <f t="shared" si="3"/>
        <v>-2.0754803714259418E-2</v>
      </c>
      <c r="S22" s="171">
        <f t="shared" si="4"/>
        <v>0.14029922650750737</v>
      </c>
      <c r="T22" s="170">
        <f t="shared" si="5"/>
        <v>0.22555097330234578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168680</v>
      </c>
      <c r="D24" s="176">
        <v>138324</v>
      </c>
      <c r="E24" s="176">
        <v>183582</v>
      </c>
      <c r="F24" s="176">
        <v>191226</v>
      </c>
      <c r="G24" s="176">
        <v>188893</v>
      </c>
      <c r="H24" s="177">
        <f t="shared" ref="H24:H36" si="6">IFERROR(G24/F24-1,"-")</f>
        <v>-1.2200223818936706E-2</v>
      </c>
      <c r="I24" s="177">
        <f t="shared" ref="I24:I36" si="7">IFERROR(G24/C24-1,"-")</f>
        <v>0.11983044818591426</v>
      </c>
      <c r="J24" s="177">
        <f t="shared" ref="J24:J36" si="8">G24/G$10</f>
        <v>0.36484283556547908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13494</v>
      </c>
      <c r="D25" s="158">
        <v>14724</v>
      </c>
      <c r="E25" s="158">
        <v>13898</v>
      </c>
      <c r="F25" s="158">
        <v>12676</v>
      </c>
      <c r="G25" s="158">
        <v>11833</v>
      </c>
      <c r="H25" s="159">
        <f t="shared" si="6"/>
        <v>-6.6503628905017376E-2</v>
      </c>
      <c r="I25" s="160">
        <f t="shared" si="7"/>
        <v>-0.12309174447902771</v>
      </c>
      <c r="J25" s="159">
        <f t="shared" si="8"/>
        <v>2.2855189304242688E-2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6129</v>
      </c>
      <c r="D26" s="163">
        <v>5642</v>
      </c>
      <c r="E26" s="163">
        <v>4802</v>
      </c>
      <c r="F26" s="163">
        <v>4381</v>
      </c>
      <c r="G26" s="163">
        <v>3470</v>
      </c>
      <c r="H26" s="164">
        <f t="shared" si="6"/>
        <v>-0.20794339191965305</v>
      </c>
      <c r="I26" s="165">
        <f t="shared" si="7"/>
        <v>-0.43383912546908143</v>
      </c>
      <c r="J26" s="164">
        <f t="shared" si="8"/>
        <v>6.7022316306703392E-3</v>
      </c>
    </row>
    <row r="27" spans="2:24" x14ac:dyDescent="0.25">
      <c r="B27" s="162" t="s">
        <v>100</v>
      </c>
      <c r="C27" s="163">
        <v>7365</v>
      </c>
      <c r="D27" s="163">
        <v>9082</v>
      </c>
      <c r="E27" s="163">
        <v>9096</v>
      </c>
      <c r="F27" s="163">
        <v>8295</v>
      </c>
      <c r="G27" s="163">
        <v>8363</v>
      </c>
      <c r="H27" s="164">
        <f t="shared" si="6"/>
        <v>8.1977094635321546E-3</v>
      </c>
      <c r="I27" s="165">
        <f t="shared" si="7"/>
        <v>0.13550577053632051</v>
      </c>
      <c r="J27" s="164">
        <f t="shared" si="8"/>
        <v>1.6152957673572346E-2</v>
      </c>
    </row>
    <row r="28" spans="2:24" x14ac:dyDescent="0.25">
      <c r="B28" s="157" t="s">
        <v>107</v>
      </c>
      <c r="C28" s="158">
        <v>155186</v>
      </c>
      <c r="D28" s="158">
        <v>123600</v>
      </c>
      <c r="E28" s="158">
        <v>169684</v>
      </c>
      <c r="F28" s="158">
        <v>178550</v>
      </c>
      <c r="G28" s="158">
        <v>177060</v>
      </c>
      <c r="H28" s="159">
        <f t="shared" si="6"/>
        <v>-8.3450014001680284E-3</v>
      </c>
      <c r="I28" s="160">
        <f t="shared" si="7"/>
        <v>0.14095343652133563</v>
      </c>
      <c r="J28" s="159">
        <f t="shared" si="8"/>
        <v>0.3419876462612364</v>
      </c>
    </row>
    <row r="29" spans="2:24" x14ac:dyDescent="0.25">
      <c r="B29" s="162" t="s">
        <v>110</v>
      </c>
      <c r="C29" s="163">
        <v>68914</v>
      </c>
      <c r="D29" s="163">
        <v>46456</v>
      </c>
      <c r="E29" s="163">
        <v>81345</v>
      </c>
      <c r="F29" s="163">
        <v>84217</v>
      </c>
      <c r="G29" s="163">
        <v>87505</v>
      </c>
      <c r="H29" s="164">
        <f t="shared" si="6"/>
        <v>3.9041998646354159E-2</v>
      </c>
      <c r="I29" s="165">
        <f t="shared" si="7"/>
        <v>0.2697710189511564</v>
      </c>
      <c r="J29" s="164">
        <f t="shared" si="8"/>
        <v>0.1690140573031147</v>
      </c>
    </row>
    <row r="30" spans="2:24" x14ac:dyDescent="0.25">
      <c r="B30" s="162" t="s">
        <v>113</v>
      </c>
      <c r="C30" s="163">
        <v>19696</v>
      </c>
      <c r="D30" s="163">
        <v>17963</v>
      </c>
      <c r="E30" s="163">
        <v>19026</v>
      </c>
      <c r="F30" s="163">
        <v>20673</v>
      </c>
      <c r="G30" s="163">
        <v>19549</v>
      </c>
      <c r="H30" s="164">
        <f t="shared" si="6"/>
        <v>-5.4370434866734429E-2</v>
      </c>
      <c r="I30" s="165">
        <f t="shared" si="7"/>
        <v>-7.4634443541835571E-3</v>
      </c>
      <c r="J30" s="164">
        <f t="shared" si="8"/>
        <v>3.7758480157917711E-2</v>
      </c>
    </row>
    <row r="31" spans="2:24" x14ac:dyDescent="0.25">
      <c r="B31" s="162" t="s">
        <v>116</v>
      </c>
      <c r="C31" s="163">
        <v>4667</v>
      </c>
      <c r="D31" s="163">
        <v>6058</v>
      </c>
      <c r="E31" s="163">
        <v>6680</v>
      </c>
      <c r="F31" s="163">
        <v>5621</v>
      </c>
      <c r="G31" s="163">
        <v>4990</v>
      </c>
      <c r="H31" s="164">
        <f t="shared" si="6"/>
        <v>-0.11225760540829033</v>
      </c>
      <c r="I31" s="165">
        <f t="shared" si="7"/>
        <v>6.9209342189843648E-2</v>
      </c>
      <c r="J31" s="164">
        <f t="shared" si="8"/>
        <v>9.6380794919438025E-3</v>
      </c>
    </row>
    <row r="32" spans="2:24" x14ac:dyDescent="0.25">
      <c r="B32" s="162" t="s">
        <v>123</v>
      </c>
      <c r="C32" s="163">
        <v>5693</v>
      </c>
      <c r="D32" s="163">
        <v>6762</v>
      </c>
      <c r="E32" s="163">
        <v>5674</v>
      </c>
      <c r="F32" s="163">
        <v>6281</v>
      </c>
      <c r="G32" s="163">
        <v>6190</v>
      </c>
      <c r="H32" s="164">
        <f t="shared" si="6"/>
        <v>-1.4488138831396324E-2</v>
      </c>
      <c r="I32" s="165">
        <f t="shared" si="7"/>
        <v>8.7300193219743472E-2</v>
      </c>
      <c r="J32" s="164">
        <f t="shared" si="8"/>
        <v>1.1955854119264956E-2</v>
      </c>
    </row>
    <row r="33" spans="2:10" x14ac:dyDescent="0.25">
      <c r="B33" s="162" t="s">
        <v>119</v>
      </c>
      <c r="C33" s="163">
        <v>7912</v>
      </c>
      <c r="D33" s="163">
        <v>10255</v>
      </c>
      <c r="E33" s="163">
        <v>8814</v>
      </c>
      <c r="F33" s="163">
        <v>9304</v>
      </c>
      <c r="G33" s="163">
        <v>9184</v>
      </c>
      <c r="H33" s="164">
        <f t="shared" si="6"/>
        <v>-1.2897678417884806E-2</v>
      </c>
      <c r="I33" s="165">
        <f t="shared" si="7"/>
        <v>0.16076845298281084</v>
      </c>
      <c r="J33" s="164">
        <f t="shared" si="8"/>
        <v>1.7738701814431237E-2</v>
      </c>
    </row>
    <row r="34" spans="2:10" x14ac:dyDescent="0.25">
      <c r="B34" s="162" t="s">
        <v>128</v>
      </c>
      <c r="C34" s="163">
        <v>3841</v>
      </c>
      <c r="D34" s="163">
        <v>2682</v>
      </c>
      <c r="E34" s="163">
        <v>3144</v>
      </c>
      <c r="F34" s="163">
        <v>3168</v>
      </c>
      <c r="G34" s="163">
        <v>2938</v>
      </c>
      <c r="H34" s="164">
        <f t="shared" si="6"/>
        <v>-7.2601010101010055E-2</v>
      </c>
      <c r="I34" s="165">
        <f t="shared" si="7"/>
        <v>-0.23509502733663112</v>
      </c>
      <c r="J34" s="164">
        <f t="shared" si="8"/>
        <v>5.6746848792246273E-3</v>
      </c>
    </row>
    <row r="35" spans="2:10" x14ac:dyDescent="0.25">
      <c r="B35" s="162" t="s">
        <v>131</v>
      </c>
      <c r="C35" s="163">
        <v>7100</v>
      </c>
      <c r="D35" s="163">
        <v>2364</v>
      </c>
      <c r="E35" s="163">
        <v>4911</v>
      </c>
      <c r="F35" s="163">
        <v>5778</v>
      </c>
      <c r="G35" s="163">
        <v>4099</v>
      </c>
      <c r="H35" s="164">
        <f t="shared" si="6"/>
        <v>-0.29058497750086532</v>
      </c>
      <c r="I35" s="165">
        <f t="shared" si="7"/>
        <v>-0.42267605633802818</v>
      </c>
      <c r="J35" s="164">
        <f t="shared" si="8"/>
        <v>7.9171318311578448E-3</v>
      </c>
    </row>
    <row r="36" spans="2:10" x14ac:dyDescent="0.25">
      <c r="B36" s="168" t="s">
        <v>145</v>
      </c>
      <c r="C36" s="169">
        <f>C28-SUM(C29:C35)</f>
        <v>37363</v>
      </c>
      <c r="D36" s="169">
        <f>D28-SUM(D29:D35)</f>
        <v>31060</v>
      </c>
      <c r="E36" s="169">
        <f>E28-SUM(E29:E35)</f>
        <v>40090</v>
      </c>
      <c r="F36" s="169">
        <f>F28-SUM(F29:F35)</f>
        <v>43508</v>
      </c>
      <c r="G36" s="169">
        <f>G28-SUM(G29:G35)</f>
        <v>42605</v>
      </c>
      <c r="H36" s="170">
        <f t="shared" si="6"/>
        <v>-2.0754803714259418E-2</v>
      </c>
      <c r="I36" s="171">
        <f t="shared" si="7"/>
        <v>0.14029922650750737</v>
      </c>
      <c r="J36" s="170">
        <f t="shared" si="8"/>
        <v>8.2290656664181491E-2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130095</v>
      </c>
      <c r="D38" s="176">
        <v>95019</v>
      </c>
      <c r="E38" s="176">
        <v>129320</v>
      </c>
      <c r="F38" s="176">
        <v>133580</v>
      </c>
      <c r="G38" s="176">
        <v>136620</v>
      </c>
      <c r="H38" s="177">
        <f t="shared" ref="H38:H50" si="9">IFERROR(G38/F38-1,"-")</f>
        <v>2.2757897888905587E-2</v>
      </c>
      <c r="I38" s="177">
        <f t="shared" ref="I38:I50" si="10">IFERROR(G38/C38-1,"-")</f>
        <v>5.015565548253198E-2</v>
      </c>
      <c r="J38" s="177">
        <f t="shared" ref="J38:J50" si="11">G38/G$10</f>
        <v>0.26387864132051347</v>
      </c>
    </row>
    <row r="39" spans="2:10" x14ac:dyDescent="0.25">
      <c r="B39" s="157" t="s">
        <v>97</v>
      </c>
      <c r="C39" s="158">
        <v>9228</v>
      </c>
      <c r="D39" s="158">
        <v>8040</v>
      </c>
      <c r="E39" s="158">
        <v>8569</v>
      </c>
      <c r="F39" s="158">
        <v>8464</v>
      </c>
      <c r="G39" s="158">
        <v>8382</v>
      </c>
      <c r="H39" s="159">
        <f t="shared" si="9"/>
        <v>-9.6880907372400848E-3</v>
      </c>
      <c r="I39" s="160">
        <f t="shared" si="10"/>
        <v>-9.1677503250975345E-2</v>
      </c>
      <c r="J39" s="159">
        <f t="shared" si="11"/>
        <v>1.6189655771838264E-2</v>
      </c>
    </row>
    <row r="40" spans="2:10" x14ac:dyDescent="0.25">
      <c r="B40" s="162" t="s">
        <v>103</v>
      </c>
      <c r="C40" s="163">
        <v>3242</v>
      </c>
      <c r="D40" s="163">
        <v>2767</v>
      </c>
      <c r="E40" s="163">
        <v>2051</v>
      </c>
      <c r="F40" s="163">
        <v>3093</v>
      </c>
      <c r="G40" s="163">
        <v>3103</v>
      </c>
      <c r="H40" s="164">
        <f t="shared" si="9"/>
        <v>3.2331070158422293E-3</v>
      </c>
      <c r="I40" s="165">
        <f t="shared" si="10"/>
        <v>-4.2874768661320117E-2</v>
      </c>
      <c r="J40" s="164">
        <f t="shared" si="11"/>
        <v>5.9933788904812857E-3</v>
      </c>
    </row>
    <row r="41" spans="2:10" x14ac:dyDescent="0.25">
      <c r="B41" s="162" t="s">
        <v>100</v>
      </c>
      <c r="C41" s="163">
        <v>5986</v>
      </c>
      <c r="D41" s="163">
        <v>5273</v>
      </c>
      <c r="E41" s="163">
        <v>6518</v>
      </c>
      <c r="F41" s="163">
        <v>5371</v>
      </c>
      <c r="G41" s="163">
        <v>5279</v>
      </c>
      <c r="H41" s="164">
        <f t="shared" si="9"/>
        <v>-1.7129026252094559E-2</v>
      </c>
      <c r="I41" s="165">
        <f t="shared" si="10"/>
        <v>-0.1181089208152355</v>
      </c>
      <c r="J41" s="164">
        <f t="shared" si="11"/>
        <v>1.0196276881356979E-2</v>
      </c>
    </row>
    <row r="42" spans="2:10" x14ac:dyDescent="0.25">
      <c r="B42" s="157" t="s">
        <v>107</v>
      </c>
      <c r="C42" s="158">
        <v>120867</v>
      </c>
      <c r="D42" s="158">
        <v>86979</v>
      </c>
      <c r="E42" s="158">
        <v>120751</v>
      </c>
      <c r="F42" s="158">
        <v>125116</v>
      </c>
      <c r="G42" s="158">
        <v>128238</v>
      </c>
      <c r="H42" s="159">
        <f t="shared" si="9"/>
        <v>2.4952843760989829E-2</v>
      </c>
      <c r="I42" s="160">
        <f t="shared" si="10"/>
        <v>6.0984387798158401E-2</v>
      </c>
      <c r="J42" s="159">
        <f t="shared" si="11"/>
        <v>0.24768898554867519</v>
      </c>
    </row>
    <row r="43" spans="2:10" x14ac:dyDescent="0.25">
      <c r="B43" s="162" t="s">
        <v>110</v>
      </c>
      <c r="C43" s="163">
        <v>56612</v>
      </c>
      <c r="D43" s="163">
        <v>30640</v>
      </c>
      <c r="E43" s="163">
        <v>56865</v>
      </c>
      <c r="F43" s="163">
        <v>58084</v>
      </c>
      <c r="G43" s="163">
        <v>59353</v>
      </c>
      <c r="H43" s="164">
        <f t="shared" si="9"/>
        <v>2.1847668893326899E-2</v>
      </c>
      <c r="I43" s="165">
        <f t="shared" si="10"/>
        <v>4.8417296686214861E-2</v>
      </c>
      <c r="J43" s="164">
        <f t="shared" si="11"/>
        <v>0.11463906454616041</v>
      </c>
    </row>
    <row r="44" spans="2:10" x14ac:dyDescent="0.25">
      <c r="B44" s="162" t="s">
        <v>113</v>
      </c>
      <c r="C44" s="163">
        <v>5327</v>
      </c>
      <c r="D44" s="163">
        <v>4886</v>
      </c>
      <c r="E44" s="163">
        <v>5775</v>
      </c>
      <c r="F44" s="163">
        <v>6051</v>
      </c>
      <c r="G44" s="163">
        <v>6345</v>
      </c>
      <c r="H44" s="164">
        <f t="shared" si="9"/>
        <v>4.8587010411502263E-2</v>
      </c>
      <c r="I44" s="165">
        <f t="shared" si="10"/>
        <v>0.19110193354608596</v>
      </c>
      <c r="J44" s="164">
        <f t="shared" si="11"/>
        <v>1.2255233341960605E-2</v>
      </c>
    </row>
    <row r="45" spans="2:10" x14ac:dyDescent="0.25">
      <c r="B45" s="162" t="s">
        <v>116</v>
      </c>
      <c r="C45" s="163">
        <v>2072</v>
      </c>
      <c r="D45" s="163">
        <v>2691</v>
      </c>
      <c r="E45" s="163">
        <v>3147</v>
      </c>
      <c r="F45" s="163">
        <v>2579</v>
      </c>
      <c r="G45" s="163">
        <v>2748</v>
      </c>
      <c r="H45" s="164">
        <f t="shared" si="9"/>
        <v>6.5529274912756952E-2</v>
      </c>
      <c r="I45" s="165">
        <f t="shared" si="10"/>
        <v>0.32625482625482616</v>
      </c>
      <c r="J45" s="164">
        <f t="shared" si="11"/>
        <v>5.3077038965654447E-3</v>
      </c>
    </row>
    <row r="46" spans="2:10" x14ac:dyDescent="0.25">
      <c r="B46" s="162" t="s">
        <v>123</v>
      </c>
      <c r="C46" s="163">
        <v>4677</v>
      </c>
      <c r="D46" s="163">
        <v>5438</v>
      </c>
      <c r="E46" s="163">
        <v>4711</v>
      </c>
      <c r="F46" s="163">
        <v>5766</v>
      </c>
      <c r="G46" s="163">
        <v>5340</v>
      </c>
      <c r="H46" s="164">
        <f t="shared" si="9"/>
        <v>-7.3881373569198772E-2</v>
      </c>
      <c r="I46" s="165">
        <f t="shared" si="10"/>
        <v>0.14175753688261716</v>
      </c>
      <c r="J46" s="164">
        <f t="shared" si="11"/>
        <v>1.0314097091579138E-2</v>
      </c>
    </row>
    <row r="47" spans="2:10" x14ac:dyDescent="0.25">
      <c r="B47" s="162" t="s">
        <v>119</v>
      </c>
      <c r="C47" s="163">
        <v>5244</v>
      </c>
      <c r="D47" s="163">
        <v>4793</v>
      </c>
      <c r="E47" s="163">
        <v>5091</v>
      </c>
      <c r="F47" s="163">
        <v>5487</v>
      </c>
      <c r="G47" s="163">
        <v>5338</v>
      </c>
      <c r="H47" s="164">
        <f t="shared" si="9"/>
        <v>-2.7155093858210355E-2</v>
      </c>
      <c r="I47" s="165">
        <f t="shared" si="10"/>
        <v>1.7925247902364605E-2</v>
      </c>
      <c r="J47" s="164">
        <f t="shared" si="11"/>
        <v>1.0310234133866936E-2</v>
      </c>
    </row>
    <row r="48" spans="2:10" x14ac:dyDescent="0.25">
      <c r="B48" s="162" t="s">
        <v>128</v>
      </c>
      <c r="C48" s="163">
        <v>4142</v>
      </c>
      <c r="D48" s="163">
        <v>3427</v>
      </c>
      <c r="E48" s="163">
        <v>3447</v>
      </c>
      <c r="F48" s="163">
        <v>3646</v>
      </c>
      <c r="G48" s="163">
        <v>3640</v>
      </c>
      <c r="H48" s="164">
        <f t="shared" si="9"/>
        <v>-1.645639056500281E-3</v>
      </c>
      <c r="I48" s="165">
        <f t="shared" si="10"/>
        <v>-0.12119748913568329</v>
      </c>
      <c r="J48" s="164">
        <f t="shared" si="11"/>
        <v>7.0305830362075022E-3</v>
      </c>
    </row>
    <row r="49" spans="2:10" x14ac:dyDescent="0.25">
      <c r="B49" s="162" t="s">
        <v>131</v>
      </c>
      <c r="C49" s="163">
        <v>8370</v>
      </c>
      <c r="D49" s="163">
        <v>4433</v>
      </c>
      <c r="E49" s="163">
        <v>5080</v>
      </c>
      <c r="F49" s="163">
        <v>5831</v>
      </c>
      <c r="G49" s="163">
        <v>4809</v>
      </c>
      <c r="H49" s="164">
        <f t="shared" si="9"/>
        <v>-0.1752701080432173</v>
      </c>
      <c r="I49" s="165">
        <f t="shared" si="10"/>
        <v>-0.42544802867383513</v>
      </c>
      <c r="J49" s="164">
        <f t="shared" si="11"/>
        <v>9.2884818189895267E-3</v>
      </c>
    </row>
    <row r="50" spans="2:10" x14ac:dyDescent="0.25">
      <c r="B50" s="168" t="s">
        <v>145</v>
      </c>
      <c r="C50" s="169">
        <f>C42-SUM(C43:C49)</f>
        <v>34423</v>
      </c>
      <c r="D50" s="169">
        <f>D42-SUM(D43:D49)</f>
        <v>30671</v>
      </c>
      <c r="E50" s="169">
        <f>E42-SUM(E43:E49)</f>
        <v>36635</v>
      </c>
      <c r="F50" s="169">
        <f>F42-SUM(F43:F49)</f>
        <v>37672</v>
      </c>
      <c r="G50" s="169">
        <f>G42-SUM(G43:G49)</f>
        <v>40665</v>
      </c>
      <c r="H50" s="170">
        <f t="shared" si="9"/>
        <v>7.9448927585474616E-2</v>
      </c>
      <c r="I50" s="171">
        <f t="shared" si="10"/>
        <v>0.18133224878714804</v>
      </c>
      <c r="J50" s="170">
        <f t="shared" si="11"/>
        <v>7.8543587683345628E-2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4174</v>
      </c>
      <c r="D52" s="176">
        <v>2907</v>
      </c>
      <c r="E52" s="176">
        <v>5119</v>
      </c>
      <c r="F52" s="176">
        <v>5933</v>
      </c>
      <c r="G52" s="176">
        <v>4890</v>
      </c>
      <c r="H52" s="177">
        <f t="shared" ref="H52:H64" si="12">IFERROR(G52/F52-1,"-")</f>
        <v>-0.17579639305578965</v>
      </c>
      <c r="I52" s="177">
        <f t="shared" ref="I52:I64" si="13">IFERROR(G52/C52-1,"-")</f>
        <v>0.17153809295639677</v>
      </c>
      <c r="J52" s="177">
        <f t="shared" ref="J52:J64" si="14">G52/G$10</f>
        <v>9.4449316063337056E-3</v>
      </c>
    </row>
    <row r="53" spans="2:10" x14ac:dyDescent="0.25">
      <c r="B53" s="157" t="s">
        <v>97</v>
      </c>
      <c r="C53" s="158">
        <v>512</v>
      </c>
      <c r="D53" s="158">
        <v>224</v>
      </c>
      <c r="E53" s="158">
        <v>1277</v>
      </c>
      <c r="F53" s="158">
        <v>2069</v>
      </c>
      <c r="G53" s="158">
        <v>1022</v>
      </c>
      <c r="H53" s="159">
        <f t="shared" si="12"/>
        <v>-0.50604156597390038</v>
      </c>
      <c r="I53" s="160">
        <f t="shared" si="13"/>
        <v>0.99609375</v>
      </c>
      <c r="J53" s="159">
        <f t="shared" si="14"/>
        <v>1.9739713909351832E-3</v>
      </c>
    </row>
    <row r="54" spans="2:10" x14ac:dyDescent="0.25">
      <c r="B54" s="162" t="s">
        <v>103</v>
      </c>
      <c r="C54" s="163">
        <v>298</v>
      </c>
      <c r="D54" s="163">
        <v>67</v>
      </c>
      <c r="E54" s="163">
        <v>779</v>
      </c>
      <c r="F54" s="163">
        <v>1543</v>
      </c>
      <c r="G54" s="163">
        <v>559</v>
      </c>
      <c r="H54" s="164">
        <f t="shared" si="12"/>
        <v>-0.63771872974724564</v>
      </c>
      <c r="I54" s="165">
        <f t="shared" si="13"/>
        <v>0.87583892617449655</v>
      </c>
      <c r="J54" s="164">
        <f t="shared" si="14"/>
        <v>1.0796966805604379E-3</v>
      </c>
    </row>
    <row r="55" spans="2:10" x14ac:dyDescent="0.25">
      <c r="B55" s="162" t="s">
        <v>100</v>
      </c>
      <c r="C55" s="163">
        <v>214</v>
      </c>
      <c r="D55" s="163">
        <v>157</v>
      </c>
      <c r="E55" s="163">
        <v>498</v>
      </c>
      <c r="F55" s="163">
        <v>526</v>
      </c>
      <c r="G55" s="163">
        <v>463</v>
      </c>
      <c r="H55" s="164">
        <f t="shared" si="12"/>
        <v>-0.11977186311787069</v>
      </c>
      <c r="I55" s="165">
        <f t="shared" si="13"/>
        <v>1.1635514018691588</v>
      </c>
      <c r="J55" s="164">
        <f t="shared" si="14"/>
        <v>8.9427471037474549E-4</v>
      </c>
    </row>
    <row r="56" spans="2:10" x14ac:dyDescent="0.25">
      <c r="B56" s="157" t="s">
        <v>107</v>
      </c>
      <c r="C56" s="158">
        <v>3662</v>
      </c>
      <c r="D56" s="158">
        <v>2683</v>
      </c>
      <c r="E56" s="158">
        <v>3842</v>
      </c>
      <c r="F56" s="158">
        <v>3864</v>
      </c>
      <c r="G56" s="158">
        <v>3868</v>
      </c>
      <c r="H56" s="159">
        <f t="shared" si="12"/>
        <v>1.0351966873705098E-3</v>
      </c>
      <c r="I56" s="160">
        <f t="shared" si="13"/>
        <v>5.625341343528123E-2</v>
      </c>
      <c r="J56" s="159">
        <f t="shared" si="14"/>
        <v>7.4709602153985224E-3</v>
      </c>
    </row>
    <row r="57" spans="2:10" x14ac:dyDescent="0.25">
      <c r="B57" s="162" t="s">
        <v>110</v>
      </c>
      <c r="C57" s="163">
        <v>927</v>
      </c>
      <c r="D57" s="163">
        <v>607</v>
      </c>
      <c r="E57" s="163">
        <v>1055</v>
      </c>
      <c r="F57" s="163">
        <v>993</v>
      </c>
      <c r="G57" s="163">
        <v>1063</v>
      </c>
      <c r="H57" s="164">
        <f t="shared" si="12"/>
        <v>7.0493454179254789E-2</v>
      </c>
      <c r="I57" s="165">
        <f t="shared" si="13"/>
        <v>0.14670981661272919</v>
      </c>
      <c r="J57" s="164">
        <f t="shared" si="14"/>
        <v>2.0531620240353231E-3</v>
      </c>
    </row>
    <row r="58" spans="2:10" x14ac:dyDescent="0.25">
      <c r="B58" s="162" t="s">
        <v>113</v>
      </c>
      <c r="C58" s="163">
        <v>1370</v>
      </c>
      <c r="D58" s="163">
        <v>1096</v>
      </c>
      <c r="E58" s="163">
        <v>910</v>
      </c>
      <c r="F58" s="163">
        <v>1013</v>
      </c>
      <c r="G58" s="163">
        <v>884</v>
      </c>
      <c r="H58" s="164">
        <f t="shared" si="12"/>
        <v>-0.1273445212240869</v>
      </c>
      <c r="I58" s="165">
        <f t="shared" si="13"/>
        <v>-0.35474452554744529</v>
      </c>
      <c r="J58" s="164">
        <f t="shared" si="14"/>
        <v>1.7074273087932506E-3</v>
      </c>
    </row>
    <row r="59" spans="2:10" x14ac:dyDescent="0.25">
      <c r="B59" s="162" t="s">
        <v>116</v>
      </c>
      <c r="C59" s="163">
        <v>141</v>
      </c>
      <c r="D59" s="163">
        <v>110</v>
      </c>
      <c r="E59" s="163">
        <v>374</v>
      </c>
      <c r="F59" s="163">
        <v>313</v>
      </c>
      <c r="G59" s="163">
        <v>170</v>
      </c>
      <c r="H59" s="164">
        <f t="shared" si="12"/>
        <v>-0.45686900958466459</v>
      </c>
      <c r="I59" s="165">
        <f t="shared" si="13"/>
        <v>0.20567375886524819</v>
      </c>
      <c r="J59" s="164">
        <f t="shared" si="14"/>
        <v>3.2835140553716358E-4</v>
      </c>
    </row>
    <row r="60" spans="2:10" x14ac:dyDescent="0.25">
      <c r="B60" s="162" t="s">
        <v>123</v>
      </c>
      <c r="C60" s="163">
        <v>51</v>
      </c>
      <c r="D60" s="163">
        <v>73</v>
      </c>
      <c r="E60" s="163">
        <v>69</v>
      </c>
      <c r="F60" s="163">
        <v>95</v>
      </c>
      <c r="G60" s="163">
        <v>123</v>
      </c>
      <c r="H60" s="164">
        <f t="shared" si="12"/>
        <v>0.29473684210526319</v>
      </c>
      <c r="I60" s="165">
        <f t="shared" si="13"/>
        <v>1.4117647058823528</v>
      </c>
      <c r="J60" s="164">
        <f t="shared" si="14"/>
        <v>2.3757189930041835E-4</v>
      </c>
    </row>
    <row r="61" spans="2:10" x14ac:dyDescent="0.25">
      <c r="B61" s="162" t="s">
        <v>119</v>
      </c>
      <c r="C61" s="163">
        <v>35</v>
      </c>
      <c r="D61" s="163">
        <v>62</v>
      </c>
      <c r="E61" s="163">
        <v>75</v>
      </c>
      <c r="F61" s="163">
        <v>92</v>
      </c>
      <c r="G61" s="163">
        <v>127</v>
      </c>
      <c r="H61" s="164">
        <f t="shared" si="12"/>
        <v>0.38043478260869557</v>
      </c>
      <c r="I61" s="165">
        <f t="shared" si="13"/>
        <v>2.6285714285714286</v>
      </c>
      <c r="J61" s="164">
        <f t="shared" si="14"/>
        <v>2.4529781472482223E-4</v>
      </c>
    </row>
    <row r="62" spans="2:10" x14ac:dyDescent="0.25">
      <c r="B62" s="162" t="s">
        <v>128</v>
      </c>
      <c r="C62" s="163">
        <v>43</v>
      </c>
      <c r="D62" s="163">
        <v>23</v>
      </c>
      <c r="E62" s="163">
        <v>47</v>
      </c>
      <c r="F62" s="163">
        <v>46</v>
      </c>
      <c r="G62" s="163">
        <v>36</v>
      </c>
      <c r="H62" s="164">
        <f t="shared" si="12"/>
        <v>-0.21739130434782605</v>
      </c>
      <c r="I62" s="165">
        <f t="shared" si="13"/>
        <v>-0.16279069767441856</v>
      </c>
      <c r="J62" s="164">
        <f t="shared" si="14"/>
        <v>6.9533238819634641E-5</v>
      </c>
    </row>
    <row r="63" spans="2:10" x14ac:dyDescent="0.25">
      <c r="B63" s="162" t="s">
        <v>131</v>
      </c>
      <c r="C63" s="163">
        <v>179</v>
      </c>
      <c r="D63" s="163">
        <v>28</v>
      </c>
      <c r="E63" s="163">
        <v>43</v>
      </c>
      <c r="F63" s="163">
        <v>28</v>
      </c>
      <c r="G63" s="163">
        <v>45</v>
      </c>
      <c r="H63" s="164">
        <f t="shared" si="12"/>
        <v>0.60714285714285721</v>
      </c>
      <c r="I63" s="165">
        <f t="shared" si="13"/>
        <v>-0.74860335195530725</v>
      </c>
      <c r="J63" s="164">
        <f t="shared" si="14"/>
        <v>8.6916548524543298E-5</v>
      </c>
    </row>
    <row r="64" spans="2:10" x14ac:dyDescent="0.25">
      <c r="B64" s="168" t="s">
        <v>145</v>
      </c>
      <c r="C64" s="169">
        <f>C56-SUM(C57:C63)</f>
        <v>916</v>
      </c>
      <c r="D64" s="169">
        <f>D56-SUM(D57:D63)</f>
        <v>684</v>
      </c>
      <c r="E64" s="169">
        <f>E56-SUM(E57:E63)</f>
        <v>1269</v>
      </c>
      <c r="F64" s="169">
        <f>F56-SUM(F57:F63)</f>
        <v>1284</v>
      </c>
      <c r="G64" s="169">
        <f>G56-SUM(G57:G63)</f>
        <v>1420</v>
      </c>
      <c r="H64" s="170">
        <f t="shared" si="12"/>
        <v>0.10591900311526481</v>
      </c>
      <c r="I64" s="171">
        <f t="shared" si="13"/>
        <v>0.55021834061135366</v>
      </c>
      <c r="J64" s="170">
        <f t="shared" si="14"/>
        <v>2.7426999756633664E-3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12078</v>
      </c>
      <c r="D66" s="176">
        <v>10801</v>
      </c>
      <c r="E66" s="176">
        <v>15987</v>
      </c>
      <c r="F66" s="176">
        <v>14525</v>
      </c>
      <c r="G66" s="176">
        <v>17482</v>
      </c>
      <c r="H66" s="177">
        <f t="shared" ref="H66:H78" si="15">IFERROR(G66/F66-1,"-")</f>
        <v>0.203580034423408</v>
      </c>
      <c r="I66" s="177">
        <f t="shared" ref="I66:I78" si="16">IFERROR(G66/C66-1,"-")</f>
        <v>0.44742507037588997</v>
      </c>
      <c r="J66" s="177">
        <f t="shared" ref="J66:J78" si="17">G66/G$10</f>
        <v>3.376611336235702E-2</v>
      </c>
    </row>
    <row r="67" spans="2:10" x14ac:dyDescent="0.25">
      <c r="B67" s="157" t="s">
        <v>97</v>
      </c>
      <c r="C67" s="158">
        <v>2542</v>
      </c>
      <c r="D67" s="158">
        <v>901</v>
      </c>
      <c r="E67" s="158">
        <v>913</v>
      </c>
      <c r="F67" s="158">
        <v>3913</v>
      </c>
      <c r="G67" s="158">
        <v>4285</v>
      </c>
      <c r="H67" s="159">
        <f t="shared" si="15"/>
        <v>9.5067722974699675E-2</v>
      </c>
      <c r="I67" s="160">
        <f t="shared" si="16"/>
        <v>0.68568056648308429</v>
      </c>
      <c r="J67" s="159">
        <f t="shared" si="17"/>
        <v>8.2763868983926226E-3</v>
      </c>
    </row>
    <row r="68" spans="2:10" x14ac:dyDescent="0.25">
      <c r="B68" s="162" t="s">
        <v>103</v>
      </c>
      <c r="C68" s="163">
        <v>941</v>
      </c>
      <c r="D68" s="163">
        <v>186</v>
      </c>
      <c r="E68" s="163">
        <v>154</v>
      </c>
      <c r="F68" s="163">
        <v>1878</v>
      </c>
      <c r="G68" s="163">
        <v>1587</v>
      </c>
      <c r="H68" s="164">
        <f t="shared" si="15"/>
        <v>-0.15495207667731625</v>
      </c>
      <c r="I68" s="165">
        <f t="shared" si="16"/>
        <v>0.68650371944739641</v>
      </c>
      <c r="J68" s="164">
        <f t="shared" si="17"/>
        <v>3.0652569446322272E-3</v>
      </c>
    </row>
    <row r="69" spans="2:10" x14ac:dyDescent="0.25">
      <c r="B69" s="162" t="s">
        <v>100</v>
      </c>
      <c r="C69" s="163">
        <v>1601</v>
      </c>
      <c r="D69" s="163">
        <v>715</v>
      </c>
      <c r="E69" s="163">
        <v>759</v>
      </c>
      <c r="F69" s="163">
        <v>2035</v>
      </c>
      <c r="G69" s="163">
        <v>2698</v>
      </c>
      <c r="H69" s="164">
        <f t="shared" si="15"/>
        <v>0.32579852579852586</v>
      </c>
      <c r="I69" s="165">
        <f t="shared" si="16"/>
        <v>0.68519675202998132</v>
      </c>
      <c r="J69" s="164">
        <f t="shared" si="17"/>
        <v>5.2111299537603963E-3</v>
      </c>
    </row>
    <row r="70" spans="2:10" x14ac:dyDescent="0.25">
      <c r="B70" s="157" t="s">
        <v>107</v>
      </c>
      <c r="C70" s="158">
        <v>9536</v>
      </c>
      <c r="D70" s="158">
        <v>9900</v>
      </c>
      <c r="E70" s="158">
        <v>15074</v>
      </c>
      <c r="F70" s="158">
        <v>10612</v>
      </c>
      <c r="G70" s="158">
        <v>13197</v>
      </c>
      <c r="H70" s="159">
        <f t="shared" si="15"/>
        <v>0.24359215981907267</v>
      </c>
      <c r="I70" s="160">
        <f t="shared" si="16"/>
        <v>0.38391359060402674</v>
      </c>
      <c r="J70" s="159">
        <f t="shared" si="17"/>
        <v>2.5489726463964399E-2</v>
      </c>
    </row>
    <row r="71" spans="2:10" x14ac:dyDescent="0.25">
      <c r="B71" s="162" t="s">
        <v>110</v>
      </c>
      <c r="C71" s="163">
        <v>4228</v>
      </c>
      <c r="D71" s="163">
        <v>2011</v>
      </c>
      <c r="E71" s="163">
        <v>5041</v>
      </c>
      <c r="F71" s="163">
        <v>4805</v>
      </c>
      <c r="G71" s="163">
        <v>5370</v>
      </c>
      <c r="H71" s="164">
        <f t="shared" si="15"/>
        <v>0.11758584807492189</v>
      </c>
      <c r="I71" s="165">
        <f t="shared" si="16"/>
        <v>0.27010406811731325</v>
      </c>
      <c r="J71" s="164">
        <f t="shared" si="17"/>
        <v>1.0372041457262168E-2</v>
      </c>
    </row>
    <row r="72" spans="2:10" x14ac:dyDescent="0.25">
      <c r="B72" s="162" t="s">
        <v>113</v>
      </c>
      <c r="C72" s="163">
        <v>1006</v>
      </c>
      <c r="D72" s="163">
        <v>466</v>
      </c>
      <c r="E72" s="163">
        <v>667</v>
      </c>
      <c r="F72" s="163">
        <v>1561</v>
      </c>
      <c r="G72" s="163">
        <v>1331</v>
      </c>
      <c r="H72" s="164">
        <f t="shared" si="15"/>
        <v>-0.14734144778987823</v>
      </c>
      <c r="I72" s="165">
        <f t="shared" si="16"/>
        <v>0.32306163021868795</v>
      </c>
      <c r="J72" s="164">
        <f t="shared" si="17"/>
        <v>2.5707983574703806E-3</v>
      </c>
    </row>
    <row r="73" spans="2:10" x14ac:dyDescent="0.25">
      <c r="B73" s="162" t="s">
        <v>116</v>
      </c>
      <c r="C73" s="163">
        <v>857</v>
      </c>
      <c r="D73" s="163">
        <v>1207</v>
      </c>
      <c r="E73" s="163">
        <v>2185</v>
      </c>
      <c r="F73" s="163">
        <v>582</v>
      </c>
      <c r="G73" s="163">
        <v>764</v>
      </c>
      <c r="H73" s="164">
        <f t="shared" si="15"/>
        <v>0.3127147766323024</v>
      </c>
      <c r="I73" s="165">
        <f t="shared" si="16"/>
        <v>-0.10851808634772464</v>
      </c>
      <c r="J73" s="164">
        <f t="shared" si="17"/>
        <v>1.4756498460611351E-3</v>
      </c>
    </row>
    <row r="74" spans="2:10" x14ac:dyDescent="0.25">
      <c r="B74" s="162" t="s">
        <v>123</v>
      </c>
      <c r="C74" s="163">
        <v>212</v>
      </c>
      <c r="D74" s="163">
        <v>1120</v>
      </c>
      <c r="E74" s="163">
        <v>379</v>
      </c>
      <c r="F74" s="163">
        <v>391</v>
      </c>
      <c r="G74" s="163">
        <v>532</v>
      </c>
      <c r="H74" s="164">
        <f t="shared" si="15"/>
        <v>0.36061381074168808</v>
      </c>
      <c r="I74" s="165">
        <f t="shared" si="16"/>
        <v>1.5094339622641511</v>
      </c>
      <c r="J74" s="164">
        <f t="shared" si="17"/>
        <v>1.0275467514457119E-3</v>
      </c>
    </row>
    <row r="75" spans="2:10" x14ac:dyDescent="0.25">
      <c r="B75" s="162" t="s">
        <v>119</v>
      </c>
      <c r="C75" s="163">
        <v>400</v>
      </c>
      <c r="D75" s="163">
        <v>350</v>
      </c>
      <c r="E75" s="163">
        <v>267</v>
      </c>
      <c r="F75" s="163">
        <v>122</v>
      </c>
      <c r="G75" s="163">
        <v>318</v>
      </c>
      <c r="H75" s="164">
        <f t="shared" si="15"/>
        <v>1.6065573770491803</v>
      </c>
      <c r="I75" s="165">
        <f t="shared" si="16"/>
        <v>-0.20499999999999996</v>
      </c>
      <c r="J75" s="164">
        <f t="shared" si="17"/>
        <v>6.14210276240106E-4</v>
      </c>
    </row>
    <row r="76" spans="2:10" x14ac:dyDescent="0.25">
      <c r="B76" s="162" t="s">
        <v>128</v>
      </c>
      <c r="C76" s="163">
        <v>350</v>
      </c>
      <c r="D76" s="163">
        <v>714</v>
      </c>
      <c r="E76" s="163">
        <v>896</v>
      </c>
      <c r="F76" s="163">
        <v>180</v>
      </c>
      <c r="G76" s="163">
        <v>384</v>
      </c>
      <c r="H76" s="164">
        <f t="shared" si="15"/>
        <v>1.1333333333333333</v>
      </c>
      <c r="I76" s="165">
        <f t="shared" si="16"/>
        <v>9.7142857142857197E-2</v>
      </c>
      <c r="J76" s="164">
        <f t="shared" si="17"/>
        <v>7.416878807427695E-4</v>
      </c>
    </row>
    <row r="77" spans="2:10" x14ac:dyDescent="0.25">
      <c r="B77" s="162" t="s">
        <v>131</v>
      </c>
      <c r="C77" s="163">
        <v>383</v>
      </c>
      <c r="D77" s="163">
        <v>175</v>
      </c>
      <c r="E77" s="163">
        <v>367</v>
      </c>
      <c r="F77" s="163">
        <v>50</v>
      </c>
      <c r="G77" s="163">
        <v>869</v>
      </c>
      <c r="H77" s="164">
        <f t="shared" si="15"/>
        <v>16.38</v>
      </c>
      <c r="I77" s="165">
        <f t="shared" si="16"/>
        <v>1.268929503916449</v>
      </c>
      <c r="J77" s="164">
        <f t="shared" si="17"/>
        <v>1.6784551259517362E-3</v>
      </c>
    </row>
    <row r="78" spans="2:10" x14ac:dyDescent="0.25">
      <c r="B78" s="168" t="s">
        <v>145</v>
      </c>
      <c r="C78" s="169">
        <f>C70-SUM(C71:C77)</f>
        <v>2100</v>
      </c>
      <c r="D78" s="169">
        <f>D70-SUM(D71:D77)</f>
        <v>3857</v>
      </c>
      <c r="E78" s="169">
        <f>E70-SUM(E71:E77)</f>
        <v>5272</v>
      </c>
      <c r="F78" s="169">
        <f>F70-SUM(F71:F77)</f>
        <v>2921</v>
      </c>
      <c r="G78" s="169">
        <f>G70-SUM(G71:G77)</f>
        <v>3629</v>
      </c>
      <c r="H78" s="170">
        <f t="shared" si="15"/>
        <v>0.24238274563505646</v>
      </c>
      <c r="I78" s="171">
        <f t="shared" si="16"/>
        <v>0.72809523809523813</v>
      </c>
      <c r="J78" s="170">
        <f t="shared" si="17"/>
        <v>7.0093367687903921E-3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74343</v>
      </c>
      <c r="D80" s="176">
        <v>51089</v>
      </c>
      <c r="E80" s="176">
        <v>71326</v>
      </c>
      <c r="F80" s="176">
        <v>74452</v>
      </c>
      <c r="G80" s="176">
        <v>79840</v>
      </c>
      <c r="H80" s="177">
        <f t="shared" ref="H80:H92" si="18">IFERROR(G80/F80-1,"-")</f>
        <v>7.2368774512437506E-2</v>
      </c>
      <c r="I80" s="177">
        <f t="shared" ref="I80:I92" si="19">IFERROR(G80/C80-1,"-")</f>
        <v>7.3941056992588461E-2</v>
      </c>
      <c r="J80" s="177">
        <f t="shared" ref="J80:J92" si="20">G80/G$10</f>
        <v>0.15420927187110084</v>
      </c>
    </row>
    <row r="81" spans="2:10" x14ac:dyDescent="0.25">
      <c r="B81" s="157" t="s">
        <v>97</v>
      </c>
      <c r="C81" s="158">
        <v>26033</v>
      </c>
      <c r="D81" s="158">
        <v>17161</v>
      </c>
      <c r="E81" s="158">
        <v>24742</v>
      </c>
      <c r="F81" s="158">
        <v>20881</v>
      </c>
      <c r="G81" s="158">
        <v>22516</v>
      </c>
      <c r="H81" s="159">
        <f t="shared" si="18"/>
        <v>7.8300847660552675E-2</v>
      </c>
      <c r="I81" s="160">
        <f t="shared" si="19"/>
        <v>-0.1350977605347059</v>
      </c>
      <c r="J81" s="159">
        <f t="shared" si="20"/>
        <v>4.3489177923969266E-2</v>
      </c>
    </row>
    <row r="82" spans="2:10" x14ac:dyDescent="0.25">
      <c r="B82" s="162" t="s">
        <v>103</v>
      </c>
      <c r="C82" s="163">
        <v>4393</v>
      </c>
      <c r="D82" s="163">
        <v>6495</v>
      </c>
      <c r="E82" s="163">
        <v>5994</v>
      </c>
      <c r="F82" s="163">
        <v>5109</v>
      </c>
      <c r="G82" s="163">
        <v>5683</v>
      </c>
      <c r="H82" s="164">
        <f t="shared" si="18"/>
        <v>0.11235075357212754</v>
      </c>
      <c r="I82" s="165">
        <f t="shared" si="19"/>
        <v>0.29364898702481224</v>
      </c>
      <c r="J82" s="164">
        <f t="shared" si="20"/>
        <v>1.0976594339221768E-2</v>
      </c>
    </row>
    <row r="83" spans="2:10" x14ac:dyDescent="0.25">
      <c r="B83" s="162" t="s">
        <v>100</v>
      </c>
      <c r="C83" s="163">
        <v>21640</v>
      </c>
      <c r="D83" s="163">
        <v>10666</v>
      </c>
      <c r="E83" s="163">
        <v>18748</v>
      </c>
      <c r="F83" s="163">
        <v>15772</v>
      </c>
      <c r="G83" s="163">
        <v>16833</v>
      </c>
      <c r="H83" s="164">
        <f t="shared" si="18"/>
        <v>6.7271113365457769E-2</v>
      </c>
      <c r="I83" s="165">
        <f t="shared" si="19"/>
        <v>-0.22213493530499073</v>
      </c>
      <c r="J83" s="164">
        <f t="shared" si="20"/>
        <v>3.2512583584747498E-2</v>
      </c>
    </row>
    <row r="84" spans="2:10" x14ac:dyDescent="0.25">
      <c r="B84" s="157" t="s">
        <v>107</v>
      </c>
      <c r="C84" s="158">
        <v>48310</v>
      </c>
      <c r="D84" s="158">
        <v>33928</v>
      </c>
      <c r="E84" s="158">
        <v>46584</v>
      </c>
      <c r="F84" s="158">
        <v>53571</v>
      </c>
      <c r="G84" s="158">
        <v>57324</v>
      </c>
      <c r="H84" s="159">
        <f t="shared" si="18"/>
        <v>7.0056560452483652E-2</v>
      </c>
      <c r="I84" s="160">
        <f t="shared" si="19"/>
        <v>0.18658662802732362</v>
      </c>
      <c r="J84" s="159">
        <f t="shared" si="20"/>
        <v>0.11072009394713156</v>
      </c>
    </row>
    <row r="85" spans="2:10" x14ac:dyDescent="0.25">
      <c r="B85" s="162" t="s">
        <v>110</v>
      </c>
      <c r="C85" s="163">
        <v>8152</v>
      </c>
      <c r="D85" s="163">
        <v>3274</v>
      </c>
      <c r="E85" s="163">
        <v>7693</v>
      </c>
      <c r="F85" s="163">
        <v>10029</v>
      </c>
      <c r="G85" s="163">
        <v>10687</v>
      </c>
      <c r="H85" s="164">
        <f t="shared" si="18"/>
        <v>6.5609731777844349E-2</v>
      </c>
      <c r="I85" s="165">
        <f t="shared" si="19"/>
        <v>0.3109666339548578</v>
      </c>
      <c r="J85" s="164">
        <f t="shared" si="20"/>
        <v>2.0641714535150985E-2</v>
      </c>
    </row>
    <row r="86" spans="2:10" x14ac:dyDescent="0.25">
      <c r="B86" s="162" t="s">
        <v>113</v>
      </c>
      <c r="C86" s="163">
        <v>17728</v>
      </c>
      <c r="D86" s="163">
        <v>13019</v>
      </c>
      <c r="E86" s="163">
        <v>16107</v>
      </c>
      <c r="F86" s="163">
        <v>16817</v>
      </c>
      <c r="G86" s="163">
        <v>18023</v>
      </c>
      <c r="H86" s="164">
        <f t="shared" si="18"/>
        <v>7.1713147410358502E-2</v>
      </c>
      <c r="I86" s="165">
        <f t="shared" si="19"/>
        <v>1.6640342960288823E-2</v>
      </c>
      <c r="J86" s="164">
        <f t="shared" si="20"/>
        <v>3.4811043423507645E-2</v>
      </c>
    </row>
    <row r="87" spans="2:10" x14ac:dyDescent="0.25">
      <c r="B87" s="162" t="s">
        <v>116</v>
      </c>
      <c r="C87" s="163">
        <v>2012</v>
      </c>
      <c r="D87" s="163">
        <v>2303</v>
      </c>
      <c r="E87" s="163">
        <v>3074</v>
      </c>
      <c r="F87" s="163">
        <v>4120</v>
      </c>
      <c r="G87" s="163">
        <v>4353</v>
      </c>
      <c r="H87" s="164">
        <f t="shared" si="18"/>
        <v>5.6553398058252435E-2</v>
      </c>
      <c r="I87" s="165">
        <f t="shared" si="19"/>
        <v>1.1635188866799204</v>
      </c>
      <c r="J87" s="164">
        <f t="shared" si="20"/>
        <v>8.4077274606074882E-3</v>
      </c>
    </row>
    <row r="88" spans="2:10" x14ac:dyDescent="0.25">
      <c r="B88" s="162" t="s">
        <v>123</v>
      </c>
      <c r="C88" s="163">
        <v>696</v>
      </c>
      <c r="D88" s="163">
        <v>1264</v>
      </c>
      <c r="E88" s="163">
        <v>1183</v>
      </c>
      <c r="F88" s="163">
        <v>1526</v>
      </c>
      <c r="G88" s="163">
        <v>2010</v>
      </c>
      <c r="H88" s="164">
        <f t="shared" si="18"/>
        <v>0.31716906946264745</v>
      </c>
      <c r="I88" s="165">
        <f t="shared" si="19"/>
        <v>1.8879310344827585</v>
      </c>
      <c r="J88" s="164">
        <f t="shared" si="20"/>
        <v>3.8822725007629341E-3</v>
      </c>
    </row>
    <row r="89" spans="2:10" x14ac:dyDescent="0.25">
      <c r="B89" s="162" t="s">
        <v>119</v>
      </c>
      <c r="C89" s="163">
        <v>503</v>
      </c>
      <c r="D89" s="163">
        <v>754</v>
      </c>
      <c r="E89" s="163">
        <v>761</v>
      </c>
      <c r="F89" s="163">
        <v>700</v>
      </c>
      <c r="G89" s="163">
        <v>943</v>
      </c>
      <c r="H89" s="164">
        <f t="shared" si="18"/>
        <v>0.3471428571428572</v>
      </c>
      <c r="I89" s="165">
        <f t="shared" si="19"/>
        <v>0.874751491053678</v>
      </c>
      <c r="J89" s="164">
        <f t="shared" si="20"/>
        <v>1.8213845613032074E-3</v>
      </c>
    </row>
    <row r="90" spans="2:10" x14ac:dyDescent="0.25">
      <c r="B90" s="162" t="s">
        <v>128</v>
      </c>
      <c r="C90" s="163">
        <v>1231</v>
      </c>
      <c r="D90" s="163">
        <v>839</v>
      </c>
      <c r="E90" s="163">
        <v>1387</v>
      </c>
      <c r="F90" s="163">
        <v>1516</v>
      </c>
      <c r="G90" s="163">
        <v>1023</v>
      </c>
      <c r="H90" s="164">
        <f t="shared" si="18"/>
        <v>-0.32519788918205805</v>
      </c>
      <c r="I90" s="165">
        <f t="shared" si="19"/>
        <v>-0.16896831844029248</v>
      </c>
      <c r="J90" s="164">
        <f t="shared" si="20"/>
        <v>1.9759028697912844E-3</v>
      </c>
    </row>
    <row r="91" spans="2:10" x14ac:dyDescent="0.25">
      <c r="B91" s="162" t="s">
        <v>131</v>
      </c>
      <c r="C91" s="163">
        <v>2686</v>
      </c>
      <c r="D91" s="163">
        <v>1182</v>
      </c>
      <c r="E91" s="163">
        <v>2067</v>
      </c>
      <c r="F91" s="163">
        <v>2178</v>
      </c>
      <c r="G91" s="163">
        <v>1721</v>
      </c>
      <c r="H91" s="164">
        <f t="shared" si="18"/>
        <v>-0.20982552800734622</v>
      </c>
      <c r="I91" s="165">
        <f t="shared" si="19"/>
        <v>-0.35927029039463887</v>
      </c>
      <c r="J91" s="164">
        <f t="shared" si="20"/>
        <v>3.3240751113497559E-3</v>
      </c>
    </row>
    <row r="92" spans="2:10" x14ac:dyDescent="0.25">
      <c r="B92" s="168" t="s">
        <v>145</v>
      </c>
      <c r="C92" s="169">
        <f>C84-SUM(C85:C91)</f>
        <v>15302</v>
      </c>
      <c r="D92" s="169">
        <f>D84-SUM(D85:D91)</f>
        <v>11293</v>
      </c>
      <c r="E92" s="169">
        <f>E84-SUM(E85:E91)</f>
        <v>14312</v>
      </c>
      <c r="F92" s="169">
        <f>F84-SUM(F85:F91)</f>
        <v>16685</v>
      </c>
      <c r="G92" s="169">
        <f>G84-SUM(G85:G91)</f>
        <v>18564</v>
      </c>
      <c r="H92" s="170">
        <f t="shared" si="18"/>
        <v>0.11261612226550799</v>
      </c>
      <c r="I92" s="171">
        <f t="shared" si="19"/>
        <v>0.21317474839890216</v>
      </c>
      <c r="J92" s="170">
        <f t="shared" si="20"/>
        <v>3.5855973484658264E-2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5920</v>
      </c>
      <c r="D94" s="176">
        <v>4794</v>
      </c>
      <c r="E94" s="176">
        <v>5361</v>
      </c>
      <c r="F94" s="176">
        <v>4792</v>
      </c>
      <c r="G94" s="176">
        <v>5436</v>
      </c>
      <c r="H94" s="177">
        <f t="shared" ref="H94:H106" si="21">IFERROR(G94/F94-1,"-")</f>
        <v>0.13439065108514181</v>
      </c>
      <c r="I94" s="177">
        <f t="shared" ref="I94:I106" si="22">IFERROR(G94/C94-1,"-")</f>
        <v>-8.1756756756756754E-2</v>
      </c>
      <c r="J94" s="177">
        <f t="shared" ref="J94:J106" si="23">G94/G$10</f>
        <v>1.0499519061764832E-2</v>
      </c>
    </row>
    <row r="95" spans="2:10" x14ac:dyDescent="0.25">
      <c r="B95" s="157" t="s">
        <v>97</v>
      </c>
      <c r="C95" s="158">
        <v>4037</v>
      </c>
      <c r="D95" s="158">
        <v>3022</v>
      </c>
      <c r="E95" s="158">
        <v>3424</v>
      </c>
      <c r="F95" s="158">
        <v>2617</v>
      </c>
      <c r="G95" s="158">
        <v>3274</v>
      </c>
      <c r="H95" s="159">
        <f t="shared" si="21"/>
        <v>0.25105082155139469</v>
      </c>
      <c r="I95" s="160">
        <f t="shared" si="22"/>
        <v>-0.18900173396086206</v>
      </c>
      <c r="J95" s="159">
        <f t="shared" si="23"/>
        <v>6.3236617748745503E-3</v>
      </c>
    </row>
    <row r="96" spans="2:10" x14ac:dyDescent="0.25">
      <c r="B96" s="162" t="s">
        <v>103</v>
      </c>
      <c r="C96" s="163">
        <v>2610</v>
      </c>
      <c r="D96" s="163">
        <v>1498</v>
      </c>
      <c r="E96" s="163">
        <v>1825</v>
      </c>
      <c r="F96" s="163">
        <v>1173</v>
      </c>
      <c r="G96" s="163">
        <v>1487</v>
      </c>
      <c r="H96" s="164">
        <f t="shared" si="21"/>
        <v>0.26768968456948006</v>
      </c>
      <c r="I96" s="165">
        <f t="shared" si="22"/>
        <v>-0.43026819923371651</v>
      </c>
      <c r="J96" s="164">
        <f t="shared" si="23"/>
        <v>2.8721090590221308E-3</v>
      </c>
    </row>
    <row r="97" spans="2:10" x14ac:dyDescent="0.25">
      <c r="B97" s="162" t="s">
        <v>100</v>
      </c>
      <c r="C97" s="163">
        <v>1427</v>
      </c>
      <c r="D97" s="163">
        <v>1524</v>
      </c>
      <c r="E97" s="163">
        <v>1599</v>
      </c>
      <c r="F97" s="163">
        <v>1444</v>
      </c>
      <c r="G97" s="163">
        <v>1787</v>
      </c>
      <c r="H97" s="164">
        <f t="shared" si="21"/>
        <v>0.23753462603878117</v>
      </c>
      <c r="I97" s="165">
        <f t="shared" si="22"/>
        <v>0.2522775052557813</v>
      </c>
      <c r="J97" s="164">
        <f t="shared" si="23"/>
        <v>3.4515527158524195E-3</v>
      </c>
    </row>
    <row r="98" spans="2:10" x14ac:dyDescent="0.25">
      <c r="B98" s="157" t="s">
        <v>107</v>
      </c>
      <c r="C98" s="158">
        <v>1883</v>
      </c>
      <c r="D98" s="158">
        <v>1772</v>
      </c>
      <c r="E98" s="158">
        <v>1937</v>
      </c>
      <c r="F98" s="158">
        <v>2175</v>
      </c>
      <c r="G98" s="158">
        <v>2162</v>
      </c>
      <c r="H98" s="159">
        <f t="shared" si="21"/>
        <v>-5.9770114942528929E-3</v>
      </c>
      <c r="I98" s="160">
        <f t="shared" si="22"/>
        <v>0.14816781731279871</v>
      </c>
      <c r="J98" s="159">
        <f t="shared" si="23"/>
        <v>4.1758572868902805E-3</v>
      </c>
    </row>
    <row r="99" spans="2:10" x14ac:dyDescent="0.25">
      <c r="B99" s="162" t="s">
        <v>110</v>
      </c>
      <c r="C99" s="163">
        <v>232</v>
      </c>
      <c r="D99" s="163">
        <v>197</v>
      </c>
      <c r="E99" s="163">
        <v>318</v>
      </c>
      <c r="F99" s="163">
        <v>352</v>
      </c>
      <c r="G99" s="163">
        <v>296</v>
      </c>
      <c r="H99" s="164">
        <f t="shared" si="21"/>
        <v>-0.15909090909090906</v>
      </c>
      <c r="I99" s="165">
        <f t="shared" si="22"/>
        <v>0.27586206896551735</v>
      </c>
      <c r="J99" s="164">
        <f t="shared" si="23"/>
        <v>5.7171774140588483E-4</v>
      </c>
    </row>
    <row r="100" spans="2:10" x14ac:dyDescent="0.25">
      <c r="B100" s="162" t="s">
        <v>113</v>
      </c>
      <c r="C100" s="163">
        <v>439</v>
      </c>
      <c r="D100" s="163">
        <v>406</v>
      </c>
      <c r="E100" s="163">
        <v>412</v>
      </c>
      <c r="F100" s="163">
        <v>481</v>
      </c>
      <c r="G100" s="163">
        <v>512</v>
      </c>
      <c r="H100" s="164">
        <f t="shared" si="21"/>
        <v>6.4449064449064508E-2</v>
      </c>
      <c r="I100" s="165">
        <f t="shared" si="22"/>
        <v>0.16628701594533024</v>
      </c>
      <c r="J100" s="164">
        <f t="shared" si="23"/>
        <v>9.889171743236926E-4</v>
      </c>
    </row>
    <row r="101" spans="2:10" x14ac:dyDescent="0.25">
      <c r="B101" s="162" t="s">
        <v>116</v>
      </c>
      <c r="C101" s="163">
        <v>339</v>
      </c>
      <c r="D101" s="163">
        <v>371</v>
      </c>
      <c r="E101" s="163">
        <v>358</v>
      </c>
      <c r="F101" s="163">
        <v>313</v>
      </c>
      <c r="G101" s="163">
        <v>299</v>
      </c>
      <c r="H101" s="164">
        <f t="shared" si="21"/>
        <v>-4.4728434504792358E-2</v>
      </c>
      <c r="I101" s="165">
        <f t="shared" si="22"/>
        <v>-0.11799410029498525</v>
      </c>
      <c r="J101" s="164">
        <f t="shared" si="23"/>
        <v>5.7751217797418776E-4</v>
      </c>
    </row>
    <row r="102" spans="2:10" x14ac:dyDescent="0.25">
      <c r="B102" s="162" t="s">
        <v>123</v>
      </c>
      <c r="C102" s="163">
        <v>81</v>
      </c>
      <c r="D102" s="163">
        <v>111</v>
      </c>
      <c r="E102" s="163">
        <v>126</v>
      </c>
      <c r="F102" s="163">
        <v>117</v>
      </c>
      <c r="G102" s="163">
        <v>83</v>
      </c>
      <c r="H102" s="164">
        <f t="shared" si="21"/>
        <v>-0.29059829059829057</v>
      </c>
      <c r="I102" s="165">
        <f t="shared" si="22"/>
        <v>2.4691358024691468E-2</v>
      </c>
      <c r="J102" s="164">
        <f t="shared" si="23"/>
        <v>1.6031274505637987E-4</v>
      </c>
    </row>
    <row r="103" spans="2:10" x14ac:dyDescent="0.25">
      <c r="B103" s="162" t="s">
        <v>119</v>
      </c>
      <c r="C103" s="163">
        <v>40</v>
      </c>
      <c r="D103" s="163">
        <v>75</v>
      </c>
      <c r="E103" s="163">
        <v>53</v>
      </c>
      <c r="F103" s="163">
        <v>82</v>
      </c>
      <c r="G103" s="163">
        <v>143</v>
      </c>
      <c r="H103" s="164">
        <f t="shared" si="21"/>
        <v>0.74390243902439024</v>
      </c>
      <c r="I103" s="165">
        <f t="shared" si="22"/>
        <v>2.5750000000000002</v>
      </c>
      <c r="J103" s="164">
        <f t="shared" si="23"/>
        <v>2.7620147642243759E-4</v>
      </c>
    </row>
    <row r="104" spans="2:10" x14ac:dyDescent="0.25">
      <c r="B104" s="162" t="s">
        <v>128</v>
      </c>
      <c r="C104" s="163">
        <v>20</v>
      </c>
      <c r="D104" s="163">
        <v>33</v>
      </c>
      <c r="E104" s="163">
        <v>24</v>
      </c>
      <c r="F104" s="163">
        <v>18</v>
      </c>
      <c r="G104" s="163">
        <v>4</v>
      </c>
      <c r="H104" s="164">
        <f t="shared" si="21"/>
        <v>-0.77777777777777779</v>
      </c>
      <c r="I104" s="165">
        <f t="shared" si="22"/>
        <v>-0.8</v>
      </c>
      <c r="J104" s="164">
        <f t="shared" si="23"/>
        <v>7.7259154244038484E-6</v>
      </c>
    </row>
    <row r="105" spans="2:10" x14ac:dyDescent="0.25">
      <c r="B105" s="162" t="s">
        <v>131</v>
      </c>
      <c r="C105" s="163">
        <v>43</v>
      </c>
      <c r="D105" s="163">
        <v>17</v>
      </c>
      <c r="E105" s="163">
        <v>35</v>
      </c>
      <c r="F105" s="163">
        <v>36</v>
      </c>
      <c r="G105" s="163">
        <v>42</v>
      </c>
      <c r="H105" s="164">
        <f t="shared" si="21"/>
        <v>0.16666666666666674</v>
      </c>
      <c r="I105" s="165">
        <f t="shared" si="22"/>
        <v>-2.3255813953488413E-2</v>
      </c>
      <c r="J105" s="164">
        <f t="shared" si="23"/>
        <v>8.1122111956240421E-5</v>
      </c>
    </row>
    <row r="106" spans="2:10" x14ac:dyDescent="0.25">
      <c r="B106" s="168" t="s">
        <v>145</v>
      </c>
      <c r="C106" s="169">
        <f>C98-SUM(C99:C105)</f>
        <v>689</v>
      </c>
      <c r="D106" s="169">
        <f>D98-SUM(D99:D105)</f>
        <v>562</v>
      </c>
      <c r="E106" s="169">
        <f>E98-SUM(E99:E105)</f>
        <v>611</v>
      </c>
      <c r="F106" s="169">
        <f>F98-SUM(F99:F105)</f>
        <v>776</v>
      </c>
      <c r="G106" s="169">
        <f>G98-SUM(G99:G105)</f>
        <v>783</v>
      </c>
      <c r="H106" s="170">
        <f t="shared" si="21"/>
        <v>9.0206185567009989E-3</v>
      </c>
      <c r="I106" s="171">
        <f t="shared" si="22"/>
        <v>0.13642960812772142</v>
      </c>
      <c r="J106" s="170">
        <f t="shared" si="23"/>
        <v>1.5123479443270534E-3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14016</v>
      </c>
      <c r="D108" s="176">
        <v>15768</v>
      </c>
      <c r="E108" s="176">
        <v>20517</v>
      </c>
      <c r="F108" s="176">
        <v>23002</v>
      </c>
      <c r="G108" s="176">
        <v>20336</v>
      </c>
      <c r="H108" s="177">
        <f t="shared" ref="H108:H120" si="24">IFERROR(G108/F108-1,"-")</f>
        <v>-0.11590296495956875</v>
      </c>
      <c r="I108" s="177">
        <f t="shared" ref="I108:I120" si="25">IFERROR(G108/C108-1,"-")</f>
        <v>0.45091324200913241</v>
      </c>
      <c r="J108" s="177">
        <f t="shared" ref="J108:J120" si="26">G108/G$10</f>
        <v>3.9278554017669172E-2</v>
      </c>
    </row>
    <row r="109" spans="2:10" x14ac:dyDescent="0.25">
      <c r="B109" s="157" t="s">
        <v>97</v>
      </c>
      <c r="C109" s="158">
        <v>2578</v>
      </c>
      <c r="D109" s="158">
        <v>3394</v>
      </c>
      <c r="E109" s="158">
        <v>3573</v>
      </c>
      <c r="F109" s="158">
        <v>3901</v>
      </c>
      <c r="G109" s="158">
        <v>3242</v>
      </c>
      <c r="H109" s="159">
        <f t="shared" si="24"/>
        <v>-0.16893104332222508</v>
      </c>
      <c r="I109" s="160">
        <f t="shared" si="25"/>
        <v>0.25756400310318073</v>
      </c>
      <c r="J109" s="159">
        <f t="shared" si="26"/>
        <v>6.2618544514793199E-3</v>
      </c>
    </row>
    <row r="110" spans="2:10" x14ac:dyDescent="0.25">
      <c r="B110" s="162" t="s">
        <v>103</v>
      </c>
      <c r="C110" s="163">
        <v>667</v>
      </c>
      <c r="D110" s="163">
        <v>1391</v>
      </c>
      <c r="E110" s="163">
        <v>1018</v>
      </c>
      <c r="F110" s="163">
        <v>680</v>
      </c>
      <c r="G110" s="163">
        <v>747</v>
      </c>
      <c r="H110" s="164">
        <f t="shared" si="24"/>
        <v>9.8529411764705976E-2</v>
      </c>
      <c r="I110" s="165">
        <f t="shared" si="25"/>
        <v>0.11994002998500752</v>
      </c>
      <c r="J110" s="164">
        <f t="shared" si="26"/>
        <v>1.4428147055074187E-3</v>
      </c>
    </row>
    <row r="111" spans="2:10" x14ac:dyDescent="0.25">
      <c r="B111" s="162" t="s">
        <v>100</v>
      </c>
      <c r="C111" s="163">
        <v>1911</v>
      </c>
      <c r="D111" s="163">
        <v>2003</v>
      </c>
      <c r="E111" s="163">
        <v>2555</v>
      </c>
      <c r="F111" s="163">
        <v>3221</v>
      </c>
      <c r="G111" s="163">
        <v>2495</v>
      </c>
      <c r="H111" s="164">
        <f t="shared" si="24"/>
        <v>-0.22539583980130395</v>
      </c>
      <c r="I111" s="165">
        <f t="shared" si="25"/>
        <v>0.30559916274201981</v>
      </c>
      <c r="J111" s="164">
        <f t="shared" si="26"/>
        <v>4.8190397459719012E-3</v>
      </c>
    </row>
    <row r="112" spans="2:10" x14ac:dyDescent="0.25">
      <c r="B112" s="157" t="s">
        <v>107</v>
      </c>
      <c r="C112" s="158">
        <v>11438</v>
      </c>
      <c r="D112" s="158">
        <v>12374</v>
      </c>
      <c r="E112" s="158">
        <v>16944</v>
      </c>
      <c r="F112" s="158">
        <v>19101</v>
      </c>
      <c r="G112" s="158">
        <v>17094</v>
      </c>
      <c r="H112" s="159">
        <f t="shared" si="24"/>
        <v>-0.10507303282550651</v>
      </c>
      <c r="I112" s="160">
        <f t="shared" si="25"/>
        <v>0.49449204406364755</v>
      </c>
      <c r="J112" s="159">
        <f t="shared" si="26"/>
        <v>3.3016699566189849E-2</v>
      </c>
    </row>
    <row r="113" spans="2:10" x14ac:dyDescent="0.25">
      <c r="B113" s="162" t="s">
        <v>110</v>
      </c>
      <c r="C113" s="163">
        <v>6007</v>
      </c>
      <c r="D113" s="163">
        <v>6174</v>
      </c>
      <c r="E113" s="163">
        <v>10334</v>
      </c>
      <c r="F113" s="163">
        <v>11424</v>
      </c>
      <c r="G113" s="163">
        <v>10129</v>
      </c>
      <c r="H113" s="164">
        <f t="shared" si="24"/>
        <v>-0.11335784313725494</v>
      </c>
      <c r="I113" s="165">
        <f t="shared" si="25"/>
        <v>0.68619943399367411</v>
      </c>
      <c r="J113" s="164">
        <f t="shared" si="26"/>
        <v>1.9563949333446646E-2</v>
      </c>
    </row>
    <row r="114" spans="2:10" x14ac:dyDescent="0.25">
      <c r="B114" s="162" t="s">
        <v>113</v>
      </c>
      <c r="C114" s="163">
        <v>1113</v>
      </c>
      <c r="D114" s="163">
        <v>895</v>
      </c>
      <c r="E114" s="163">
        <v>940</v>
      </c>
      <c r="F114" s="163">
        <v>1248</v>
      </c>
      <c r="G114" s="163">
        <v>928</v>
      </c>
      <c r="H114" s="164">
        <f t="shared" si="24"/>
        <v>-0.25641025641025639</v>
      </c>
      <c r="I114" s="165">
        <f t="shared" si="25"/>
        <v>-0.16621743036837378</v>
      </c>
      <c r="J114" s="164">
        <f t="shared" si="26"/>
        <v>1.7924123784616929E-3</v>
      </c>
    </row>
    <row r="115" spans="2:10" x14ac:dyDescent="0.25">
      <c r="B115" s="162" t="s">
        <v>116</v>
      </c>
      <c r="C115" s="163">
        <v>454</v>
      </c>
      <c r="D115" s="163">
        <v>790</v>
      </c>
      <c r="E115" s="163">
        <v>1062</v>
      </c>
      <c r="F115" s="163">
        <v>920</v>
      </c>
      <c r="G115" s="163">
        <v>1168</v>
      </c>
      <c r="H115" s="164">
        <f t="shared" si="24"/>
        <v>0.26956521739130435</v>
      </c>
      <c r="I115" s="165">
        <f t="shared" si="25"/>
        <v>1.5726872246696035</v>
      </c>
      <c r="J115" s="164">
        <f t="shared" si="26"/>
        <v>2.2559673039259241E-3</v>
      </c>
    </row>
    <row r="116" spans="2:10" x14ac:dyDescent="0.25">
      <c r="B116" s="162" t="s">
        <v>123</v>
      </c>
      <c r="C116" s="163">
        <v>235</v>
      </c>
      <c r="D116" s="163">
        <v>631</v>
      </c>
      <c r="E116" s="163">
        <v>648</v>
      </c>
      <c r="F116" s="163">
        <v>769</v>
      </c>
      <c r="G116" s="163">
        <v>565</v>
      </c>
      <c r="H116" s="164">
        <f t="shared" si="24"/>
        <v>-0.26527958387516259</v>
      </c>
      <c r="I116" s="165">
        <f t="shared" si="25"/>
        <v>1.4042553191489362</v>
      </c>
      <c r="J116" s="164">
        <f t="shared" si="26"/>
        <v>1.0912855536970437E-3</v>
      </c>
    </row>
    <row r="117" spans="2:10" x14ac:dyDescent="0.25">
      <c r="B117" s="162" t="s">
        <v>119</v>
      </c>
      <c r="C117" s="163">
        <v>334</v>
      </c>
      <c r="D117" s="163">
        <v>679</v>
      </c>
      <c r="E117" s="163">
        <v>400</v>
      </c>
      <c r="F117" s="163">
        <v>553</v>
      </c>
      <c r="G117" s="163">
        <v>436</v>
      </c>
      <c r="H117" s="164">
        <f t="shared" si="24"/>
        <v>-0.21157323688969254</v>
      </c>
      <c r="I117" s="165">
        <f t="shared" si="25"/>
        <v>0.3053892215568863</v>
      </c>
      <c r="J117" s="164">
        <f t="shared" si="26"/>
        <v>8.4212478126001954E-4</v>
      </c>
    </row>
    <row r="118" spans="2:10" x14ac:dyDescent="0.25">
      <c r="B118" s="162" t="s">
        <v>128</v>
      </c>
      <c r="C118" s="163">
        <v>106</v>
      </c>
      <c r="D118" s="163">
        <v>134</v>
      </c>
      <c r="E118" s="163">
        <v>164</v>
      </c>
      <c r="F118" s="163">
        <v>249</v>
      </c>
      <c r="G118" s="163">
        <v>155</v>
      </c>
      <c r="H118" s="164">
        <f t="shared" si="24"/>
        <v>-0.3775100401606426</v>
      </c>
      <c r="I118" s="165">
        <f t="shared" si="25"/>
        <v>0.46226415094339623</v>
      </c>
      <c r="J118" s="164">
        <f t="shared" si="26"/>
        <v>2.9937922269564915E-4</v>
      </c>
    </row>
    <row r="119" spans="2:10" x14ac:dyDescent="0.25">
      <c r="B119" s="162" t="s">
        <v>131</v>
      </c>
      <c r="C119" s="163">
        <v>358</v>
      </c>
      <c r="D119" s="163">
        <v>223</v>
      </c>
      <c r="E119" s="163">
        <v>149</v>
      </c>
      <c r="F119" s="163">
        <v>250</v>
      </c>
      <c r="G119" s="163">
        <v>220</v>
      </c>
      <c r="H119" s="164">
        <f t="shared" si="24"/>
        <v>-0.12</v>
      </c>
      <c r="I119" s="165">
        <f t="shared" si="25"/>
        <v>-0.38547486033519551</v>
      </c>
      <c r="J119" s="164">
        <f t="shared" si="26"/>
        <v>4.2492534834221167E-4</v>
      </c>
    </row>
    <row r="120" spans="2:10" x14ac:dyDescent="0.25">
      <c r="B120" s="168" t="s">
        <v>145</v>
      </c>
      <c r="C120" s="169">
        <f>C112-SUM(C113:C119)</f>
        <v>2831</v>
      </c>
      <c r="D120" s="169">
        <f>D112-SUM(D113:D119)</f>
        <v>2848</v>
      </c>
      <c r="E120" s="169">
        <f>E112-SUM(E113:E119)</f>
        <v>3247</v>
      </c>
      <c r="F120" s="169">
        <f>F112-SUM(F113:F119)</f>
        <v>3688</v>
      </c>
      <c r="G120" s="169">
        <f>G112-SUM(G113:G119)</f>
        <v>3493</v>
      </c>
      <c r="H120" s="170">
        <f t="shared" si="24"/>
        <v>-5.2874186550976088E-2</v>
      </c>
      <c r="I120" s="171">
        <f t="shared" si="25"/>
        <v>0.2338396326386436</v>
      </c>
      <c r="J120" s="170">
        <f t="shared" si="26"/>
        <v>6.746655644360661E-3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21585</v>
      </c>
      <c r="D122" s="176">
        <v>19039</v>
      </c>
      <c r="E122" s="176">
        <v>24713</v>
      </c>
      <c r="F122" s="176">
        <v>21639</v>
      </c>
      <c r="G122" s="176">
        <v>25345</v>
      </c>
      <c r="H122" s="177">
        <f t="shared" ref="H122:H134" si="27">IFERROR(G122/F122-1,"-")</f>
        <v>0.17126484588012381</v>
      </c>
      <c r="I122" s="177">
        <f t="shared" ref="I122:I134" si="28">IFERROR(G122/C122-1,"-")</f>
        <v>0.17419504285383369</v>
      </c>
      <c r="J122" s="177">
        <f t="shared" ref="J122:J134" si="29">G122/G$10</f>
        <v>4.8953331607878889E-2</v>
      </c>
    </row>
    <row r="123" spans="2:10" x14ac:dyDescent="0.25">
      <c r="B123" s="157" t="s">
        <v>97</v>
      </c>
      <c r="C123" s="158">
        <v>10546</v>
      </c>
      <c r="D123" s="158">
        <v>10127</v>
      </c>
      <c r="E123" s="158">
        <v>11037</v>
      </c>
      <c r="F123" s="158">
        <v>10903</v>
      </c>
      <c r="G123" s="158">
        <v>13443</v>
      </c>
      <c r="H123" s="159">
        <f t="shared" si="27"/>
        <v>0.23296340456755016</v>
      </c>
      <c r="I123" s="160">
        <f t="shared" si="28"/>
        <v>0.2747013085530059</v>
      </c>
      <c r="J123" s="159">
        <f t="shared" si="29"/>
        <v>2.5964870262565234E-2</v>
      </c>
    </row>
    <row r="124" spans="2:10" x14ac:dyDescent="0.25">
      <c r="B124" s="162" t="s">
        <v>103</v>
      </c>
      <c r="C124" s="163">
        <v>6071</v>
      </c>
      <c r="D124" s="163">
        <v>5476</v>
      </c>
      <c r="E124" s="163">
        <v>5871</v>
      </c>
      <c r="F124" s="163">
        <v>5317</v>
      </c>
      <c r="G124" s="163">
        <v>7289</v>
      </c>
      <c r="H124" s="164">
        <f t="shared" si="27"/>
        <v>0.37088583787850293</v>
      </c>
      <c r="I124" s="165">
        <f t="shared" si="28"/>
        <v>0.20062592653599087</v>
      </c>
      <c r="J124" s="164">
        <f t="shared" si="29"/>
        <v>1.4078549382119913E-2</v>
      </c>
    </row>
    <row r="125" spans="2:10" x14ac:dyDescent="0.25">
      <c r="B125" s="162" t="s">
        <v>100</v>
      </c>
      <c r="C125" s="163">
        <v>4475</v>
      </c>
      <c r="D125" s="163">
        <v>4651</v>
      </c>
      <c r="E125" s="163">
        <v>5166</v>
      </c>
      <c r="F125" s="163">
        <v>5586</v>
      </c>
      <c r="G125" s="163">
        <v>6154</v>
      </c>
      <c r="H125" s="164">
        <f t="shared" si="27"/>
        <v>0.10168277837450779</v>
      </c>
      <c r="I125" s="165">
        <f t="shared" si="28"/>
        <v>0.37519553072625689</v>
      </c>
      <c r="J125" s="164">
        <f t="shared" si="29"/>
        <v>1.1886320880445321E-2</v>
      </c>
    </row>
    <row r="126" spans="2:10" x14ac:dyDescent="0.25">
      <c r="B126" s="157" t="s">
        <v>107</v>
      </c>
      <c r="C126" s="158">
        <v>11039</v>
      </c>
      <c r="D126" s="158">
        <v>8912</v>
      </c>
      <c r="E126" s="158">
        <v>13676</v>
      </c>
      <c r="F126" s="158">
        <v>10736</v>
      </c>
      <c r="G126" s="158">
        <v>11902</v>
      </c>
      <c r="H126" s="159">
        <f t="shared" si="27"/>
        <v>0.10860655737704916</v>
      </c>
      <c r="I126" s="160">
        <f t="shared" si="28"/>
        <v>7.8177371138690166E-2</v>
      </c>
      <c r="J126" s="159">
        <f t="shared" si="29"/>
        <v>2.2988461345313654E-2</v>
      </c>
    </row>
    <row r="127" spans="2:10" x14ac:dyDescent="0.25">
      <c r="B127" s="162" t="s">
        <v>110</v>
      </c>
      <c r="C127" s="163">
        <v>1180</v>
      </c>
      <c r="D127" s="163">
        <v>736</v>
      </c>
      <c r="E127" s="163">
        <v>1377</v>
      </c>
      <c r="F127" s="163">
        <v>1218</v>
      </c>
      <c r="G127" s="163">
        <v>1253</v>
      </c>
      <c r="H127" s="164">
        <f t="shared" si="27"/>
        <v>2.8735632183908066E-2</v>
      </c>
      <c r="I127" s="165">
        <f t="shared" si="28"/>
        <v>6.1864406779660985E-2</v>
      </c>
      <c r="J127" s="164">
        <f t="shared" si="29"/>
        <v>2.4201430066945057E-3</v>
      </c>
    </row>
    <row r="128" spans="2:10" x14ac:dyDescent="0.25">
      <c r="B128" s="162" t="s">
        <v>113</v>
      </c>
      <c r="C128" s="163">
        <v>1274</v>
      </c>
      <c r="D128" s="163">
        <v>1499</v>
      </c>
      <c r="E128" s="163">
        <v>2104</v>
      </c>
      <c r="F128" s="163">
        <v>1962</v>
      </c>
      <c r="G128" s="163">
        <v>1950</v>
      </c>
      <c r="H128" s="164">
        <f t="shared" si="27"/>
        <v>-6.1162079510703737E-3</v>
      </c>
      <c r="I128" s="165">
        <f t="shared" si="28"/>
        <v>0.53061224489795911</v>
      </c>
      <c r="J128" s="164">
        <f t="shared" si="29"/>
        <v>3.7663837693968764E-3</v>
      </c>
    </row>
    <row r="129" spans="2:10" x14ac:dyDescent="0.25">
      <c r="B129" s="162" t="s">
        <v>116</v>
      </c>
      <c r="C129" s="163">
        <v>640</v>
      </c>
      <c r="D129" s="163">
        <v>772</v>
      </c>
      <c r="E129" s="163">
        <v>1043</v>
      </c>
      <c r="F129" s="163">
        <v>765</v>
      </c>
      <c r="G129" s="163">
        <v>903</v>
      </c>
      <c r="H129" s="164">
        <f t="shared" si="27"/>
        <v>0.18039215686274512</v>
      </c>
      <c r="I129" s="165">
        <f t="shared" si="28"/>
        <v>0.41093749999999996</v>
      </c>
      <c r="J129" s="164">
        <f t="shared" si="29"/>
        <v>1.7441254070591689E-3</v>
      </c>
    </row>
    <row r="130" spans="2:10" x14ac:dyDescent="0.25">
      <c r="B130" s="162" t="s">
        <v>123</v>
      </c>
      <c r="C130" s="163">
        <v>398</v>
      </c>
      <c r="D130" s="163">
        <v>270</v>
      </c>
      <c r="E130" s="163">
        <v>311</v>
      </c>
      <c r="F130" s="163">
        <v>320</v>
      </c>
      <c r="G130" s="163">
        <v>252</v>
      </c>
      <c r="H130" s="164">
        <f t="shared" si="27"/>
        <v>-0.21250000000000002</v>
      </c>
      <c r="I130" s="165">
        <f t="shared" si="28"/>
        <v>-0.36683417085427139</v>
      </c>
      <c r="J130" s="164">
        <f t="shared" si="29"/>
        <v>4.867326717374425E-4</v>
      </c>
    </row>
    <row r="131" spans="2:10" x14ac:dyDescent="0.25">
      <c r="B131" s="162" t="s">
        <v>119</v>
      </c>
      <c r="C131" s="163">
        <v>173</v>
      </c>
      <c r="D131" s="163">
        <v>206</v>
      </c>
      <c r="E131" s="163">
        <v>295</v>
      </c>
      <c r="F131" s="163">
        <v>245</v>
      </c>
      <c r="G131" s="163">
        <v>320</v>
      </c>
      <c r="H131" s="164">
        <f t="shared" si="27"/>
        <v>0.30612244897959173</v>
      </c>
      <c r="I131" s="165">
        <f t="shared" si="28"/>
        <v>0.8497109826589595</v>
      </c>
      <c r="J131" s="164">
        <f t="shared" si="29"/>
        <v>6.1807323395230796E-4</v>
      </c>
    </row>
    <row r="132" spans="2:10" x14ac:dyDescent="0.25">
      <c r="B132" s="162" t="s">
        <v>128</v>
      </c>
      <c r="C132" s="163">
        <v>208</v>
      </c>
      <c r="D132" s="163">
        <v>185</v>
      </c>
      <c r="E132" s="163">
        <v>174</v>
      </c>
      <c r="F132" s="163">
        <v>200</v>
      </c>
      <c r="G132" s="163">
        <v>161</v>
      </c>
      <c r="H132" s="164">
        <f t="shared" si="27"/>
        <v>-0.19499999999999995</v>
      </c>
      <c r="I132" s="165">
        <f t="shared" si="28"/>
        <v>-0.22596153846153844</v>
      </c>
      <c r="J132" s="164">
        <f t="shared" si="29"/>
        <v>3.109680958322549E-4</v>
      </c>
    </row>
    <row r="133" spans="2:10" x14ac:dyDescent="0.25">
      <c r="B133" s="162" t="s">
        <v>131</v>
      </c>
      <c r="C133" s="163">
        <v>394</v>
      </c>
      <c r="D133" s="163">
        <v>330</v>
      </c>
      <c r="E133" s="163">
        <v>359</v>
      </c>
      <c r="F133" s="163">
        <v>370</v>
      </c>
      <c r="G133" s="163">
        <v>471</v>
      </c>
      <c r="H133" s="164">
        <f t="shared" si="27"/>
        <v>0.27297297297297307</v>
      </c>
      <c r="I133" s="165">
        <f t="shared" si="28"/>
        <v>0.19543147208121825</v>
      </c>
      <c r="J133" s="164">
        <f t="shared" si="29"/>
        <v>9.0972654122355319E-4</v>
      </c>
    </row>
    <row r="134" spans="2:10" x14ac:dyDescent="0.25">
      <c r="B134" s="168" t="s">
        <v>145</v>
      </c>
      <c r="C134" s="169">
        <f>C126-SUM(C127:C133)</f>
        <v>6772</v>
      </c>
      <c r="D134" s="169">
        <f>D126-SUM(D127:D133)</f>
        <v>4914</v>
      </c>
      <c r="E134" s="169">
        <f>E126-SUM(E127:E133)</f>
        <v>8013</v>
      </c>
      <c r="F134" s="169">
        <f>F126-SUM(F127:F133)</f>
        <v>5656</v>
      </c>
      <c r="G134" s="169">
        <f>G126-SUM(G127:G133)</f>
        <v>6592</v>
      </c>
      <c r="H134" s="170">
        <f t="shared" si="27"/>
        <v>0.16548797736916554</v>
      </c>
      <c r="I134" s="171">
        <f t="shared" si="28"/>
        <v>-2.6580035440047278E-2</v>
      </c>
      <c r="J134" s="170">
        <f t="shared" si="29"/>
        <v>1.2732308619417543E-2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24722</v>
      </c>
      <c r="D136" s="176">
        <v>22793</v>
      </c>
      <c r="E136" s="176">
        <v>26785</v>
      </c>
      <c r="F136" s="176">
        <v>28220</v>
      </c>
      <c r="G136" s="176">
        <v>27164</v>
      </c>
      <c r="H136" s="177">
        <f t="shared" ref="H136:H148" si="30">IFERROR(G136/F136-1,"-")</f>
        <v>-3.7420269312544274E-2</v>
      </c>
      <c r="I136" s="177">
        <f t="shared" ref="I136:I148" si="31">IFERROR(G136/C136-1,"-")</f>
        <v>9.8778415985761647E-2</v>
      </c>
      <c r="J136" s="177">
        <f t="shared" ref="J136:J148" si="32">G136/G$10</f>
        <v>5.2466691647126536E-2</v>
      </c>
    </row>
    <row r="137" spans="2:10" x14ac:dyDescent="0.25">
      <c r="B137" s="157" t="s">
        <v>97</v>
      </c>
      <c r="C137" s="158">
        <v>2426</v>
      </c>
      <c r="D137" s="158">
        <v>2108</v>
      </c>
      <c r="E137" s="158">
        <v>1913</v>
      </c>
      <c r="F137" s="158">
        <v>2012</v>
      </c>
      <c r="G137" s="158">
        <v>1535</v>
      </c>
      <c r="H137" s="159">
        <f t="shared" si="30"/>
        <v>-0.23707753479125249</v>
      </c>
      <c r="I137" s="160">
        <f t="shared" si="31"/>
        <v>-0.36727122835943937</v>
      </c>
      <c r="J137" s="159">
        <f t="shared" si="32"/>
        <v>2.9648200441149773E-3</v>
      </c>
    </row>
    <row r="138" spans="2:10" x14ac:dyDescent="0.25">
      <c r="B138" s="162" t="s">
        <v>103</v>
      </c>
      <c r="C138" s="163">
        <v>994</v>
      </c>
      <c r="D138" s="163">
        <v>1361</v>
      </c>
      <c r="E138" s="163">
        <v>1032</v>
      </c>
      <c r="F138" s="163">
        <v>957</v>
      </c>
      <c r="G138" s="163">
        <v>458</v>
      </c>
      <c r="H138" s="164">
        <f t="shared" si="30"/>
        <v>-0.5214211076280042</v>
      </c>
      <c r="I138" s="165">
        <f t="shared" si="31"/>
        <v>-0.53923541247484907</v>
      </c>
      <c r="J138" s="164">
        <f t="shared" si="32"/>
        <v>8.8461731609424071E-4</v>
      </c>
    </row>
    <row r="139" spans="2:10" x14ac:dyDescent="0.25">
      <c r="B139" s="162" t="s">
        <v>100</v>
      </c>
      <c r="C139" s="163">
        <v>1432</v>
      </c>
      <c r="D139" s="163">
        <v>747</v>
      </c>
      <c r="E139" s="163">
        <v>881</v>
      </c>
      <c r="F139" s="163">
        <v>1055</v>
      </c>
      <c r="G139" s="163">
        <v>1077</v>
      </c>
      <c r="H139" s="164">
        <f t="shared" si="30"/>
        <v>2.0853080568720372E-2</v>
      </c>
      <c r="I139" s="165">
        <f t="shared" si="31"/>
        <v>-0.24790502793296088</v>
      </c>
      <c r="J139" s="164">
        <f t="shared" si="32"/>
        <v>2.0802027280207363E-3</v>
      </c>
    </row>
    <row r="140" spans="2:10" x14ac:dyDescent="0.25">
      <c r="B140" s="157" t="s">
        <v>107</v>
      </c>
      <c r="C140" s="158">
        <v>22296</v>
      </c>
      <c r="D140" s="158">
        <v>20685</v>
      </c>
      <c r="E140" s="158">
        <v>24872</v>
      </c>
      <c r="F140" s="158">
        <v>26208</v>
      </c>
      <c r="G140" s="158">
        <v>25629</v>
      </c>
      <c r="H140" s="159">
        <f t="shared" si="30"/>
        <v>-2.2092490842490875E-2</v>
      </c>
      <c r="I140" s="160">
        <f t="shared" si="31"/>
        <v>0.14948869752421956</v>
      </c>
      <c r="J140" s="159">
        <f t="shared" si="32"/>
        <v>4.950187160301156E-2</v>
      </c>
    </row>
    <row r="141" spans="2:10" x14ac:dyDescent="0.25">
      <c r="B141" s="162" t="s">
        <v>110</v>
      </c>
      <c r="C141" s="163">
        <v>10827</v>
      </c>
      <c r="D141" s="163">
        <v>6882</v>
      </c>
      <c r="E141" s="163">
        <v>9569</v>
      </c>
      <c r="F141" s="163">
        <v>9971</v>
      </c>
      <c r="G141" s="163">
        <v>10775</v>
      </c>
      <c r="H141" s="164">
        <f t="shared" si="30"/>
        <v>8.0633838130578672E-2</v>
      </c>
      <c r="I141" s="165">
        <f t="shared" si="31"/>
        <v>-4.8028077953264914E-3</v>
      </c>
      <c r="J141" s="164">
        <f t="shared" si="32"/>
        <v>2.0811684674487869E-2</v>
      </c>
    </row>
    <row r="142" spans="2:10" x14ac:dyDescent="0.25">
      <c r="B142" s="162" t="s">
        <v>113</v>
      </c>
      <c r="C142" s="163">
        <v>1676</v>
      </c>
      <c r="D142" s="163">
        <v>1985</v>
      </c>
      <c r="E142" s="163">
        <v>2131</v>
      </c>
      <c r="F142" s="163">
        <v>2342</v>
      </c>
      <c r="G142" s="163">
        <v>2175</v>
      </c>
      <c r="H142" s="164">
        <f t="shared" si="30"/>
        <v>-7.1306575576430387E-2</v>
      </c>
      <c r="I142" s="165">
        <f t="shared" si="31"/>
        <v>0.2977326968973748</v>
      </c>
      <c r="J142" s="164">
        <f t="shared" si="32"/>
        <v>4.2009665120195929E-3</v>
      </c>
    </row>
    <row r="143" spans="2:10" x14ac:dyDescent="0.25">
      <c r="B143" s="162" t="s">
        <v>116</v>
      </c>
      <c r="C143" s="163">
        <v>1472</v>
      </c>
      <c r="D143" s="163">
        <v>2156</v>
      </c>
      <c r="E143" s="163">
        <v>2160</v>
      </c>
      <c r="F143" s="163">
        <v>2089</v>
      </c>
      <c r="G143" s="163">
        <v>1603</v>
      </c>
      <c r="H143" s="164">
        <f t="shared" si="30"/>
        <v>-0.23264719961704161</v>
      </c>
      <c r="I143" s="165">
        <f t="shared" si="31"/>
        <v>8.8994565217391353E-2</v>
      </c>
      <c r="J143" s="164">
        <f t="shared" si="32"/>
        <v>3.0961606063298424E-3</v>
      </c>
    </row>
    <row r="144" spans="2:10" x14ac:dyDescent="0.25">
      <c r="B144" s="162" t="s">
        <v>123</v>
      </c>
      <c r="C144" s="163">
        <v>390</v>
      </c>
      <c r="D144" s="163">
        <v>972</v>
      </c>
      <c r="E144" s="163">
        <v>719</v>
      </c>
      <c r="F144" s="163">
        <v>855</v>
      </c>
      <c r="G144" s="163">
        <v>591</v>
      </c>
      <c r="H144" s="164">
        <f t="shared" si="30"/>
        <v>-0.30877192982456136</v>
      </c>
      <c r="I144" s="165">
        <f t="shared" si="31"/>
        <v>0.51538461538461533</v>
      </c>
      <c r="J144" s="164">
        <f t="shared" si="32"/>
        <v>1.1415040039556687E-3</v>
      </c>
    </row>
    <row r="145" spans="2:10" x14ac:dyDescent="0.25">
      <c r="B145" s="162" t="s">
        <v>119</v>
      </c>
      <c r="C145" s="163">
        <v>515</v>
      </c>
      <c r="D145" s="163">
        <v>624</v>
      </c>
      <c r="E145" s="163">
        <v>523</v>
      </c>
      <c r="F145" s="163">
        <v>595</v>
      </c>
      <c r="G145" s="163">
        <v>571</v>
      </c>
      <c r="H145" s="164">
        <f t="shared" si="30"/>
        <v>-4.033613445378148E-2</v>
      </c>
      <c r="I145" s="165">
        <f t="shared" si="31"/>
        <v>0.10873786407766994</v>
      </c>
      <c r="J145" s="164">
        <f t="shared" si="32"/>
        <v>1.1028744268336494E-3</v>
      </c>
    </row>
    <row r="146" spans="2:10" x14ac:dyDescent="0.25">
      <c r="B146" s="162" t="s">
        <v>128</v>
      </c>
      <c r="C146" s="163">
        <v>370</v>
      </c>
      <c r="D146" s="163">
        <v>611</v>
      </c>
      <c r="E146" s="163">
        <v>685</v>
      </c>
      <c r="F146" s="163">
        <v>741</v>
      </c>
      <c r="G146" s="163">
        <v>728</v>
      </c>
      <c r="H146" s="164">
        <f t="shared" si="30"/>
        <v>-1.7543859649122862E-2</v>
      </c>
      <c r="I146" s="165">
        <f t="shared" si="31"/>
        <v>0.96756756756756768</v>
      </c>
      <c r="J146" s="164">
        <f t="shared" si="32"/>
        <v>1.4061166072415006E-3</v>
      </c>
    </row>
    <row r="147" spans="2:10" x14ac:dyDescent="0.25">
      <c r="B147" s="162" t="s">
        <v>131</v>
      </c>
      <c r="C147" s="163">
        <v>964</v>
      </c>
      <c r="D147" s="163">
        <v>434</v>
      </c>
      <c r="E147" s="163">
        <v>704</v>
      </c>
      <c r="F147" s="163">
        <v>710</v>
      </c>
      <c r="G147" s="163">
        <v>580</v>
      </c>
      <c r="H147" s="164">
        <f t="shared" si="30"/>
        <v>-0.18309859154929575</v>
      </c>
      <c r="I147" s="165">
        <f t="shared" si="31"/>
        <v>-0.39834024896265563</v>
      </c>
      <c r="J147" s="164">
        <f t="shared" si="32"/>
        <v>1.1202577365385582E-3</v>
      </c>
    </row>
    <row r="148" spans="2:10" x14ac:dyDescent="0.25">
      <c r="B148" s="168" t="s">
        <v>145</v>
      </c>
      <c r="C148" s="169">
        <f>C140-SUM(C141:C147)</f>
        <v>6082</v>
      </c>
      <c r="D148" s="169">
        <f>D140-SUM(D141:D147)</f>
        <v>7021</v>
      </c>
      <c r="E148" s="169">
        <f>E140-SUM(E141:E147)</f>
        <v>8381</v>
      </c>
      <c r="F148" s="169">
        <f>F140-SUM(F141:F147)</f>
        <v>8905</v>
      </c>
      <c r="G148" s="169">
        <f>G140-SUM(G141:G147)</f>
        <v>8606</v>
      </c>
      <c r="H148" s="170">
        <f t="shared" si="30"/>
        <v>-3.3576642335766405E-2</v>
      </c>
      <c r="I148" s="171">
        <f t="shared" si="31"/>
        <v>0.41499506741203551</v>
      </c>
      <c r="J148" s="170">
        <f t="shared" si="32"/>
        <v>1.662230703560488E-2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12676</v>
      </c>
      <c r="D150" s="176">
        <v>10129</v>
      </c>
      <c r="E150" s="176">
        <v>12010</v>
      </c>
      <c r="F150" s="176">
        <v>12675</v>
      </c>
      <c r="G150" s="176">
        <v>11732</v>
      </c>
      <c r="H150" s="177">
        <f t="shared" ref="H150:H162" si="33">IFERROR(G150/F150-1,"-")</f>
        <v>-7.4398422090729777E-2</v>
      </c>
      <c r="I150" s="177">
        <f t="shared" ref="I150:I162" si="34">IFERROR(G150/C150-1,"-")</f>
        <v>-7.4471442095298213E-2</v>
      </c>
      <c r="J150" s="177">
        <f t="shared" ref="J150:J162" si="35">G150/G$10</f>
        <v>2.266010993977649E-2</v>
      </c>
    </row>
    <row r="151" spans="2:10" x14ac:dyDescent="0.25">
      <c r="B151" s="157" t="s">
        <v>97</v>
      </c>
      <c r="C151" s="158">
        <v>5341</v>
      </c>
      <c r="D151" s="158">
        <v>3984</v>
      </c>
      <c r="E151" s="158">
        <v>4831</v>
      </c>
      <c r="F151" s="158">
        <v>4436</v>
      </c>
      <c r="G151" s="158">
        <v>3782</v>
      </c>
      <c r="H151" s="159">
        <f t="shared" si="33"/>
        <v>-0.14743011722272314</v>
      </c>
      <c r="I151" s="160">
        <f t="shared" si="34"/>
        <v>-0.2918929039505711</v>
      </c>
      <c r="J151" s="159">
        <f t="shared" si="35"/>
        <v>7.3048530337738397E-3</v>
      </c>
    </row>
    <row r="152" spans="2:10" x14ac:dyDescent="0.25">
      <c r="B152" s="162" t="s">
        <v>103</v>
      </c>
      <c r="C152" s="163">
        <v>3325</v>
      </c>
      <c r="D152" s="163">
        <v>3159</v>
      </c>
      <c r="E152" s="163">
        <v>3383</v>
      </c>
      <c r="F152" s="163">
        <v>3365</v>
      </c>
      <c r="G152" s="163">
        <v>2617</v>
      </c>
      <c r="H152" s="164">
        <f t="shared" si="33"/>
        <v>-0.22228826151560177</v>
      </c>
      <c r="I152" s="165">
        <f t="shared" si="34"/>
        <v>-0.21293233082706764</v>
      </c>
      <c r="J152" s="164">
        <f t="shared" si="35"/>
        <v>5.0546801664162182E-3</v>
      </c>
    </row>
    <row r="153" spans="2:10" x14ac:dyDescent="0.25">
      <c r="B153" s="162" t="s">
        <v>100</v>
      </c>
      <c r="C153" s="163">
        <v>2016</v>
      </c>
      <c r="D153" s="163">
        <v>825</v>
      </c>
      <c r="E153" s="163">
        <v>1448</v>
      </c>
      <c r="F153" s="163">
        <v>1071</v>
      </c>
      <c r="G153" s="163">
        <v>1165</v>
      </c>
      <c r="H153" s="164">
        <f t="shared" si="33"/>
        <v>8.776844070961709E-2</v>
      </c>
      <c r="I153" s="165">
        <f t="shared" si="34"/>
        <v>-0.42212301587301593</v>
      </c>
      <c r="J153" s="164">
        <f t="shared" si="35"/>
        <v>2.250172867357621E-3</v>
      </c>
    </row>
    <row r="154" spans="2:10" x14ac:dyDescent="0.25">
      <c r="B154" s="157" t="s">
        <v>107</v>
      </c>
      <c r="C154" s="158">
        <v>7335</v>
      </c>
      <c r="D154" s="158">
        <v>6145</v>
      </c>
      <c r="E154" s="158">
        <v>7179</v>
      </c>
      <c r="F154" s="158">
        <v>8239</v>
      </c>
      <c r="G154" s="158">
        <v>7950</v>
      </c>
      <c r="H154" s="159">
        <f t="shared" si="33"/>
        <v>-3.5077072460250047E-2</v>
      </c>
      <c r="I154" s="160">
        <f t="shared" si="34"/>
        <v>8.3844580777096223E-2</v>
      </c>
      <c r="J154" s="159">
        <f t="shared" si="35"/>
        <v>1.5355256906002651E-2</v>
      </c>
    </row>
    <row r="155" spans="2:10" x14ac:dyDescent="0.25">
      <c r="B155" s="162" t="s">
        <v>110</v>
      </c>
      <c r="C155" s="163">
        <v>2338</v>
      </c>
      <c r="D155" s="163">
        <v>1605</v>
      </c>
      <c r="E155" s="163">
        <v>2615</v>
      </c>
      <c r="F155" s="163">
        <v>2396</v>
      </c>
      <c r="G155" s="163">
        <v>1949</v>
      </c>
      <c r="H155" s="164">
        <f t="shared" si="33"/>
        <v>-0.18656093489148584</v>
      </c>
      <c r="I155" s="165">
        <f t="shared" si="34"/>
        <v>-0.16638152266894779</v>
      </c>
      <c r="J155" s="164">
        <f t="shared" si="35"/>
        <v>3.7644522905407756E-3</v>
      </c>
    </row>
    <row r="156" spans="2:10" x14ac:dyDescent="0.25">
      <c r="B156" s="162" t="s">
        <v>113</v>
      </c>
      <c r="C156" s="163">
        <v>1982</v>
      </c>
      <c r="D156" s="163">
        <v>2110</v>
      </c>
      <c r="E156" s="163">
        <v>1634</v>
      </c>
      <c r="F156" s="163">
        <v>1778</v>
      </c>
      <c r="G156" s="163">
        <v>1737</v>
      </c>
      <c r="H156" s="164">
        <f t="shared" si="33"/>
        <v>-2.3059617547806499E-2</v>
      </c>
      <c r="I156" s="165">
        <f t="shared" si="34"/>
        <v>-0.12361251261352169</v>
      </c>
      <c r="J156" s="164">
        <f t="shared" si="35"/>
        <v>3.3549787730473716E-3</v>
      </c>
    </row>
    <row r="157" spans="2:10" x14ac:dyDescent="0.25">
      <c r="B157" s="162" t="s">
        <v>116</v>
      </c>
      <c r="C157" s="163">
        <v>653</v>
      </c>
      <c r="D157" s="163">
        <v>556</v>
      </c>
      <c r="E157" s="163">
        <v>961</v>
      </c>
      <c r="F157" s="163">
        <v>1151</v>
      </c>
      <c r="G157" s="163">
        <v>1499</v>
      </c>
      <c r="H157" s="164">
        <f t="shared" si="33"/>
        <v>0.30234578627280628</v>
      </c>
      <c r="I157" s="165">
        <f t="shared" si="34"/>
        <v>1.2955589586523737</v>
      </c>
      <c r="J157" s="164">
        <f t="shared" si="35"/>
        <v>2.8952868052953425E-3</v>
      </c>
    </row>
    <row r="158" spans="2:10" x14ac:dyDescent="0.25">
      <c r="B158" s="162" t="s">
        <v>123</v>
      </c>
      <c r="C158" s="163">
        <v>192</v>
      </c>
      <c r="D158" s="163">
        <v>152</v>
      </c>
      <c r="E158" s="163">
        <v>231</v>
      </c>
      <c r="F158" s="163">
        <v>302</v>
      </c>
      <c r="G158" s="163">
        <v>264</v>
      </c>
      <c r="H158" s="164">
        <f t="shared" si="33"/>
        <v>-0.1258278145695364</v>
      </c>
      <c r="I158" s="165">
        <f t="shared" si="34"/>
        <v>0.375</v>
      </c>
      <c r="J158" s="164">
        <f t="shared" si="35"/>
        <v>5.0991041801065401E-4</v>
      </c>
    </row>
    <row r="159" spans="2:10" x14ac:dyDescent="0.25">
      <c r="B159" s="162" t="s">
        <v>119</v>
      </c>
      <c r="C159" s="163">
        <v>326</v>
      </c>
      <c r="D159" s="163">
        <v>308</v>
      </c>
      <c r="E159" s="163">
        <v>226</v>
      </c>
      <c r="F159" s="163">
        <v>266</v>
      </c>
      <c r="G159" s="163">
        <v>303</v>
      </c>
      <c r="H159" s="164">
        <f t="shared" si="33"/>
        <v>0.13909774436090228</v>
      </c>
      <c r="I159" s="165">
        <f t="shared" si="34"/>
        <v>-7.055214723926384E-2</v>
      </c>
      <c r="J159" s="164">
        <f t="shared" si="35"/>
        <v>5.8523809339859156E-4</v>
      </c>
    </row>
    <row r="160" spans="2:10" x14ac:dyDescent="0.25">
      <c r="B160" s="162" t="s">
        <v>128</v>
      </c>
      <c r="C160" s="163">
        <v>59</v>
      </c>
      <c r="D160" s="163">
        <v>63</v>
      </c>
      <c r="E160" s="163">
        <v>84</v>
      </c>
      <c r="F160" s="163">
        <v>145</v>
      </c>
      <c r="G160" s="163">
        <v>109</v>
      </c>
      <c r="H160" s="164">
        <f t="shared" si="33"/>
        <v>-0.24827586206896557</v>
      </c>
      <c r="I160" s="165">
        <f t="shared" si="34"/>
        <v>0.84745762711864403</v>
      </c>
      <c r="J160" s="164">
        <f t="shared" si="35"/>
        <v>2.1053119531500489E-4</v>
      </c>
    </row>
    <row r="161" spans="2:10" x14ac:dyDescent="0.25">
      <c r="B161" s="162" t="s">
        <v>131</v>
      </c>
      <c r="C161" s="163">
        <v>197</v>
      </c>
      <c r="D161" s="163">
        <v>159</v>
      </c>
      <c r="E161" s="163">
        <v>110</v>
      </c>
      <c r="F161" s="163">
        <v>211</v>
      </c>
      <c r="G161" s="163">
        <v>178</v>
      </c>
      <c r="H161" s="164">
        <f t="shared" si="33"/>
        <v>-0.15639810426540279</v>
      </c>
      <c r="I161" s="165">
        <f t="shared" si="34"/>
        <v>-9.6446700507614169E-2</v>
      </c>
      <c r="J161" s="164">
        <f t="shared" si="35"/>
        <v>3.4380323638597129E-4</v>
      </c>
    </row>
    <row r="162" spans="2:10" x14ac:dyDescent="0.25">
      <c r="B162" s="168" t="s">
        <v>145</v>
      </c>
      <c r="C162" s="169">
        <f>C154-SUM(C155:C161)</f>
        <v>1588</v>
      </c>
      <c r="D162" s="169">
        <f>D154-SUM(D155:D161)</f>
        <v>1192</v>
      </c>
      <c r="E162" s="169">
        <f>E154-SUM(E155:E161)</f>
        <v>1318</v>
      </c>
      <c r="F162" s="169">
        <f>F154-SUM(F155:F161)</f>
        <v>1990</v>
      </c>
      <c r="G162" s="169">
        <f>G154-SUM(G155:G161)</f>
        <v>1911</v>
      </c>
      <c r="H162" s="170">
        <f t="shared" si="33"/>
        <v>-3.9698492462311608E-2</v>
      </c>
      <c r="I162" s="171">
        <f t="shared" si="34"/>
        <v>0.20340050377833752</v>
      </c>
      <c r="J162" s="170">
        <f t="shared" si="35"/>
        <v>3.6910560940089389E-3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BB39B-90DE-4956-8FC1-1A523875C23F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270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44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5833427</v>
      </c>
      <c r="D9" s="176">
        <v>5758718</v>
      </c>
      <c r="E9" s="176">
        <v>1875217</v>
      </c>
      <c r="F9" s="176">
        <v>5598997</v>
      </c>
      <c r="G9" s="176">
        <v>5598997</v>
      </c>
      <c r="H9" s="176">
        <v>6137593</v>
      </c>
      <c r="I9" s="176">
        <v>6450857</v>
      </c>
      <c r="J9" s="177">
        <f>IFERROR(I9/H9-1,"-")</f>
        <v>5.1040204197313255E-2</v>
      </c>
      <c r="K9" s="177">
        <f>IFERROR(I9/D9-1,"-")</f>
        <v>0.12018977140398257</v>
      </c>
      <c r="L9" s="176">
        <f>I9-H9</f>
        <v>313264</v>
      </c>
      <c r="M9" s="176">
        <f>I9-D9</f>
        <v>692139</v>
      </c>
      <c r="N9" s="177">
        <f t="shared" ref="N9:N21" si="0">I9/I$9</f>
        <v>1</v>
      </c>
      <c r="Q9" s="154" t="s">
        <v>68</v>
      </c>
      <c r="R9" s="176">
        <v>2080484</v>
      </c>
      <c r="S9" s="176">
        <v>2126941</v>
      </c>
      <c r="T9" s="176">
        <v>632838</v>
      </c>
      <c r="U9" s="176">
        <v>2106493</v>
      </c>
      <c r="V9" s="176">
        <v>2273153</v>
      </c>
      <c r="W9" s="176">
        <v>2326106</v>
      </c>
      <c r="X9" s="177">
        <f>IFERROR(W9/V9-1,"-")</f>
        <v>2.3294956388769217E-2</v>
      </c>
      <c r="Y9" s="177">
        <f>IFERROR(W9/S9-1,"-")</f>
        <v>9.3639174758491261E-2</v>
      </c>
      <c r="Z9" s="176">
        <f>W9-V9</f>
        <v>52953</v>
      </c>
      <c r="AA9" s="176">
        <f>W9-S9</f>
        <v>199165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1136705</v>
      </c>
      <c r="D10" s="158">
        <v>1155302</v>
      </c>
      <c r="E10" s="158">
        <v>497012</v>
      </c>
      <c r="F10" s="158">
        <v>1108727</v>
      </c>
      <c r="G10" s="158">
        <v>1108727</v>
      </c>
      <c r="H10" s="158">
        <v>1140621</v>
      </c>
      <c r="I10" s="158">
        <v>1156188</v>
      </c>
      <c r="J10" s="160">
        <f>IFERROR(I10/H10-1,"-")</f>
        <v>1.364782868279657E-2</v>
      </c>
      <c r="K10" s="159">
        <f t="shared" ref="K10:K21" si="2">IFERROR(I10/D10-1,"-")</f>
        <v>7.6689904457882818E-4</v>
      </c>
      <c r="L10" s="157">
        <f t="shared" ref="L10:L20" si="3">I10-H10</f>
        <v>15567</v>
      </c>
      <c r="M10" s="158">
        <f t="shared" ref="M10:M21" si="4">I10-D10</f>
        <v>886</v>
      </c>
      <c r="N10" s="159">
        <f t="shared" si="0"/>
        <v>0.17923013949929442</v>
      </c>
      <c r="Q10" s="157" t="s">
        <v>97</v>
      </c>
      <c r="R10" s="158">
        <v>211986</v>
      </c>
      <c r="S10" s="158">
        <v>247582</v>
      </c>
      <c r="T10" s="158">
        <v>110781</v>
      </c>
      <c r="U10" s="158">
        <v>228635</v>
      </c>
      <c r="V10" s="158">
        <v>201382</v>
      </c>
      <c r="W10" s="158">
        <v>181810</v>
      </c>
      <c r="X10" s="160">
        <f>IFERROR(W10/V10-1,"-")</f>
        <v>-9.7188427962777157E-2</v>
      </c>
      <c r="Y10" s="159">
        <f t="shared" ref="Y10:Y21" si="5">IFERROR(W10/S10-1,"-")</f>
        <v>-0.26565743874756642</v>
      </c>
      <c r="Z10" s="157">
        <f t="shared" ref="Z10:Z20" si="6">W10-V10</f>
        <v>-19572</v>
      </c>
      <c r="AA10" s="158">
        <f t="shared" ref="AA10:AA21" si="7">W10-S10</f>
        <v>-65772</v>
      </c>
      <c r="AB10" s="159">
        <f t="shared" si="1"/>
        <v>7.8160668516396067E-2</v>
      </c>
    </row>
    <row r="11" spans="1:28" x14ac:dyDescent="0.25">
      <c r="A11" s="161" t="s">
        <v>103</v>
      </c>
      <c r="B11" s="162" t="s">
        <v>103</v>
      </c>
      <c r="C11" s="163">
        <v>451848</v>
      </c>
      <c r="D11" s="163">
        <v>441505</v>
      </c>
      <c r="E11" s="163">
        <v>220009</v>
      </c>
      <c r="F11" s="163">
        <v>445101</v>
      </c>
      <c r="G11" s="163">
        <v>445101</v>
      </c>
      <c r="H11" s="163">
        <v>456370</v>
      </c>
      <c r="I11" s="163">
        <v>449840</v>
      </c>
      <c r="J11" s="165">
        <f>IFERROR(I11/H11-1,"-")</f>
        <v>-1.4308565418410524E-2</v>
      </c>
      <c r="K11" s="164">
        <f t="shared" si="2"/>
        <v>1.887860839628086E-2</v>
      </c>
      <c r="L11" s="162">
        <f t="shared" si="3"/>
        <v>-6530</v>
      </c>
      <c r="M11" s="163">
        <f t="shared" si="4"/>
        <v>8335</v>
      </c>
      <c r="N11" s="164">
        <f t="shared" si="0"/>
        <v>6.9733370310332415E-2</v>
      </c>
      <c r="Q11" s="162" t="s">
        <v>103</v>
      </c>
      <c r="R11" s="163">
        <v>96960</v>
      </c>
      <c r="S11" s="163">
        <v>122596</v>
      </c>
      <c r="T11" s="163">
        <v>62232</v>
      </c>
      <c r="U11" s="163">
        <v>92436</v>
      </c>
      <c r="V11" s="163">
        <v>81038</v>
      </c>
      <c r="W11" s="163">
        <v>66280</v>
      </c>
      <c r="X11" s="165">
        <f>IFERROR(W11/V11-1,"-")</f>
        <v>-0.18211209556010766</v>
      </c>
      <c r="Y11" s="164">
        <f t="shared" si="5"/>
        <v>-0.45936245880779147</v>
      </c>
      <c r="Z11" s="162">
        <f t="shared" si="6"/>
        <v>-14758</v>
      </c>
      <c r="AA11" s="163">
        <f t="shared" si="7"/>
        <v>-56316</v>
      </c>
      <c r="AB11" s="164">
        <f t="shared" si="1"/>
        <v>2.849397232972186E-2</v>
      </c>
    </row>
    <row r="12" spans="1:28" x14ac:dyDescent="0.25">
      <c r="A12" s="161" t="s">
        <v>100</v>
      </c>
      <c r="B12" s="162" t="s">
        <v>100</v>
      </c>
      <c r="C12" s="163">
        <v>684857</v>
      </c>
      <c r="D12" s="163">
        <v>713797</v>
      </c>
      <c r="E12" s="163">
        <v>277003</v>
      </c>
      <c r="F12" s="163">
        <v>663626</v>
      </c>
      <c r="G12" s="163">
        <v>663626</v>
      </c>
      <c r="H12" s="163">
        <v>684251</v>
      </c>
      <c r="I12" s="163">
        <v>706348</v>
      </c>
      <c r="J12" s="165">
        <f>IFERROR(I12/H12-1,"-")</f>
        <v>3.2293705087752977E-2</v>
      </c>
      <c r="K12" s="164">
        <f t="shared" si="2"/>
        <v>-1.0435740133399318E-2</v>
      </c>
      <c r="L12" s="162">
        <f t="shared" si="3"/>
        <v>22097</v>
      </c>
      <c r="M12" s="163">
        <f t="shared" si="4"/>
        <v>-7449</v>
      </c>
      <c r="N12" s="164">
        <f t="shared" si="0"/>
        <v>0.10949676918896202</v>
      </c>
      <c r="Q12" s="162" t="s">
        <v>100</v>
      </c>
      <c r="R12" s="163">
        <v>115026</v>
      </c>
      <c r="S12" s="163">
        <v>124986</v>
      </c>
      <c r="T12" s="163">
        <v>48549</v>
      </c>
      <c r="U12" s="163">
        <v>136199</v>
      </c>
      <c r="V12" s="163">
        <v>120344</v>
      </c>
      <c r="W12" s="163">
        <v>115530</v>
      </c>
      <c r="X12" s="165">
        <f>IFERROR(W12/V12-1,"-")</f>
        <v>-4.0001994283055287E-2</v>
      </c>
      <c r="Y12" s="164">
        <f t="shared" si="5"/>
        <v>-7.5656473525034795E-2</v>
      </c>
      <c r="Z12" s="162">
        <f t="shared" si="6"/>
        <v>-4814</v>
      </c>
      <c r="AA12" s="163">
        <f t="shared" si="7"/>
        <v>-9456</v>
      </c>
      <c r="AB12" s="164">
        <f t="shared" si="1"/>
        <v>4.9666696186674207E-2</v>
      </c>
    </row>
    <row r="13" spans="1:28" x14ac:dyDescent="0.25">
      <c r="A13" s="1"/>
      <c r="B13" s="157" t="s">
        <v>107</v>
      </c>
      <c r="C13" s="158">
        <v>4696722</v>
      </c>
      <c r="D13" s="158">
        <v>4603416</v>
      </c>
      <c r="E13" s="158">
        <v>1378205</v>
      </c>
      <c r="F13" s="158">
        <v>4490270</v>
      </c>
      <c r="G13" s="158">
        <v>4490270</v>
      </c>
      <c r="H13" s="158">
        <v>4996972</v>
      </c>
      <c r="I13" s="158">
        <v>5294669</v>
      </c>
      <c r="J13" s="160">
        <f>IFERROR(I13/H13-1,"-")</f>
        <v>5.9575478910028012E-2</v>
      </c>
      <c r="K13" s="159">
        <f t="shared" si="2"/>
        <v>0.15016088052872045</v>
      </c>
      <c r="L13" s="157">
        <f t="shared" si="3"/>
        <v>297697</v>
      </c>
      <c r="M13" s="158">
        <f t="shared" si="4"/>
        <v>691253</v>
      </c>
      <c r="N13" s="159">
        <f t="shared" si="0"/>
        <v>0.82076986050070555</v>
      </c>
      <c r="Q13" s="157" t="s">
        <v>107</v>
      </c>
      <c r="R13" s="158">
        <v>1868498</v>
      </c>
      <c r="S13" s="158">
        <v>1879359</v>
      </c>
      <c r="T13" s="158">
        <v>522057</v>
      </c>
      <c r="U13" s="158">
        <v>1877858</v>
      </c>
      <c r="V13" s="158">
        <v>2071771</v>
      </c>
      <c r="W13" s="158">
        <v>2144296</v>
      </c>
      <c r="X13" s="160">
        <f>IFERROR(W13/V13-1,"-")</f>
        <v>3.5006282064957928E-2</v>
      </c>
      <c r="Y13" s="159">
        <f t="shared" si="5"/>
        <v>0.14097200162395795</v>
      </c>
      <c r="Z13" s="157">
        <f t="shared" si="6"/>
        <v>72525</v>
      </c>
      <c r="AA13" s="158">
        <f t="shared" si="7"/>
        <v>264937</v>
      </c>
      <c r="AB13" s="159">
        <f t="shared" si="1"/>
        <v>0.92183933148360397</v>
      </c>
    </row>
    <row r="14" spans="1:28" s="56" customFormat="1" x14ac:dyDescent="0.25">
      <c r="B14" s="162" t="s">
        <v>110</v>
      </c>
      <c r="C14" s="163">
        <v>2059001</v>
      </c>
      <c r="D14" s="163">
        <v>2086389</v>
      </c>
      <c r="E14" s="163">
        <v>547900</v>
      </c>
      <c r="F14" s="163">
        <v>2069096</v>
      </c>
      <c r="G14" s="163">
        <v>2069096</v>
      </c>
      <c r="H14" s="163">
        <v>2330818</v>
      </c>
      <c r="I14" s="163">
        <v>2478715</v>
      </c>
      <c r="J14" s="165">
        <f t="shared" ref="J14:J21" si="8">IFERROR(I14/H14-1,"-")</f>
        <v>6.3452830722947828E-2</v>
      </c>
      <c r="K14" s="164">
        <f t="shared" si="2"/>
        <v>0.18804067697826254</v>
      </c>
      <c r="L14" s="162">
        <f t="shared" si="3"/>
        <v>147897</v>
      </c>
      <c r="M14" s="163">
        <f t="shared" si="4"/>
        <v>392326</v>
      </c>
      <c r="N14" s="164">
        <f t="shared" si="0"/>
        <v>0.38424584516444871</v>
      </c>
      <c r="Q14" s="162" t="s">
        <v>110</v>
      </c>
      <c r="R14" s="163">
        <v>894346</v>
      </c>
      <c r="S14" s="163">
        <v>915023</v>
      </c>
      <c r="T14" s="163">
        <v>229462</v>
      </c>
      <c r="U14" s="163">
        <v>944628</v>
      </c>
      <c r="V14" s="163">
        <v>1068528</v>
      </c>
      <c r="W14" s="163">
        <v>1117483</v>
      </c>
      <c r="X14" s="165">
        <f t="shared" ref="X14:X21" si="9">IFERROR(W14/V14-1,"-")</f>
        <v>4.5815364688618354E-2</v>
      </c>
      <c r="Y14" s="164">
        <f t="shared" si="5"/>
        <v>0.2212621977808209</v>
      </c>
      <c r="Z14" s="162">
        <f t="shared" si="6"/>
        <v>48955</v>
      </c>
      <c r="AA14" s="163">
        <f t="shared" si="7"/>
        <v>202460</v>
      </c>
      <c r="AB14" s="164">
        <f t="shared" si="1"/>
        <v>0.48040931926576003</v>
      </c>
    </row>
    <row r="15" spans="1:28" s="56" customFormat="1" x14ac:dyDescent="0.25">
      <c r="B15" s="162" t="s">
        <v>113</v>
      </c>
      <c r="C15" s="163">
        <v>725743</v>
      </c>
      <c r="D15" s="163">
        <v>617040</v>
      </c>
      <c r="E15" s="163">
        <v>178678</v>
      </c>
      <c r="F15" s="163">
        <v>473292</v>
      </c>
      <c r="G15" s="163">
        <v>473292</v>
      </c>
      <c r="H15" s="163">
        <v>531708</v>
      </c>
      <c r="I15" s="163">
        <v>551142</v>
      </c>
      <c r="J15" s="165">
        <f t="shared" si="8"/>
        <v>3.6550136541108946E-2</v>
      </c>
      <c r="K15" s="164">
        <f t="shared" si="2"/>
        <v>-0.10679696616102685</v>
      </c>
      <c r="L15" s="162">
        <f t="shared" si="3"/>
        <v>19434</v>
      </c>
      <c r="M15" s="163">
        <f t="shared" si="4"/>
        <v>-65898</v>
      </c>
      <c r="N15" s="164">
        <f t="shared" si="0"/>
        <v>8.5437020228475075E-2</v>
      </c>
      <c r="Q15" s="162" t="s">
        <v>113</v>
      </c>
      <c r="R15" s="163">
        <v>278531</v>
      </c>
      <c r="S15" s="163">
        <v>252992</v>
      </c>
      <c r="T15" s="163">
        <v>67400</v>
      </c>
      <c r="U15" s="163">
        <v>208876</v>
      </c>
      <c r="V15" s="163">
        <v>224740</v>
      </c>
      <c r="W15" s="163">
        <v>224805</v>
      </c>
      <c r="X15" s="165">
        <f t="shared" si="9"/>
        <v>2.8922310225154568E-4</v>
      </c>
      <c r="Y15" s="164">
        <f t="shared" si="5"/>
        <v>-0.11141459018466993</v>
      </c>
      <c r="Z15" s="162">
        <f t="shared" si="6"/>
        <v>65</v>
      </c>
      <c r="AA15" s="163">
        <f t="shared" si="7"/>
        <v>-28187</v>
      </c>
      <c r="AB15" s="164">
        <f t="shared" si="1"/>
        <v>9.6644348967759849E-2</v>
      </c>
    </row>
    <row r="16" spans="1:28" x14ac:dyDescent="0.25">
      <c r="A16" s="1"/>
      <c r="B16" s="162" t="s">
        <v>116</v>
      </c>
      <c r="C16" s="163">
        <v>194228</v>
      </c>
      <c r="D16" s="163">
        <v>198160</v>
      </c>
      <c r="E16" s="163">
        <v>68327</v>
      </c>
      <c r="F16" s="163">
        <v>230477</v>
      </c>
      <c r="G16" s="163">
        <v>230477</v>
      </c>
      <c r="H16" s="163">
        <v>256099</v>
      </c>
      <c r="I16" s="163">
        <v>272740</v>
      </c>
      <c r="J16" s="165">
        <f t="shared" si="8"/>
        <v>6.4978777738296412E-2</v>
      </c>
      <c r="K16" s="164">
        <f t="shared" si="2"/>
        <v>0.37636253532498998</v>
      </c>
      <c r="L16" s="162">
        <f t="shared" si="3"/>
        <v>16641</v>
      </c>
      <c r="M16" s="163">
        <f t="shared" si="4"/>
        <v>74580</v>
      </c>
      <c r="N16" s="164">
        <f t="shared" si="0"/>
        <v>4.2279653695625245E-2</v>
      </c>
      <c r="Q16" s="162" t="s">
        <v>116</v>
      </c>
      <c r="R16" s="163">
        <v>59036</v>
      </c>
      <c r="S16" s="163">
        <v>64190</v>
      </c>
      <c r="T16" s="163">
        <v>24093</v>
      </c>
      <c r="U16" s="163">
        <v>75465</v>
      </c>
      <c r="V16" s="163">
        <v>79745</v>
      </c>
      <c r="W16" s="163">
        <v>70740</v>
      </c>
      <c r="X16" s="165">
        <f t="shared" si="9"/>
        <v>-0.11292244027838738</v>
      </c>
      <c r="Y16" s="164">
        <f t="shared" si="5"/>
        <v>0.1020408163265305</v>
      </c>
      <c r="Z16" s="162">
        <f t="shared" si="6"/>
        <v>-9005</v>
      </c>
      <c r="AA16" s="163">
        <f t="shared" si="7"/>
        <v>6550</v>
      </c>
      <c r="AB16" s="164">
        <f t="shared" si="1"/>
        <v>3.0411339809965666E-2</v>
      </c>
    </row>
    <row r="17" spans="1:28" x14ac:dyDescent="0.25">
      <c r="A17" s="1"/>
      <c r="B17" s="162" t="s">
        <v>123</v>
      </c>
      <c r="C17" s="163">
        <v>180360</v>
      </c>
      <c r="D17" s="163">
        <v>170060</v>
      </c>
      <c r="E17" s="163">
        <v>47978</v>
      </c>
      <c r="F17" s="163">
        <v>207890</v>
      </c>
      <c r="G17" s="163">
        <v>207890</v>
      </c>
      <c r="H17" s="163">
        <v>204441</v>
      </c>
      <c r="I17" s="163">
        <v>212081</v>
      </c>
      <c r="J17" s="165">
        <f t="shared" si="8"/>
        <v>3.7370194823934444E-2</v>
      </c>
      <c r="K17" s="164">
        <f t="shared" si="2"/>
        <v>0.24709514289074441</v>
      </c>
      <c r="L17" s="162">
        <f t="shared" si="3"/>
        <v>7640</v>
      </c>
      <c r="M17" s="163">
        <f t="shared" si="4"/>
        <v>42021</v>
      </c>
      <c r="N17" s="164">
        <f t="shared" si="0"/>
        <v>3.2876406964221963E-2</v>
      </c>
      <c r="Q17" s="162" t="s">
        <v>123</v>
      </c>
      <c r="R17" s="163">
        <v>80806</v>
      </c>
      <c r="S17" s="163">
        <v>76457</v>
      </c>
      <c r="T17" s="163">
        <v>19991</v>
      </c>
      <c r="U17" s="163">
        <v>93749</v>
      </c>
      <c r="V17" s="163">
        <v>87657</v>
      </c>
      <c r="W17" s="163">
        <v>87037</v>
      </c>
      <c r="X17" s="165">
        <f t="shared" si="9"/>
        <v>-7.0730232611200261E-3</v>
      </c>
      <c r="Y17" s="164">
        <f t="shared" si="5"/>
        <v>0.13837843493728497</v>
      </c>
      <c r="Z17" s="162">
        <f t="shared" si="6"/>
        <v>-620</v>
      </c>
      <c r="AA17" s="163">
        <f t="shared" si="7"/>
        <v>10580</v>
      </c>
      <c r="AB17" s="164">
        <f t="shared" si="1"/>
        <v>3.7417469367260134E-2</v>
      </c>
    </row>
    <row r="18" spans="1:28" x14ac:dyDescent="0.25">
      <c r="A18" s="1"/>
      <c r="B18" s="162" t="s">
        <v>119</v>
      </c>
      <c r="C18" s="163">
        <v>169411</v>
      </c>
      <c r="D18" s="163">
        <v>164649</v>
      </c>
      <c r="E18" s="163">
        <v>68879</v>
      </c>
      <c r="F18" s="163">
        <v>181465</v>
      </c>
      <c r="G18" s="163">
        <v>181465</v>
      </c>
      <c r="H18" s="163">
        <v>185590</v>
      </c>
      <c r="I18" s="163">
        <v>192845</v>
      </c>
      <c r="J18" s="165">
        <f t="shared" si="8"/>
        <v>3.9091545880704848E-2</v>
      </c>
      <c r="K18" s="164">
        <f t="shared" si="2"/>
        <v>0.17124914211443731</v>
      </c>
      <c r="L18" s="162">
        <f t="shared" si="3"/>
        <v>7255</v>
      </c>
      <c r="M18" s="163">
        <f t="shared" si="4"/>
        <v>28196</v>
      </c>
      <c r="N18" s="164">
        <f t="shared" si="0"/>
        <v>2.989447758646642E-2</v>
      </c>
      <c r="Q18" s="162" t="s">
        <v>119</v>
      </c>
      <c r="R18" s="163">
        <v>89360</v>
      </c>
      <c r="S18" s="163">
        <v>86460</v>
      </c>
      <c r="T18" s="163">
        <v>34233</v>
      </c>
      <c r="U18" s="163">
        <v>103351</v>
      </c>
      <c r="V18" s="163">
        <v>98783</v>
      </c>
      <c r="W18" s="163">
        <v>100609</v>
      </c>
      <c r="X18" s="165">
        <f t="shared" si="9"/>
        <v>1.8484961987386583E-2</v>
      </c>
      <c r="Y18" s="164">
        <f t="shared" si="5"/>
        <v>0.16364792967846409</v>
      </c>
      <c r="Z18" s="162">
        <f t="shared" si="6"/>
        <v>1826</v>
      </c>
      <c r="AA18" s="163">
        <f t="shared" si="7"/>
        <v>14149</v>
      </c>
      <c r="AB18" s="164">
        <f t="shared" si="1"/>
        <v>4.3252113188306983E-2</v>
      </c>
    </row>
    <row r="19" spans="1:28" x14ac:dyDescent="0.25">
      <c r="A19" s="1"/>
      <c r="B19" s="162" t="s">
        <v>128</v>
      </c>
      <c r="C19" s="163">
        <v>84129</v>
      </c>
      <c r="D19" s="163">
        <v>89842</v>
      </c>
      <c r="E19" s="163">
        <v>35951</v>
      </c>
      <c r="F19" s="163">
        <v>75333</v>
      </c>
      <c r="G19" s="163">
        <v>75333</v>
      </c>
      <c r="H19" s="163">
        <v>82461</v>
      </c>
      <c r="I19" s="163">
        <v>77560</v>
      </c>
      <c r="J19" s="165">
        <f t="shared" si="8"/>
        <v>-5.9434156752889211E-2</v>
      </c>
      <c r="K19" s="164">
        <f t="shared" si="2"/>
        <v>-0.13670666280804078</v>
      </c>
      <c r="L19" s="162">
        <f t="shared" si="3"/>
        <v>-4901</v>
      </c>
      <c r="M19" s="163">
        <f t="shared" si="4"/>
        <v>-12282</v>
      </c>
      <c r="N19" s="164">
        <f t="shared" si="0"/>
        <v>1.2023208699247247E-2</v>
      </c>
      <c r="Q19" s="162" t="s">
        <v>128</v>
      </c>
      <c r="R19" s="163">
        <v>31830</v>
      </c>
      <c r="S19" s="163">
        <v>36957</v>
      </c>
      <c r="T19" s="163">
        <v>14222</v>
      </c>
      <c r="U19" s="163">
        <v>27617</v>
      </c>
      <c r="V19" s="163">
        <v>29460</v>
      </c>
      <c r="W19" s="163">
        <v>29087</v>
      </c>
      <c r="X19" s="165">
        <f t="shared" si="9"/>
        <v>-1.2661235573659169E-2</v>
      </c>
      <c r="Y19" s="164">
        <f t="shared" si="5"/>
        <v>-0.21295018535054255</v>
      </c>
      <c r="Z19" s="162">
        <f t="shared" si="6"/>
        <v>-373</v>
      </c>
      <c r="AA19" s="163">
        <f t="shared" si="7"/>
        <v>-7870</v>
      </c>
      <c r="AB19" s="164">
        <f t="shared" si="1"/>
        <v>1.2504589214764933E-2</v>
      </c>
    </row>
    <row r="20" spans="1:28" x14ac:dyDescent="0.25">
      <c r="A20" s="161" t="s">
        <v>144</v>
      </c>
      <c r="B20" s="162" t="s">
        <v>131</v>
      </c>
      <c r="C20" s="163">
        <v>149405</v>
      </c>
      <c r="D20" s="163">
        <v>131708</v>
      </c>
      <c r="E20" s="163">
        <v>54462</v>
      </c>
      <c r="F20" s="163">
        <v>69864</v>
      </c>
      <c r="G20" s="163">
        <v>69864</v>
      </c>
      <c r="H20" s="163">
        <v>87757</v>
      </c>
      <c r="I20" s="163">
        <v>84574</v>
      </c>
      <c r="J20" s="165">
        <f t="shared" si="8"/>
        <v>-3.6270610891438904E-2</v>
      </c>
      <c r="K20" s="164">
        <f t="shared" si="2"/>
        <v>-0.35786740365049963</v>
      </c>
      <c r="L20" s="162">
        <f t="shared" si="3"/>
        <v>-3183</v>
      </c>
      <c r="M20" s="163">
        <f t="shared" si="4"/>
        <v>-47134</v>
      </c>
      <c r="N20" s="164">
        <f t="shared" si="0"/>
        <v>1.3110506092446321E-2</v>
      </c>
      <c r="Q20" s="162" t="s">
        <v>131</v>
      </c>
      <c r="R20" s="163">
        <v>45467</v>
      </c>
      <c r="S20" s="163">
        <v>43890</v>
      </c>
      <c r="T20" s="163">
        <v>16687</v>
      </c>
      <c r="U20" s="163">
        <v>24469</v>
      </c>
      <c r="V20" s="163">
        <v>31586</v>
      </c>
      <c r="W20" s="163">
        <v>28981</v>
      </c>
      <c r="X20" s="165">
        <f t="shared" si="9"/>
        <v>-8.2473247641360103E-2</v>
      </c>
      <c r="Y20" s="164">
        <f t="shared" si="5"/>
        <v>-0.33969013442697649</v>
      </c>
      <c r="Z20" s="162">
        <f t="shared" si="6"/>
        <v>-2605</v>
      </c>
      <c r="AA20" s="163">
        <f t="shared" si="7"/>
        <v>-14909</v>
      </c>
      <c r="AB20" s="164">
        <f t="shared" si="1"/>
        <v>1.2459019494382457E-2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1134445</v>
      </c>
      <c r="D21" s="169">
        <f t="shared" si="10"/>
        <v>1145568</v>
      </c>
      <c r="E21" s="169">
        <f t="shared" si="10"/>
        <v>376030</v>
      </c>
      <c r="F21" s="169">
        <f t="shared" ref="F21" si="11">F13-SUM(F14:F20)</f>
        <v>1182853</v>
      </c>
      <c r="G21" s="169">
        <f t="shared" si="10"/>
        <v>1182853</v>
      </c>
      <c r="H21" s="169">
        <f t="shared" si="10"/>
        <v>1318098</v>
      </c>
      <c r="I21" s="169">
        <f t="shared" si="10"/>
        <v>1425012</v>
      </c>
      <c r="J21" s="171">
        <f t="shared" si="8"/>
        <v>8.1112330039192937E-2</v>
      </c>
      <c r="K21" s="170">
        <f t="shared" si="2"/>
        <v>0.24393488644934225</v>
      </c>
      <c r="L21" s="168">
        <f>I21-H21</f>
        <v>106914</v>
      </c>
      <c r="M21" s="169">
        <f t="shared" si="4"/>
        <v>279444</v>
      </c>
      <c r="N21" s="170">
        <f t="shared" si="0"/>
        <v>0.22090274206977462</v>
      </c>
      <c r="Q21" s="168" t="s">
        <v>145</v>
      </c>
      <c r="R21" s="169">
        <f t="shared" ref="R21:W21" si="12">R13-SUM(R14:R20)</f>
        <v>389122</v>
      </c>
      <c r="S21" s="169">
        <f t="shared" si="12"/>
        <v>403390</v>
      </c>
      <c r="T21" s="169">
        <f t="shared" si="12"/>
        <v>115969</v>
      </c>
      <c r="U21" s="169">
        <f t="shared" si="12"/>
        <v>399703</v>
      </c>
      <c r="V21" s="169">
        <f t="shared" si="12"/>
        <v>451272</v>
      </c>
      <c r="W21" s="169">
        <f t="shared" si="12"/>
        <v>485554</v>
      </c>
      <c r="X21" s="171">
        <f t="shared" si="9"/>
        <v>7.5967487457675231E-2</v>
      </c>
      <c r="Y21" s="170">
        <f t="shared" si="5"/>
        <v>0.20368377996479836</v>
      </c>
      <c r="Z21" s="168">
        <f>W21-V21</f>
        <v>34282</v>
      </c>
      <c r="AA21" s="169">
        <f t="shared" si="7"/>
        <v>82164</v>
      </c>
      <c r="AB21" s="170">
        <f t="shared" si="1"/>
        <v>0.20874113217540388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2080484</v>
      </c>
      <c r="D23" s="176">
        <v>2126941</v>
      </c>
      <c r="E23" s="176">
        <v>632838</v>
      </c>
      <c r="F23" s="176">
        <v>2106493</v>
      </c>
      <c r="G23" s="176">
        <v>2106493</v>
      </c>
      <c r="H23" s="176">
        <v>2273153</v>
      </c>
      <c r="I23" s="176">
        <v>2326106</v>
      </c>
      <c r="J23" s="177">
        <f>IFERROR(I23/H23-1,"-")</f>
        <v>2.3294956388769217E-2</v>
      </c>
      <c r="K23" s="177">
        <f>IFERROR(I23/D23-1,"-")</f>
        <v>9.3639174758491261E-2</v>
      </c>
      <c r="L23" s="176">
        <f>I23-H23</f>
        <v>52953</v>
      </c>
      <c r="M23" s="176">
        <f>I23-D23</f>
        <v>199165</v>
      </c>
      <c r="N23" s="177">
        <f t="shared" ref="N23:N35" si="13">I23/I$9</f>
        <v>0.36058867837250153</v>
      </c>
    </row>
    <row r="24" spans="1:28" x14ac:dyDescent="0.25">
      <c r="A24" s="1" t="s">
        <v>96</v>
      </c>
      <c r="B24" s="157" t="s">
        <v>97</v>
      </c>
      <c r="C24" s="158">
        <v>211986</v>
      </c>
      <c r="D24" s="158">
        <v>247582</v>
      </c>
      <c r="E24" s="158">
        <v>110781</v>
      </c>
      <c r="F24" s="158">
        <v>228635</v>
      </c>
      <c r="G24" s="158">
        <v>228635</v>
      </c>
      <c r="H24" s="158">
        <v>201382</v>
      </c>
      <c r="I24" s="158">
        <v>181810</v>
      </c>
      <c r="J24" s="160">
        <f>IFERROR(I24/H24-1,"-")</f>
        <v>-9.7188427962777157E-2</v>
      </c>
      <c r="K24" s="159">
        <f t="shared" ref="K24:K35" si="14">IFERROR(I24/D24-1,"-")</f>
        <v>-0.26565743874756642</v>
      </c>
      <c r="L24" s="157">
        <f t="shared" ref="L24:L34" si="15">I24-H24</f>
        <v>-19572</v>
      </c>
      <c r="M24" s="158">
        <f t="shared" ref="M24:M35" si="16">I24-D24</f>
        <v>-65772</v>
      </c>
      <c r="N24" s="159">
        <f t="shared" si="13"/>
        <v>2.8183852161038449E-2</v>
      </c>
    </row>
    <row r="25" spans="1:28" x14ac:dyDescent="0.25">
      <c r="A25" s="161" t="s">
        <v>103</v>
      </c>
      <c r="B25" s="162" t="s">
        <v>103</v>
      </c>
      <c r="C25" s="163">
        <v>96960</v>
      </c>
      <c r="D25" s="163">
        <v>122596</v>
      </c>
      <c r="E25" s="163">
        <v>62232</v>
      </c>
      <c r="F25" s="163">
        <v>92436</v>
      </c>
      <c r="G25" s="163">
        <v>92436</v>
      </c>
      <c r="H25" s="163">
        <v>81038</v>
      </c>
      <c r="I25" s="163">
        <v>66280</v>
      </c>
      <c r="J25" s="165">
        <f>IFERROR(I25/H25-1,"-")</f>
        <v>-0.18211209556010766</v>
      </c>
      <c r="K25" s="164">
        <f t="shared" si="14"/>
        <v>-0.45936245880779147</v>
      </c>
      <c r="L25" s="162">
        <f t="shared" si="15"/>
        <v>-14758</v>
      </c>
      <c r="M25" s="163">
        <f t="shared" si="16"/>
        <v>-56316</v>
      </c>
      <c r="N25" s="164">
        <f t="shared" si="13"/>
        <v>1.0274603823957035E-2</v>
      </c>
    </row>
    <row r="26" spans="1:28" x14ac:dyDescent="0.25">
      <c r="A26" s="161" t="s">
        <v>100</v>
      </c>
      <c r="B26" s="162" t="s">
        <v>100</v>
      </c>
      <c r="C26" s="163">
        <v>115026</v>
      </c>
      <c r="D26" s="163">
        <v>124986</v>
      </c>
      <c r="E26" s="163">
        <v>48549</v>
      </c>
      <c r="F26" s="163">
        <v>136199</v>
      </c>
      <c r="G26" s="163">
        <v>136199</v>
      </c>
      <c r="H26" s="163">
        <v>120344</v>
      </c>
      <c r="I26" s="163">
        <v>115530</v>
      </c>
      <c r="J26" s="165">
        <f>IFERROR(I26/H26-1,"-")</f>
        <v>-4.0001994283055287E-2</v>
      </c>
      <c r="K26" s="164">
        <f t="shared" si="14"/>
        <v>-7.5656473525034795E-2</v>
      </c>
      <c r="L26" s="162">
        <f t="shared" si="15"/>
        <v>-4814</v>
      </c>
      <c r="M26" s="163">
        <f t="shared" si="16"/>
        <v>-9456</v>
      </c>
      <c r="N26" s="164">
        <f t="shared" si="13"/>
        <v>1.7909248337081414E-2</v>
      </c>
    </row>
    <row r="27" spans="1:28" x14ac:dyDescent="0.25">
      <c r="A27" s="1"/>
      <c r="B27" s="157" t="s">
        <v>107</v>
      </c>
      <c r="C27" s="158">
        <v>1868498</v>
      </c>
      <c r="D27" s="158">
        <v>1879359</v>
      </c>
      <c r="E27" s="158">
        <v>522057</v>
      </c>
      <c r="F27" s="158">
        <v>1877858</v>
      </c>
      <c r="G27" s="158">
        <v>1877858</v>
      </c>
      <c r="H27" s="158">
        <v>2071771</v>
      </c>
      <c r="I27" s="158">
        <v>2144296</v>
      </c>
      <c r="J27" s="160">
        <f>IFERROR(I27/H27-1,"-")</f>
        <v>3.5006282064957928E-2</v>
      </c>
      <c r="K27" s="159">
        <f t="shared" si="14"/>
        <v>0.14097200162395795</v>
      </c>
      <c r="L27" s="157">
        <f t="shared" si="15"/>
        <v>72525</v>
      </c>
      <c r="M27" s="158">
        <f t="shared" si="16"/>
        <v>264937</v>
      </c>
      <c r="N27" s="159">
        <f t="shared" si="13"/>
        <v>0.33240482621146306</v>
      </c>
    </row>
    <row r="28" spans="1:28" s="56" customFormat="1" x14ac:dyDescent="0.25">
      <c r="B28" s="162" t="s">
        <v>110</v>
      </c>
      <c r="C28" s="163">
        <v>894346</v>
      </c>
      <c r="D28" s="163">
        <v>915023</v>
      </c>
      <c r="E28" s="163">
        <v>229462</v>
      </c>
      <c r="F28" s="163">
        <v>944628</v>
      </c>
      <c r="G28" s="163">
        <v>944628</v>
      </c>
      <c r="H28" s="163">
        <v>1068528</v>
      </c>
      <c r="I28" s="163">
        <v>1117483</v>
      </c>
      <c r="J28" s="165">
        <f t="shared" ref="J28:J35" si="17">IFERROR(I28/H28-1,"-")</f>
        <v>4.5815364688618354E-2</v>
      </c>
      <c r="K28" s="164">
        <f t="shared" si="14"/>
        <v>0.2212621977808209</v>
      </c>
      <c r="L28" s="162">
        <f t="shared" si="15"/>
        <v>48955</v>
      </c>
      <c r="M28" s="163">
        <f t="shared" si="16"/>
        <v>202460</v>
      </c>
      <c r="N28" s="164">
        <f t="shared" si="13"/>
        <v>0.17323016151187354</v>
      </c>
    </row>
    <row r="29" spans="1:28" s="56" customFormat="1" x14ac:dyDescent="0.25">
      <c r="B29" s="162" t="s">
        <v>113</v>
      </c>
      <c r="C29" s="163">
        <v>278531</v>
      </c>
      <c r="D29" s="163">
        <v>252992</v>
      </c>
      <c r="E29" s="163">
        <v>67400</v>
      </c>
      <c r="F29" s="163">
        <v>208876</v>
      </c>
      <c r="G29" s="163">
        <v>208876</v>
      </c>
      <c r="H29" s="163">
        <v>224740</v>
      </c>
      <c r="I29" s="163">
        <v>224805</v>
      </c>
      <c r="J29" s="165">
        <f t="shared" si="17"/>
        <v>2.8922310225154568E-4</v>
      </c>
      <c r="K29" s="164">
        <f t="shared" si="14"/>
        <v>-0.11141459018466993</v>
      </c>
      <c r="L29" s="162">
        <f t="shared" si="15"/>
        <v>65</v>
      </c>
      <c r="M29" s="163">
        <f t="shared" si="16"/>
        <v>-28187</v>
      </c>
      <c r="N29" s="164">
        <f t="shared" si="13"/>
        <v>3.4848858066455358E-2</v>
      </c>
    </row>
    <row r="30" spans="1:28" x14ac:dyDescent="0.25">
      <c r="A30" s="1"/>
      <c r="B30" s="162" t="s">
        <v>116</v>
      </c>
      <c r="C30" s="163">
        <v>59036</v>
      </c>
      <c r="D30" s="163">
        <v>64190</v>
      </c>
      <c r="E30" s="163">
        <v>24093</v>
      </c>
      <c r="F30" s="163">
        <v>75465</v>
      </c>
      <c r="G30" s="163">
        <v>75465</v>
      </c>
      <c r="H30" s="163">
        <v>79745</v>
      </c>
      <c r="I30" s="163">
        <v>70740</v>
      </c>
      <c r="J30" s="165">
        <f t="shared" si="17"/>
        <v>-0.11292244027838738</v>
      </c>
      <c r="K30" s="164">
        <f t="shared" si="14"/>
        <v>0.1020408163265305</v>
      </c>
      <c r="L30" s="162">
        <f t="shared" si="15"/>
        <v>-9005</v>
      </c>
      <c r="M30" s="163">
        <f t="shared" si="16"/>
        <v>6550</v>
      </c>
      <c r="N30" s="164">
        <f t="shared" si="13"/>
        <v>1.0965984829612561E-2</v>
      </c>
    </row>
    <row r="31" spans="1:28" x14ac:dyDescent="0.25">
      <c r="A31" s="1"/>
      <c r="B31" s="162" t="s">
        <v>123</v>
      </c>
      <c r="C31" s="163">
        <v>80806</v>
      </c>
      <c r="D31" s="163">
        <v>76457</v>
      </c>
      <c r="E31" s="163">
        <v>19991</v>
      </c>
      <c r="F31" s="163">
        <v>93749</v>
      </c>
      <c r="G31" s="163">
        <v>93749</v>
      </c>
      <c r="H31" s="163">
        <v>87657</v>
      </c>
      <c r="I31" s="163">
        <v>87037</v>
      </c>
      <c r="J31" s="165">
        <f t="shared" si="17"/>
        <v>-7.0730232611200261E-3</v>
      </c>
      <c r="K31" s="164">
        <f t="shared" si="14"/>
        <v>0.13837843493728497</v>
      </c>
      <c r="L31" s="162">
        <f t="shared" si="15"/>
        <v>-620</v>
      </c>
      <c r="M31" s="163">
        <f t="shared" si="16"/>
        <v>10580</v>
      </c>
      <c r="N31" s="164">
        <f t="shared" si="13"/>
        <v>1.3492315827183892E-2</v>
      </c>
    </row>
    <row r="32" spans="1:28" x14ac:dyDescent="0.25">
      <c r="A32" s="1"/>
      <c r="B32" s="162" t="s">
        <v>119</v>
      </c>
      <c r="C32" s="163">
        <v>89360</v>
      </c>
      <c r="D32" s="163">
        <v>86460</v>
      </c>
      <c r="E32" s="163">
        <v>34233</v>
      </c>
      <c r="F32" s="163">
        <v>103351</v>
      </c>
      <c r="G32" s="163">
        <v>103351</v>
      </c>
      <c r="H32" s="163">
        <v>98783</v>
      </c>
      <c r="I32" s="163">
        <v>100609</v>
      </c>
      <c r="J32" s="165">
        <f t="shared" si="17"/>
        <v>1.8484961987386583E-2</v>
      </c>
      <c r="K32" s="164">
        <f t="shared" si="14"/>
        <v>0.16364792967846409</v>
      </c>
      <c r="L32" s="162">
        <f t="shared" si="15"/>
        <v>1826</v>
      </c>
      <c r="M32" s="163">
        <f t="shared" si="16"/>
        <v>14149</v>
      </c>
      <c r="N32" s="164">
        <f t="shared" si="13"/>
        <v>1.5596222331389457E-2</v>
      </c>
    </row>
    <row r="33" spans="1:14" x14ac:dyDescent="0.25">
      <c r="A33" s="1"/>
      <c r="B33" s="162" t="s">
        <v>128</v>
      </c>
      <c r="C33" s="163">
        <v>31830</v>
      </c>
      <c r="D33" s="163">
        <v>36957</v>
      </c>
      <c r="E33" s="163">
        <v>14222</v>
      </c>
      <c r="F33" s="163">
        <v>27617</v>
      </c>
      <c r="G33" s="163">
        <v>27617</v>
      </c>
      <c r="H33" s="163">
        <v>29460</v>
      </c>
      <c r="I33" s="163">
        <v>29087</v>
      </c>
      <c r="J33" s="165">
        <f t="shared" si="17"/>
        <v>-1.2661235573659169E-2</v>
      </c>
      <c r="K33" s="164">
        <f t="shared" si="14"/>
        <v>-0.21295018535054255</v>
      </c>
      <c r="L33" s="162">
        <f t="shared" si="15"/>
        <v>-373</v>
      </c>
      <c r="M33" s="163">
        <f t="shared" si="16"/>
        <v>-7870</v>
      </c>
      <c r="N33" s="164">
        <f t="shared" si="13"/>
        <v>4.5090132985431235E-3</v>
      </c>
    </row>
    <row r="34" spans="1:14" x14ac:dyDescent="0.25">
      <c r="A34" s="161" t="s">
        <v>144</v>
      </c>
      <c r="B34" s="162" t="s">
        <v>131</v>
      </c>
      <c r="C34" s="163">
        <v>45467</v>
      </c>
      <c r="D34" s="163">
        <v>43890</v>
      </c>
      <c r="E34" s="163">
        <v>16687</v>
      </c>
      <c r="F34" s="163">
        <v>24469</v>
      </c>
      <c r="G34" s="163">
        <v>24469</v>
      </c>
      <c r="H34" s="163">
        <v>31586</v>
      </c>
      <c r="I34" s="163">
        <v>28981</v>
      </c>
      <c r="J34" s="165">
        <f t="shared" si="17"/>
        <v>-8.2473247641360103E-2</v>
      </c>
      <c r="K34" s="164">
        <f t="shared" si="14"/>
        <v>-0.33969013442697649</v>
      </c>
      <c r="L34" s="162">
        <f t="shared" si="15"/>
        <v>-2605</v>
      </c>
      <c r="M34" s="163">
        <f t="shared" si="16"/>
        <v>-14909</v>
      </c>
      <c r="N34" s="164">
        <f t="shared" si="13"/>
        <v>4.4925813732966027E-3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389122</v>
      </c>
      <c r="D35" s="169">
        <f t="shared" si="18"/>
        <v>403390</v>
      </c>
      <c r="E35" s="169">
        <f t="shared" si="18"/>
        <v>115969</v>
      </c>
      <c r="F35" s="169">
        <f t="shared" ref="F35" si="19">F27-SUM(F28:F34)</f>
        <v>399703</v>
      </c>
      <c r="G35" s="169">
        <f t="shared" si="18"/>
        <v>399703</v>
      </c>
      <c r="H35" s="169">
        <f t="shared" si="18"/>
        <v>451272</v>
      </c>
      <c r="I35" s="169">
        <f t="shared" si="18"/>
        <v>485554</v>
      </c>
      <c r="J35" s="171">
        <f t="shared" si="17"/>
        <v>7.5967487457675231E-2</v>
      </c>
      <c r="K35" s="170">
        <f t="shared" si="14"/>
        <v>0.20368377996479836</v>
      </c>
      <c r="L35" s="168">
        <f>I35-H35</f>
        <v>34282</v>
      </c>
      <c r="M35" s="169">
        <f t="shared" si="16"/>
        <v>82164</v>
      </c>
      <c r="N35" s="170">
        <f t="shared" si="13"/>
        <v>7.5269688973108539E-2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1610855</v>
      </c>
      <c r="D37" s="176">
        <v>1579353</v>
      </c>
      <c r="E37" s="176">
        <v>445300</v>
      </c>
      <c r="F37" s="176">
        <v>1484581</v>
      </c>
      <c r="G37" s="176">
        <v>1484581</v>
      </c>
      <c r="H37" s="176">
        <v>1593408</v>
      </c>
      <c r="I37" s="176">
        <v>1657539</v>
      </c>
      <c r="J37" s="177">
        <f>IFERROR(I37/H37-1,"-")</f>
        <v>4.0247695505482683E-2</v>
      </c>
      <c r="K37" s="177">
        <f>IFERROR(I37/D37-1,"-")</f>
        <v>4.9505082144397194E-2</v>
      </c>
      <c r="L37" s="176">
        <f>I37-H37</f>
        <v>64131</v>
      </c>
      <c r="M37" s="176">
        <f>I37-D37</f>
        <v>78186</v>
      </c>
      <c r="N37" s="177">
        <f t="shared" ref="N37:N49" si="20">I37/I$9</f>
        <v>0.2569486503886228</v>
      </c>
    </row>
    <row r="38" spans="1:14" x14ac:dyDescent="0.25">
      <c r="A38" s="1" t="s">
        <v>96</v>
      </c>
      <c r="B38" s="157" t="s">
        <v>97</v>
      </c>
      <c r="C38" s="158">
        <v>148285</v>
      </c>
      <c r="D38" s="158">
        <v>141384</v>
      </c>
      <c r="E38" s="158">
        <v>53176</v>
      </c>
      <c r="F38" s="158">
        <v>134566</v>
      </c>
      <c r="G38" s="158">
        <v>134566</v>
      </c>
      <c r="H38" s="158">
        <v>132603</v>
      </c>
      <c r="I38" s="158">
        <v>128661</v>
      </c>
      <c r="J38" s="160">
        <f>IFERROR(I38/H38-1,"-")</f>
        <v>-2.9727834211895621E-2</v>
      </c>
      <c r="K38" s="159">
        <f t="shared" ref="K38:K49" si="21">IFERROR(I38/D38-1,"-")</f>
        <v>-8.9988966219657129E-2</v>
      </c>
      <c r="L38" s="157">
        <f t="shared" ref="L38:L48" si="22">I38-H38</f>
        <v>-3942</v>
      </c>
      <c r="M38" s="158">
        <f t="shared" ref="M38:M49" si="23">I38-D38</f>
        <v>-12723</v>
      </c>
      <c r="N38" s="159">
        <f t="shared" si="20"/>
        <v>1.9944791831534942E-2</v>
      </c>
    </row>
    <row r="39" spans="1:14" x14ac:dyDescent="0.25">
      <c r="A39" s="161" t="s">
        <v>103</v>
      </c>
      <c r="B39" s="162" t="s">
        <v>103</v>
      </c>
      <c r="C39" s="163">
        <v>46694</v>
      </c>
      <c r="D39" s="163">
        <v>55754</v>
      </c>
      <c r="E39" s="163">
        <v>25398</v>
      </c>
      <c r="F39" s="163">
        <v>50612</v>
      </c>
      <c r="G39" s="163">
        <v>50612</v>
      </c>
      <c r="H39" s="163">
        <v>56621</v>
      </c>
      <c r="I39" s="163">
        <v>56295</v>
      </c>
      <c r="J39" s="165">
        <f>IFERROR(I39/H39-1,"-")</f>
        <v>-5.7575811094823237E-3</v>
      </c>
      <c r="K39" s="164">
        <f t="shared" si="21"/>
        <v>9.7033396706962538E-3</v>
      </c>
      <c r="L39" s="162">
        <f t="shared" si="22"/>
        <v>-326</v>
      </c>
      <c r="M39" s="163">
        <f t="shared" si="23"/>
        <v>541</v>
      </c>
      <c r="N39" s="164">
        <f t="shared" si="20"/>
        <v>8.7267474693672482E-3</v>
      </c>
    </row>
    <row r="40" spans="1:14" x14ac:dyDescent="0.25">
      <c r="A40" s="161" t="s">
        <v>100</v>
      </c>
      <c r="B40" s="162" t="s">
        <v>100</v>
      </c>
      <c r="C40" s="163">
        <v>101591</v>
      </c>
      <c r="D40" s="163">
        <v>85630</v>
      </c>
      <c r="E40" s="163">
        <v>27778</v>
      </c>
      <c r="F40" s="163">
        <v>83954</v>
      </c>
      <c r="G40" s="163">
        <v>83954</v>
      </c>
      <c r="H40" s="163">
        <v>75982</v>
      </c>
      <c r="I40" s="163">
        <v>72366</v>
      </c>
      <c r="J40" s="165">
        <f>IFERROR(I40/H40-1,"-")</f>
        <v>-4.7590218736016432E-2</v>
      </c>
      <c r="K40" s="164">
        <f t="shared" si="21"/>
        <v>-0.15489898400093427</v>
      </c>
      <c r="L40" s="162">
        <f t="shared" si="22"/>
        <v>-3616</v>
      </c>
      <c r="M40" s="163">
        <f t="shared" si="23"/>
        <v>-13264</v>
      </c>
      <c r="N40" s="164">
        <f t="shared" si="20"/>
        <v>1.1218044362167693E-2</v>
      </c>
    </row>
    <row r="41" spans="1:14" x14ac:dyDescent="0.25">
      <c r="A41" s="1"/>
      <c r="B41" s="157" t="s">
        <v>107</v>
      </c>
      <c r="C41" s="158">
        <v>1462570</v>
      </c>
      <c r="D41" s="158">
        <v>1437969</v>
      </c>
      <c r="E41" s="158">
        <v>392124</v>
      </c>
      <c r="F41" s="158">
        <v>1350015</v>
      </c>
      <c r="G41" s="158">
        <v>1350015</v>
      </c>
      <c r="H41" s="158">
        <v>1460805</v>
      </c>
      <c r="I41" s="158">
        <v>1528878</v>
      </c>
      <c r="J41" s="160">
        <f>IFERROR(I41/H41-1,"-")</f>
        <v>4.6599648823764994E-2</v>
      </c>
      <c r="K41" s="159">
        <f t="shared" si="21"/>
        <v>6.3220417129993711E-2</v>
      </c>
      <c r="L41" s="157">
        <f t="shared" si="22"/>
        <v>68073</v>
      </c>
      <c r="M41" s="158">
        <f t="shared" si="23"/>
        <v>90909</v>
      </c>
      <c r="N41" s="159">
        <f t="shared" si="20"/>
        <v>0.23700385855708783</v>
      </c>
    </row>
    <row r="42" spans="1:14" s="56" customFormat="1" x14ac:dyDescent="0.25">
      <c r="B42" s="162" t="s">
        <v>110</v>
      </c>
      <c r="C42" s="163">
        <v>750879</v>
      </c>
      <c r="D42" s="163">
        <v>783206</v>
      </c>
      <c r="E42" s="163">
        <v>179784</v>
      </c>
      <c r="F42" s="163">
        <v>698437</v>
      </c>
      <c r="G42" s="163">
        <v>698437</v>
      </c>
      <c r="H42" s="163">
        <v>765455</v>
      </c>
      <c r="I42" s="163">
        <v>814767</v>
      </c>
      <c r="J42" s="165">
        <f t="shared" ref="J42:J49" si="24">IFERROR(I42/H42-1,"-")</f>
        <v>6.4421814476357309E-2</v>
      </c>
      <c r="K42" s="164">
        <f t="shared" si="21"/>
        <v>4.029718873450916E-2</v>
      </c>
      <c r="L42" s="162">
        <f t="shared" si="22"/>
        <v>49312</v>
      </c>
      <c r="M42" s="163">
        <f t="shared" si="23"/>
        <v>31561</v>
      </c>
      <c r="N42" s="164">
        <f t="shared" si="20"/>
        <v>0.12630368337106218</v>
      </c>
    </row>
    <row r="43" spans="1:14" s="56" customFormat="1" x14ac:dyDescent="0.25">
      <c r="B43" s="162" t="s">
        <v>113</v>
      </c>
      <c r="C43" s="163">
        <v>90158</v>
      </c>
      <c r="D43" s="163">
        <v>65823</v>
      </c>
      <c r="E43" s="163">
        <v>19198</v>
      </c>
      <c r="F43" s="163">
        <v>47651</v>
      </c>
      <c r="G43" s="163">
        <v>47651</v>
      </c>
      <c r="H43" s="163">
        <v>54912</v>
      </c>
      <c r="I43" s="163">
        <v>54061</v>
      </c>
      <c r="J43" s="165">
        <f t="shared" si="24"/>
        <v>-1.5497523310023298E-2</v>
      </c>
      <c r="K43" s="164">
        <f t="shared" si="21"/>
        <v>-0.17869133889369981</v>
      </c>
      <c r="L43" s="162">
        <f t="shared" si="22"/>
        <v>-851</v>
      </c>
      <c r="M43" s="163">
        <f t="shared" si="23"/>
        <v>-11762</v>
      </c>
      <c r="N43" s="164">
        <f t="shared" si="20"/>
        <v>8.3804368938886729E-3</v>
      </c>
    </row>
    <row r="44" spans="1:14" x14ac:dyDescent="0.25">
      <c r="A44" s="1"/>
      <c r="B44" s="162" t="s">
        <v>116</v>
      </c>
      <c r="C44" s="163">
        <v>28666</v>
      </c>
      <c r="D44" s="163">
        <v>29018</v>
      </c>
      <c r="E44" s="163">
        <v>11055</v>
      </c>
      <c r="F44" s="163">
        <v>32391</v>
      </c>
      <c r="G44" s="163">
        <v>32391</v>
      </c>
      <c r="H44" s="163">
        <v>35587</v>
      </c>
      <c r="I44" s="163">
        <v>35534</v>
      </c>
      <c r="J44" s="165">
        <f t="shared" si="24"/>
        <v>-1.4893078933317927E-3</v>
      </c>
      <c r="K44" s="164">
        <f t="shared" si="21"/>
        <v>0.22455027913708725</v>
      </c>
      <c r="L44" s="162">
        <f t="shared" si="22"/>
        <v>-53</v>
      </c>
      <c r="M44" s="163">
        <f t="shared" si="23"/>
        <v>6516</v>
      </c>
      <c r="N44" s="164">
        <f t="shared" si="20"/>
        <v>5.5084153934895786E-3</v>
      </c>
    </row>
    <row r="45" spans="1:14" x14ac:dyDescent="0.25">
      <c r="A45" s="1"/>
      <c r="B45" s="162" t="s">
        <v>123</v>
      </c>
      <c r="C45" s="163">
        <v>69076</v>
      </c>
      <c r="D45" s="163">
        <v>66469</v>
      </c>
      <c r="E45" s="163">
        <v>16914</v>
      </c>
      <c r="F45" s="163">
        <v>71057</v>
      </c>
      <c r="G45" s="163">
        <v>71057</v>
      </c>
      <c r="H45" s="163">
        <v>70356</v>
      </c>
      <c r="I45" s="163">
        <v>71445</v>
      </c>
      <c r="J45" s="165">
        <f t="shared" si="24"/>
        <v>1.5478424015009429E-2</v>
      </c>
      <c r="K45" s="164">
        <f t="shared" si="21"/>
        <v>7.4861965728384661E-2</v>
      </c>
      <c r="L45" s="162">
        <f t="shared" si="22"/>
        <v>1089</v>
      </c>
      <c r="M45" s="163">
        <f t="shared" si="23"/>
        <v>4976</v>
      </c>
      <c r="N45" s="164">
        <f t="shared" si="20"/>
        <v>1.1075272634318199E-2</v>
      </c>
    </row>
    <row r="46" spans="1:14" x14ac:dyDescent="0.25">
      <c r="A46" s="1"/>
      <c r="B46" s="162" t="s">
        <v>119</v>
      </c>
      <c r="C46" s="163">
        <v>52130</v>
      </c>
      <c r="D46" s="163">
        <v>51278</v>
      </c>
      <c r="E46" s="163">
        <v>18532</v>
      </c>
      <c r="F46" s="163">
        <v>48248</v>
      </c>
      <c r="G46" s="163">
        <v>48248</v>
      </c>
      <c r="H46" s="163">
        <v>55107</v>
      </c>
      <c r="I46" s="163">
        <v>55629</v>
      </c>
      <c r="J46" s="165">
        <f t="shared" si="24"/>
        <v>9.4724808100603575E-3</v>
      </c>
      <c r="K46" s="164">
        <f t="shared" si="21"/>
        <v>8.485120324505635E-2</v>
      </c>
      <c r="L46" s="162">
        <f t="shared" si="22"/>
        <v>522</v>
      </c>
      <c r="M46" s="163">
        <f t="shared" si="23"/>
        <v>4351</v>
      </c>
      <c r="N46" s="164">
        <f t="shared" si="20"/>
        <v>8.6235053730070281E-3</v>
      </c>
    </row>
    <row r="47" spans="1:14" x14ac:dyDescent="0.25">
      <c r="A47" s="1"/>
      <c r="B47" s="162" t="s">
        <v>128</v>
      </c>
      <c r="C47" s="163">
        <v>34798</v>
      </c>
      <c r="D47" s="163">
        <v>33048</v>
      </c>
      <c r="E47" s="163">
        <v>12333</v>
      </c>
      <c r="F47" s="163">
        <v>27487</v>
      </c>
      <c r="G47" s="163">
        <v>27487</v>
      </c>
      <c r="H47" s="163">
        <v>28790</v>
      </c>
      <c r="I47" s="163">
        <v>27218</v>
      </c>
      <c r="J47" s="165">
        <f t="shared" si="24"/>
        <v>-5.4602292462660684E-2</v>
      </c>
      <c r="K47" s="164">
        <f t="shared" si="21"/>
        <v>-0.17641007020091992</v>
      </c>
      <c r="L47" s="162">
        <f t="shared" si="22"/>
        <v>-1572</v>
      </c>
      <c r="M47" s="163">
        <f t="shared" si="23"/>
        <v>-5830</v>
      </c>
      <c r="N47" s="164">
        <f t="shared" si="20"/>
        <v>4.2192843524511553E-3</v>
      </c>
    </row>
    <row r="48" spans="1:14" x14ac:dyDescent="0.25">
      <c r="A48" s="161" t="s">
        <v>144</v>
      </c>
      <c r="B48" s="162" t="s">
        <v>131</v>
      </c>
      <c r="C48" s="163">
        <v>63061</v>
      </c>
      <c r="D48" s="163">
        <v>53923</v>
      </c>
      <c r="E48" s="163">
        <v>21722</v>
      </c>
      <c r="F48" s="163">
        <v>28263</v>
      </c>
      <c r="G48" s="163">
        <v>28263</v>
      </c>
      <c r="H48" s="163">
        <v>33577</v>
      </c>
      <c r="I48" s="163">
        <v>30855</v>
      </c>
      <c r="J48" s="165">
        <f t="shared" si="24"/>
        <v>-8.1067397325550239E-2</v>
      </c>
      <c r="K48" s="164">
        <f t="shared" si="21"/>
        <v>-0.42779518943678951</v>
      </c>
      <c r="L48" s="162">
        <f t="shared" si="22"/>
        <v>-2722</v>
      </c>
      <c r="M48" s="163">
        <f t="shared" si="23"/>
        <v>-23068</v>
      </c>
      <c r="N48" s="164">
        <f t="shared" si="20"/>
        <v>4.7830854102020861E-3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373802</v>
      </c>
      <c r="D49" s="169">
        <f t="shared" si="25"/>
        <v>355204</v>
      </c>
      <c r="E49" s="169">
        <f t="shared" si="25"/>
        <v>112586</v>
      </c>
      <c r="F49" s="169">
        <f t="shared" ref="F49" si="26">F41-SUM(F42:F48)</f>
        <v>396481</v>
      </c>
      <c r="G49" s="169">
        <f t="shared" si="25"/>
        <v>396481</v>
      </c>
      <c r="H49" s="169">
        <f t="shared" si="25"/>
        <v>417021</v>
      </c>
      <c r="I49" s="169">
        <f t="shared" si="25"/>
        <v>439369</v>
      </c>
      <c r="J49" s="171">
        <f t="shared" si="24"/>
        <v>5.358962738087536E-2</v>
      </c>
      <c r="K49" s="170">
        <f t="shared" si="21"/>
        <v>0.23694834517629304</v>
      </c>
      <c r="L49" s="168">
        <f>I49-H49</f>
        <v>22348</v>
      </c>
      <c r="M49" s="169">
        <f t="shared" si="23"/>
        <v>84165</v>
      </c>
      <c r="N49" s="170">
        <f t="shared" si="20"/>
        <v>6.8110175128668946E-2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53458</v>
      </c>
      <c r="D51" s="176">
        <v>51134</v>
      </c>
      <c r="E51" s="176">
        <v>14659</v>
      </c>
      <c r="F51" s="176">
        <v>41772</v>
      </c>
      <c r="G51" s="176">
        <v>41772</v>
      </c>
      <c r="H51" s="176">
        <v>55375</v>
      </c>
      <c r="I51" s="176">
        <v>48434</v>
      </c>
      <c r="J51" s="177">
        <f>IFERROR(I51/H51-1,"-")</f>
        <v>-0.1253453724604966</v>
      </c>
      <c r="K51" s="177">
        <f>IFERROR(I51/D51-1,"-")</f>
        <v>-5.2802440646145476E-2</v>
      </c>
      <c r="L51" s="176">
        <f>I51-H51</f>
        <v>-6941</v>
      </c>
      <c r="M51" s="176">
        <f>I51-D51</f>
        <v>-2700</v>
      </c>
      <c r="N51" s="177">
        <f t="shared" ref="N51:N63" si="27">I51/I$9</f>
        <v>7.5081496923587055E-3</v>
      </c>
    </row>
    <row r="52" spans="1:14" x14ac:dyDescent="0.25">
      <c r="A52" s="1" t="s">
        <v>96</v>
      </c>
      <c r="B52" s="157" t="s">
        <v>97</v>
      </c>
      <c r="C52" s="158">
        <v>12322</v>
      </c>
      <c r="D52" s="158">
        <v>11163</v>
      </c>
      <c r="E52" s="158">
        <v>2504</v>
      </c>
      <c r="F52" s="158">
        <v>7172</v>
      </c>
      <c r="G52" s="158">
        <v>7172</v>
      </c>
      <c r="H52" s="158">
        <v>20837</v>
      </c>
      <c r="I52" s="158">
        <v>11472</v>
      </c>
      <c r="J52" s="160">
        <f>IFERROR(I52/H52-1,"-")</f>
        <v>-0.44944089840188128</v>
      </c>
      <c r="K52" s="159">
        <f t="shared" ref="K52:K63" si="28">IFERROR(I52/D52-1,"-")</f>
        <v>2.7680730986294089E-2</v>
      </c>
      <c r="L52" s="157">
        <f t="shared" ref="L52:L62" si="29">I52-H52</f>
        <v>-9365</v>
      </c>
      <c r="M52" s="158">
        <f t="shared" ref="M52:M63" si="30">I52-D52</f>
        <v>309</v>
      </c>
      <c r="N52" s="159">
        <f t="shared" si="27"/>
        <v>1.7783683625291957E-3</v>
      </c>
    </row>
    <row r="53" spans="1:14" x14ac:dyDescent="0.25">
      <c r="A53" s="161" t="s">
        <v>103</v>
      </c>
      <c r="B53" s="162" t="s">
        <v>103</v>
      </c>
      <c r="C53" s="163">
        <v>7614</v>
      </c>
      <c r="D53" s="163">
        <v>6185</v>
      </c>
      <c r="E53" s="163">
        <v>1804</v>
      </c>
      <c r="F53" s="163">
        <v>3560</v>
      </c>
      <c r="G53" s="163">
        <v>3560</v>
      </c>
      <c r="H53" s="163">
        <v>15093</v>
      </c>
      <c r="I53" s="163">
        <v>7412</v>
      </c>
      <c r="J53" s="165">
        <f>IFERROR(I53/H53-1,"-")</f>
        <v>-0.50891141588816002</v>
      </c>
      <c r="K53" s="164">
        <f t="shared" si="28"/>
        <v>0.19838318512530306</v>
      </c>
      <c r="L53" s="162">
        <f t="shared" si="29"/>
        <v>-7681</v>
      </c>
      <c r="M53" s="163">
        <f t="shared" si="30"/>
        <v>1227</v>
      </c>
      <c r="N53" s="164">
        <f t="shared" si="27"/>
        <v>1.1489946219548814E-3</v>
      </c>
    </row>
    <row r="54" spans="1:14" x14ac:dyDescent="0.25">
      <c r="A54" s="161" t="s">
        <v>100</v>
      </c>
      <c r="B54" s="162" t="s">
        <v>100</v>
      </c>
      <c r="C54" s="163">
        <v>4708</v>
      </c>
      <c r="D54" s="163">
        <v>4978</v>
      </c>
      <c r="E54" s="163">
        <v>700</v>
      </c>
      <c r="F54" s="163">
        <v>3612</v>
      </c>
      <c r="G54" s="163">
        <v>3612</v>
      </c>
      <c r="H54" s="163">
        <v>5744</v>
      </c>
      <c r="I54" s="163">
        <v>4060</v>
      </c>
      <c r="J54" s="165">
        <f>IFERROR(I54/H54-1,"-")</f>
        <v>-0.29317548746518107</v>
      </c>
      <c r="K54" s="164">
        <f t="shared" si="28"/>
        <v>-0.18441141020490159</v>
      </c>
      <c r="L54" s="162">
        <f t="shared" si="29"/>
        <v>-1684</v>
      </c>
      <c r="M54" s="163">
        <f t="shared" si="30"/>
        <v>-918</v>
      </c>
      <c r="N54" s="164">
        <f t="shared" si="27"/>
        <v>6.2937374057431435E-4</v>
      </c>
    </row>
    <row r="55" spans="1:14" x14ac:dyDescent="0.25">
      <c r="A55" s="1"/>
      <c r="B55" s="157" t="s">
        <v>107</v>
      </c>
      <c r="C55" s="158">
        <v>41136</v>
      </c>
      <c r="D55" s="158">
        <v>39971</v>
      </c>
      <c r="E55" s="158">
        <v>12155</v>
      </c>
      <c r="F55" s="158">
        <v>34600</v>
      </c>
      <c r="G55" s="158">
        <v>34600</v>
      </c>
      <c r="H55" s="158">
        <v>34538</v>
      </c>
      <c r="I55" s="158">
        <v>36962</v>
      </c>
      <c r="J55" s="160">
        <f>IFERROR(I55/H55-1,"-")</f>
        <v>7.0183565927384395E-2</v>
      </c>
      <c r="K55" s="159">
        <f t="shared" si="28"/>
        <v>-7.5279577693827981E-2</v>
      </c>
      <c r="L55" s="157">
        <f t="shared" si="29"/>
        <v>2424</v>
      </c>
      <c r="M55" s="158">
        <f t="shared" si="30"/>
        <v>-3009</v>
      </c>
      <c r="N55" s="159">
        <f t="shared" si="27"/>
        <v>5.7297813298295098E-3</v>
      </c>
    </row>
    <row r="56" spans="1:14" s="56" customFormat="1" x14ac:dyDescent="0.25">
      <c r="B56" s="162" t="s">
        <v>110</v>
      </c>
      <c r="C56" s="163">
        <v>12020</v>
      </c>
      <c r="D56" s="163">
        <v>12048</v>
      </c>
      <c r="E56" s="163">
        <v>3812</v>
      </c>
      <c r="F56" s="163">
        <v>12071</v>
      </c>
      <c r="G56" s="163">
        <v>12071</v>
      </c>
      <c r="H56" s="163">
        <v>10829</v>
      </c>
      <c r="I56" s="163">
        <v>12917</v>
      </c>
      <c r="J56" s="165">
        <f t="shared" ref="J56:J63" si="31">IFERROR(I56/H56-1,"-")</f>
        <v>0.19281558777357088</v>
      </c>
      <c r="K56" s="164">
        <f t="shared" si="28"/>
        <v>7.2128154050464799E-2</v>
      </c>
      <c r="L56" s="162">
        <f t="shared" si="29"/>
        <v>2088</v>
      </c>
      <c r="M56" s="163">
        <f t="shared" si="30"/>
        <v>869</v>
      </c>
      <c r="N56" s="164">
        <f t="shared" si="27"/>
        <v>2.0023696076350785E-3</v>
      </c>
    </row>
    <row r="57" spans="1:14" s="56" customFormat="1" x14ac:dyDescent="0.25">
      <c r="B57" s="162" t="s">
        <v>113</v>
      </c>
      <c r="C57" s="163">
        <v>13270</v>
      </c>
      <c r="D57" s="163">
        <v>11820</v>
      </c>
      <c r="E57" s="163">
        <v>3459</v>
      </c>
      <c r="F57" s="163">
        <v>7736</v>
      </c>
      <c r="G57" s="163">
        <v>7736</v>
      </c>
      <c r="H57" s="163">
        <v>7115</v>
      </c>
      <c r="I57" s="163">
        <v>7606</v>
      </c>
      <c r="J57" s="165">
        <f t="shared" si="31"/>
        <v>6.9009135628952833E-2</v>
      </c>
      <c r="K57" s="164">
        <f t="shared" si="28"/>
        <v>-0.35651438240270727</v>
      </c>
      <c r="L57" s="162">
        <f t="shared" si="29"/>
        <v>491</v>
      </c>
      <c r="M57" s="163">
        <f t="shared" si="30"/>
        <v>-4214</v>
      </c>
      <c r="N57" s="164">
        <f t="shared" si="27"/>
        <v>1.1790681455192697E-3</v>
      </c>
    </row>
    <row r="58" spans="1:14" x14ac:dyDescent="0.25">
      <c r="A58" s="1"/>
      <c r="B58" s="162" t="s">
        <v>116</v>
      </c>
      <c r="C58" s="163">
        <v>2196</v>
      </c>
      <c r="D58" s="163">
        <v>2333</v>
      </c>
      <c r="E58" s="163">
        <v>561</v>
      </c>
      <c r="F58" s="163">
        <v>2847</v>
      </c>
      <c r="G58" s="163">
        <v>2847</v>
      </c>
      <c r="H58" s="163">
        <v>3084</v>
      </c>
      <c r="I58" s="163">
        <v>2426</v>
      </c>
      <c r="J58" s="165">
        <f t="shared" si="31"/>
        <v>-0.21335927367055774</v>
      </c>
      <c r="K58" s="164">
        <f t="shared" si="28"/>
        <v>3.9862837548221064E-2</v>
      </c>
      <c r="L58" s="162">
        <f t="shared" si="29"/>
        <v>-658</v>
      </c>
      <c r="M58" s="163">
        <f t="shared" si="30"/>
        <v>93</v>
      </c>
      <c r="N58" s="164">
        <f t="shared" si="27"/>
        <v>3.7607406271755831E-4</v>
      </c>
    </row>
    <row r="59" spans="1:14" x14ac:dyDescent="0.25">
      <c r="A59" s="1"/>
      <c r="B59" s="162" t="s">
        <v>123</v>
      </c>
      <c r="C59" s="163">
        <v>727</v>
      </c>
      <c r="D59" s="163">
        <v>847</v>
      </c>
      <c r="E59" s="163">
        <v>287</v>
      </c>
      <c r="F59" s="163">
        <v>935</v>
      </c>
      <c r="G59" s="163">
        <v>935</v>
      </c>
      <c r="H59" s="163">
        <v>882</v>
      </c>
      <c r="I59" s="163">
        <v>1228</v>
      </c>
      <c r="J59" s="165">
        <f t="shared" si="31"/>
        <v>0.39229024943310664</v>
      </c>
      <c r="K59" s="164">
        <f t="shared" si="28"/>
        <v>0.44982290436835881</v>
      </c>
      <c r="L59" s="162">
        <f t="shared" si="29"/>
        <v>346</v>
      </c>
      <c r="M59" s="163">
        <f t="shared" si="30"/>
        <v>381</v>
      </c>
      <c r="N59" s="164">
        <f t="shared" si="27"/>
        <v>1.9036230379932464E-4</v>
      </c>
    </row>
    <row r="60" spans="1:14" x14ac:dyDescent="0.25">
      <c r="A60" s="1"/>
      <c r="B60" s="162" t="s">
        <v>119</v>
      </c>
      <c r="C60" s="163">
        <v>713</v>
      </c>
      <c r="D60" s="163">
        <v>823</v>
      </c>
      <c r="E60" s="163">
        <v>262</v>
      </c>
      <c r="F60" s="163">
        <v>717</v>
      </c>
      <c r="G60" s="163">
        <v>717</v>
      </c>
      <c r="H60" s="163">
        <v>758</v>
      </c>
      <c r="I60" s="163">
        <v>902</v>
      </c>
      <c r="J60" s="165">
        <f t="shared" si="31"/>
        <v>0.18997361477572561</v>
      </c>
      <c r="K60" s="164">
        <f t="shared" si="28"/>
        <v>9.5990279465370643E-2</v>
      </c>
      <c r="L60" s="162">
        <f t="shared" si="29"/>
        <v>144</v>
      </c>
      <c r="M60" s="163">
        <f t="shared" si="30"/>
        <v>79</v>
      </c>
      <c r="N60" s="164">
        <f t="shared" si="27"/>
        <v>1.3982638275813585E-4</v>
      </c>
    </row>
    <row r="61" spans="1:14" x14ac:dyDescent="0.25">
      <c r="A61" s="1"/>
      <c r="B61" s="162" t="s">
        <v>128</v>
      </c>
      <c r="C61" s="163">
        <v>470</v>
      </c>
      <c r="D61" s="163">
        <v>312</v>
      </c>
      <c r="E61" s="163">
        <v>147</v>
      </c>
      <c r="F61" s="163">
        <v>152</v>
      </c>
      <c r="G61" s="163">
        <v>152</v>
      </c>
      <c r="H61" s="163">
        <v>264</v>
      </c>
      <c r="I61" s="163">
        <v>160</v>
      </c>
      <c r="J61" s="165">
        <f t="shared" si="31"/>
        <v>-0.39393939393939392</v>
      </c>
      <c r="K61" s="164">
        <f t="shared" si="28"/>
        <v>-0.48717948717948723</v>
      </c>
      <c r="L61" s="162">
        <f t="shared" si="29"/>
        <v>-104</v>
      </c>
      <c r="M61" s="163">
        <f t="shared" si="30"/>
        <v>-152</v>
      </c>
      <c r="N61" s="164">
        <f t="shared" si="27"/>
        <v>2.4802906032485295E-5</v>
      </c>
    </row>
    <row r="62" spans="1:14" x14ac:dyDescent="0.25">
      <c r="A62" s="161" t="s">
        <v>144</v>
      </c>
      <c r="B62" s="162" t="s">
        <v>131</v>
      </c>
      <c r="C62" s="163">
        <v>654</v>
      </c>
      <c r="D62" s="163">
        <v>694</v>
      </c>
      <c r="E62" s="163">
        <v>267</v>
      </c>
      <c r="F62" s="163">
        <v>169</v>
      </c>
      <c r="G62" s="163">
        <v>169</v>
      </c>
      <c r="H62" s="163">
        <v>217</v>
      </c>
      <c r="I62" s="163">
        <v>171</v>
      </c>
      <c r="J62" s="165">
        <f t="shared" si="31"/>
        <v>-0.21198156682027647</v>
      </c>
      <c r="K62" s="164">
        <f t="shared" si="28"/>
        <v>-0.75360230547550433</v>
      </c>
      <c r="L62" s="162">
        <f t="shared" si="29"/>
        <v>-46</v>
      </c>
      <c r="M62" s="163">
        <f t="shared" si="30"/>
        <v>-523</v>
      </c>
      <c r="N62" s="164">
        <f t="shared" si="27"/>
        <v>2.6508105822218661E-5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11086</v>
      </c>
      <c r="D63" s="169">
        <f t="shared" si="32"/>
        <v>11094</v>
      </c>
      <c r="E63" s="169">
        <f t="shared" si="32"/>
        <v>3360</v>
      </c>
      <c r="F63" s="169">
        <f t="shared" ref="F63" si="33">F55-SUM(F56:F62)</f>
        <v>9973</v>
      </c>
      <c r="G63" s="169">
        <f t="shared" si="32"/>
        <v>9973</v>
      </c>
      <c r="H63" s="169">
        <f t="shared" si="32"/>
        <v>11389</v>
      </c>
      <c r="I63" s="169">
        <f t="shared" si="32"/>
        <v>11552</v>
      </c>
      <c r="J63" s="171">
        <f t="shared" si="31"/>
        <v>1.4312055492141651E-2</v>
      </c>
      <c r="K63" s="170">
        <f t="shared" si="28"/>
        <v>4.1283576708130543E-2</v>
      </c>
      <c r="L63" s="168">
        <f>I63-H63</f>
        <v>163</v>
      </c>
      <c r="M63" s="169">
        <f t="shared" si="30"/>
        <v>458</v>
      </c>
      <c r="N63" s="170">
        <f t="shared" si="27"/>
        <v>1.7907698155454385E-3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161838</v>
      </c>
      <c r="D65" s="176">
        <v>159173</v>
      </c>
      <c r="E65" s="176">
        <v>60690</v>
      </c>
      <c r="F65" s="176">
        <v>188513</v>
      </c>
      <c r="G65" s="176">
        <v>188513</v>
      </c>
      <c r="H65" s="176">
        <v>207606</v>
      </c>
      <c r="I65" s="176">
        <v>267454</v>
      </c>
      <c r="J65" s="177">
        <f>IFERROR(I65/H65-1,"-")</f>
        <v>0.28827683207614418</v>
      </c>
      <c r="K65" s="177">
        <f>IFERROR(I65/D65-1,"-")</f>
        <v>0.68027240800889599</v>
      </c>
      <c r="L65" s="176">
        <f>I65-H65</f>
        <v>59848</v>
      </c>
      <c r="M65" s="176">
        <f>I65-D65</f>
        <v>108281</v>
      </c>
      <c r="N65" s="177">
        <f t="shared" ref="N65:N77" si="34">I65/I$9</f>
        <v>4.1460227687577011E-2</v>
      </c>
    </row>
    <row r="66" spans="1:14" x14ac:dyDescent="0.25">
      <c r="A66" s="1" t="s">
        <v>96</v>
      </c>
      <c r="B66" s="157" t="s">
        <v>97</v>
      </c>
      <c r="C66" s="158">
        <v>38687</v>
      </c>
      <c r="D66" s="158">
        <v>45966</v>
      </c>
      <c r="E66" s="158">
        <v>24605</v>
      </c>
      <c r="F66" s="158">
        <v>35078</v>
      </c>
      <c r="G66" s="158">
        <v>35078</v>
      </c>
      <c r="H66" s="158">
        <v>51806</v>
      </c>
      <c r="I66" s="158">
        <v>68282</v>
      </c>
      <c r="J66" s="160">
        <f>IFERROR(I66/H66-1,"-")</f>
        <v>0.31803266030961663</v>
      </c>
      <c r="K66" s="159">
        <f t="shared" ref="K66:K77" si="35">IFERROR(I66/D66-1,"-")</f>
        <v>0.48548927468128622</v>
      </c>
      <c r="L66" s="157">
        <f t="shared" ref="L66:L76" si="36">I66-H66</f>
        <v>16476</v>
      </c>
      <c r="M66" s="158">
        <f t="shared" ref="M66:M77" si="37">I66-D66</f>
        <v>22316</v>
      </c>
      <c r="N66" s="159">
        <f t="shared" si="34"/>
        <v>1.0584950185688505E-2</v>
      </c>
    </row>
    <row r="67" spans="1:14" x14ac:dyDescent="0.25">
      <c r="A67" s="161" t="s">
        <v>103</v>
      </c>
      <c r="B67" s="162" t="s">
        <v>103</v>
      </c>
      <c r="C67" s="163">
        <v>21156</v>
      </c>
      <c r="D67" s="163">
        <v>24299</v>
      </c>
      <c r="E67" s="163">
        <v>8597</v>
      </c>
      <c r="F67" s="163">
        <v>24861</v>
      </c>
      <c r="G67" s="163">
        <v>24861</v>
      </c>
      <c r="H67" s="163">
        <v>34164</v>
      </c>
      <c r="I67" s="163">
        <v>40216</v>
      </c>
      <c r="J67" s="165">
        <f>IFERROR(I67/H67-1,"-")</f>
        <v>0.17714553330991678</v>
      </c>
      <c r="K67" s="164">
        <f t="shared" si="35"/>
        <v>0.65504753282028072</v>
      </c>
      <c r="L67" s="162">
        <f t="shared" si="36"/>
        <v>6052</v>
      </c>
      <c r="M67" s="163">
        <f t="shared" si="37"/>
        <v>15917</v>
      </c>
      <c r="N67" s="164">
        <f t="shared" si="34"/>
        <v>6.2342104312651794E-3</v>
      </c>
    </row>
    <row r="68" spans="1:14" x14ac:dyDescent="0.25">
      <c r="A68" s="161" t="s">
        <v>100</v>
      </c>
      <c r="B68" s="162" t="s">
        <v>100</v>
      </c>
      <c r="C68" s="163">
        <v>17531</v>
      </c>
      <c r="D68" s="163">
        <v>21667</v>
      </c>
      <c r="E68" s="163">
        <v>16008</v>
      </c>
      <c r="F68" s="163">
        <v>10217</v>
      </c>
      <c r="G68" s="163">
        <v>10217</v>
      </c>
      <c r="H68" s="163">
        <v>17642</v>
      </c>
      <c r="I68" s="163">
        <v>28066</v>
      </c>
      <c r="J68" s="165">
        <f>IFERROR(I68/H68-1,"-")</f>
        <v>0.59086271397800694</v>
      </c>
      <c r="K68" s="164">
        <f t="shared" si="35"/>
        <v>0.29533391793972408</v>
      </c>
      <c r="L68" s="162">
        <f t="shared" si="36"/>
        <v>10424</v>
      </c>
      <c r="M68" s="163">
        <f t="shared" si="37"/>
        <v>6399</v>
      </c>
      <c r="N68" s="164">
        <f t="shared" si="34"/>
        <v>4.3507397544233269E-3</v>
      </c>
    </row>
    <row r="69" spans="1:14" x14ac:dyDescent="0.25">
      <c r="A69" s="1"/>
      <c r="B69" s="157" t="s">
        <v>107</v>
      </c>
      <c r="C69" s="158">
        <v>123151</v>
      </c>
      <c r="D69" s="158">
        <v>113207</v>
      </c>
      <c r="E69" s="158">
        <v>36085</v>
      </c>
      <c r="F69" s="158">
        <v>153435</v>
      </c>
      <c r="G69" s="158">
        <v>153435</v>
      </c>
      <c r="H69" s="158">
        <v>155800</v>
      </c>
      <c r="I69" s="158">
        <v>199172</v>
      </c>
      <c r="J69" s="160">
        <f>IFERROR(I69/H69-1,"-")</f>
        <v>0.27838254172015398</v>
      </c>
      <c r="K69" s="159">
        <f t="shared" si="35"/>
        <v>0.75936117024565619</v>
      </c>
      <c r="L69" s="157">
        <f t="shared" si="36"/>
        <v>43372</v>
      </c>
      <c r="M69" s="158">
        <f t="shared" si="37"/>
        <v>85965</v>
      </c>
      <c r="N69" s="159">
        <f t="shared" si="34"/>
        <v>3.087527750188851E-2</v>
      </c>
    </row>
    <row r="70" spans="1:14" s="56" customFormat="1" x14ac:dyDescent="0.25">
      <c r="B70" s="162" t="s">
        <v>110</v>
      </c>
      <c r="C70" s="163">
        <v>56144</v>
      </c>
      <c r="D70" s="163">
        <v>48511</v>
      </c>
      <c r="E70" s="163">
        <v>15925</v>
      </c>
      <c r="F70" s="163">
        <v>67600</v>
      </c>
      <c r="G70" s="163">
        <v>67600</v>
      </c>
      <c r="H70" s="163">
        <v>58709</v>
      </c>
      <c r="I70" s="163">
        <v>84484</v>
      </c>
      <c r="J70" s="165">
        <f t="shared" ref="J70:J77" si="38">IFERROR(I70/H70-1,"-")</f>
        <v>0.43902979100308293</v>
      </c>
      <c r="K70" s="164">
        <f t="shared" si="35"/>
        <v>0.74154315516068525</v>
      </c>
      <c r="L70" s="162">
        <f t="shared" si="36"/>
        <v>25775</v>
      </c>
      <c r="M70" s="163">
        <f t="shared" si="37"/>
        <v>35973</v>
      </c>
      <c r="N70" s="164">
        <f t="shared" si="34"/>
        <v>1.3096554457803049E-2</v>
      </c>
    </row>
    <row r="71" spans="1:14" s="56" customFormat="1" x14ac:dyDescent="0.25">
      <c r="B71" s="162" t="s">
        <v>113</v>
      </c>
      <c r="C71" s="163">
        <v>17433</v>
      </c>
      <c r="D71" s="163">
        <v>14295</v>
      </c>
      <c r="E71" s="163">
        <v>4110</v>
      </c>
      <c r="F71" s="163">
        <v>9275</v>
      </c>
      <c r="G71" s="163">
        <v>9275</v>
      </c>
      <c r="H71" s="163">
        <v>13219</v>
      </c>
      <c r="I71" s="163">
        <v>12766</v>
      </c>
      <c r="J71" s="165">
        <f t="shared" si="38"/>
        <v>-3.4268855435358181E-2</v>
      </c>
      <c r="K71" s="164">
        <f t="shared" si="35"/>
        <v>-0.10696047569080103</v>
      </c>
      <c r="L71" s="162">
        <f t="shared" si="36"/>
        <v>-453</v>
      </c>
      <c r="M71" s="163">
        <f t="shared" si="37"/>
        <v>-1529</v>
      </c>
      <c r="N71" s="164">
        <f t="shared" si="34"/>
        <v>1.9789618650669204E-3</v>
      </c>
    </row>
    <row r="72" spans="1:14" x14ac:dyDescent="0.25">
      <c r="A72" s="1"/>
      <c r="B72" s="162" t="s">
        <v>116</v>
      </c>
      <c r="C72" s="163">
        <v>7801</v>
      </c>
      <c r="D72" s="163">
        <v>12790</v>
      </c>
      <c r="E72" s="163">
        <v>3920</v>
      </c>
      <c r="F72" s="163">
        <v>21539</v>
      </c>
      <c r="G72" s="163">
        <v>21539</v>
      </c>
      <c r="H72" s="163">
        <v>18439</v>
      </c>
      <c r="I72" s="163">
        <v>22925</v>
      </c>
      <c r="J72" s="165">
        <f t="shared" si="38"/>
        <v>0.24328868159878514</v>
      </c>
      <c r="K72" s="164">
        <f t="shared" si="35"/>
        <v>0.79241594996090692</v>
      </c>
      <c r="L72" s="162">
        <f t="shared" si="36"/>
        <v>4486</v>
      </c>
      <c r="M72" s="163">
        <f t="shared" si="37"/>
        <v>10135</v>
      </c>
      <c r="N72" s="164">
        <f t="shared" si="34"/>
        <v>3.5537913799670337E-3</v>
      </c>
    </row>
    <row r="73" spans="1:14" x14ac:dyDescent="0.25">
      <c r="A73" s="1"/>
      <c r="B73" s="162" t="s">
        <v>123</v>
      </c>
      <c r="C73" s="163">
        <v>2856</v>
      </c>
      <c r="D73" s="163">
        <v>2139</v>
      </c>
      <c r="E73" s="163">
        <v>634</v>
      </c>
      <c r="F73" s="163">
        <v>4225</v>
      </c>
      <c r="G73" s="163">
        <v>4225</v>
      </c>
      <c r="H73" s="163">
        <v>4808</v>
      </c>
      <c r="I73" s="163">
        <v>7754</v>
      </c>
      <c r="J73" s="165">
        <f t="shared" si="38"/>
        <v>0.612728785357737</v>
      </c>
      <c r="K73" s="164">
        <f t="shared" si="35"/>
        <v>2.6250584385226743</v>
      </c>
      <c r="L73" s="162">
        <f t="shared" si="36"/>
        <v>2946</v>
      </c>
      <c r="M73" s="163">
        <f t="shared" si="37"/>
        <v>5615</v>
      </c>
      <c r="N73" s="164">
        <f t="shared" si="34"/>
        <v>1.2020108335993186E-3</v>
      </c>
    </row>
    <row r="74" spans="1:14" x14ac:dyDescent="0.25">
      <c r="A74" s="1"/>
      <c r="B74" s="162" t="s">
        <v>119</v>
      </c>
      <c r="C74" s="163">
        <v>3613</v>
      </c>
      <c r="D74" s="163">
        <v>2880</v>
      </c>
      <c r="E74" s="163">
        <v>1452</v>
      </c>
      <c r="F74" s="163">
        <v>3969</v>
      </c>
      <c r="G74" s="163">
        <v>3969</v>
      </c>
      <c r="H74" s="163">
        <v>3083</v>
      </c>
      <c r="I74" s="163">
        <v>4952</v>
      </c>
      <c r="J74" s="165">
        <f t="shared" si="38"/>
        <v>0.60622770029192341</v>
      </c>
      <c r="K74" s="164">
        <f t="shared" si="35"/>
        <v>0.71944444444444455</v>
      </c>
      <c r="L74" s="162">
        <f t="shared" si="36"/>
        <v>1869</v>
      </c>
      <c r="M74" s="163">
        <f t="shared" si="37"/>
        <v>2072</v>
      </c>
      <c r="N74" s="164">
        <f t="shared" si="34"/>
        <v>7.6764994170541994E-4</v>
      </c>
    </row>
    <row r="75" spans="1:14" x14ac:dyDescent="0.25">
      <c r="A75" s="1"/>
      <c r="B75" s="162" t="s">
        <v>128</v>
      </c>
      <c r="C75" s="163">
        <v>1592</v>
      </c>
      <c r="D75" s="163">
        <v>2489</v>
      </c>
      <c r="E75" s="163">
        <v>854</v>
      </c>
      <c r="F75" s="163">
        <v>3522</v>
      </c>
      <c r="G75" s="163">
        <v>3522</v>
      </c>
      <c r="H75" s="163">
        <v>4583</v>
      </c>
      <c r="I75" s="163">
        <v>3861</v>
      </c>
      <c r="J75" s="165">
        <f t="shared" si="38"/>
        <v>-0.15753873008946107</v>
      </c>
      <c r="K75" s="164">
        <f t="shared" si="35"/>
        <v>0.55122539172358387</v>
      </c>
      <c r="L75" s="162">
        <f t="shared" si="36"/>
        <v>-722</v>
      </c>
      <c r="M75" s="163">
        <f t="shared" si="37"/>
        <v>1372</v>
      </c>
      <c r="N75" s="164">
        <f t="shared" si="34"/>
        <v>5.9852512619641078E-4</v>
      </c>
    </row>
    <row r="76" spans="1:14" x14ac:dyDescent="0.25">
      <c r="A76" s="161" t="s">
        <v>144</v>
      </c>
      <c r="B76" s="162" t="s">
        <v>131</v>
      </c>
      <c r="C76" s="163">
        <v>2890</v>
      </c>
      <c r="D76" s="163">
        <v>2648</v>
      </c>
      <c r="E76" s="163">
        <v>1101</v>
      </c>
      <c r="F76" s="163">
        <v>1144</v>
      </c>
      <c r="G76" s="163">
        <v>1144</v>
      </c>
      <c r="H76" s="163">
        <v>1282</v>
      </c>
      <c r="I76" s="163">
        <v>3713</v>
      </c>
      <c r="J76" s="165">
        <f t="shared" si="38"/>
        <v>1.8962558502340094</v>
      </c>
      <c r="K76" s="164">
        <f t="shared" si="35"/>
        <v>0.40219033232628409</v>
      </c>
      <c r="L76" s="162">
        <f t="shared" si="36"/>
        <v>2431</v>
      </c>
      <c r="M76" s="163">
        <f t="shared" si="37"/>
        <v>1065</v>
      </c>
      <c r="N76" s="164">
        <f t="shared" si="34"/>
        <v>5.7558243811636192E-4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30822</v>
      </c>
      <c r="D77" s="169">
        <f t="shared" si="39"/>
        <v>27455</v>
      </c>
      <c r="E77" s="169">
        <f t="shared" si="39"/>
        <v>8089</v>
      </c>
      <c r="F77" s="169">
        <f t="shared" ref="F77" si="40">F69-SUM(F70:F76)</f>
        <v>42161</v>
      </c>
      <c r="G77" s="169">
        <f t="shared" si="39"/>
        <v>42161</v>
      </c>
      <c r="H77" s="169">
        <f t="shared" si="39"/>
        <v>51677</v>
      </c>
      <c r="I77" s="169">
        <f t="shared" si="39"/>
        <v>58717</v>
      </c>
      <c r="J77" s="171">
        <f t="shared" si="38"/>
        <v>0.13623081835245854</v>
      </c>
      <c r="K77" s="170">
        <f t="shared" si="35"/>
        <v>1.1386632671644508</v>
      </c>
      <c r="L77" s="168">
        <f>I77-H77</f>
        <v>7040</v>
      </c>
      <c r="M77" s="169">
        <f t="shared" si="37"/>
        <v>31262</v>
      </c>
      <c r="N77" s="170">
        <f t="shared" si="34"/>
        <v>9.1022014594339951E-3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971454</v>
      </c>
      <c r="D79" s="176">
        <v>939301</v>
      </c>
      <c r="E79" s="176">
        <v>259391</v>
      </c>
      <c r="F79" s="176">
        <v>820583</v>
      </c>
      <c r="G79" s="176">
        <v>820583</v>
      </c>
      <c r="H79" s="176">
        <v>933965</v>
      </c>
      <c r="I79" s="176">
        <v>1064073</v>
      </c>
      <c r="J79" s="177">
        <f>IFERROR(I79/H79-1,"-")</f>
        <v>0.13930714748411344</v>
      </c>
      <c r="K79" s="177">
        <f>IFERROR(I79/D79-1,"-")</f>
        <v>0.13283494854152189</v>
      </c>
      <c r="L79" s="176">
        <f>I79-H79</f>
        <v>130108</v>
      </c>
      <c r="M79" s="176">
        <f>I79-D79</f>
        <v>124772</v>
      </c>
      <c r="N79" s="177">
        <f t="shared" ref="N79:N91" si="41">I79/I$9</f>
        <v>0.16495064144190455</v>
      </c>
    </row>
    <row r="80" spans="1:14" x14ac:dyDescent="0.25">
      <c r="A80" s="1" t="s">
        <v>96</v>
      </c>
      <c r="B80" s="157" t="s">
        <v>97</v>
      </c>
      <c r="C80" s="158">
        <v>402795</v>
      </c>
      <c r="D80" s="158">
        <v>402386</v>
      </c>
      <c r="E80" s="158">
        <v>106673</v>
      </c>
      <c r="F80" s="158">
        <v>380964</v>
      </c>
      <c r="G80" s="158">
        <v>380964</v>
      </c>
      <c r="H80" s="158">
        <v>381700</v>
      </c>
      <c r="I80" s="158">
        <v>419537</v>
      </c>
      <c r="J80" s="160">
        <f>IFERROR(I80/H80-1,"-")</f>
        <v>9.9127587110296123E-2</v>
      </c>
      <c r="K80" s="159">
        <f t="shared" ref="K80:K91" si="42">IFERROR(I80/D80-1,"-")</f>
        <v>4.2623252300030279E-2</v>
      </c>
      <c r="L80" s="157">
        <f t="shared" ref="L80:L90" si="43">I80-H80</f>
        <v>37837</v>
      </c>
      <c r="M80" s="158">
        <f t="shared" ref="M80:M91" si="44">I80-D80</f>
        <v>17151</v>
      </c>
      <c r="N80" s="159">
        <f t="shared" si="41"/>
        <v>6.5035854925942396E-2</v>
      </c>
    </row>
    <row r="81" spans="1:14" x14ac:dyDescent="0.25">
      <c r="A81" s="161" t="s">
        <v>103</v>
      </c>
      <c r="B81" s="162" t="s">
        <v>103</v>
      </c>
      <c r="C81" s="163">
        <v>96922</v>
      </c>
      <c r="D81" s="163">
        <v>75835</v>
      </c>
      <c r="E81" s="163">
        <v>26886</v>
      </c>
      <c r="F81" s="163">
        <v>101542</v>
      </c>
      <c r="G81" s="163">
        <v>101542</v>
      </c>
      <c r="H81" s="163">
        <v>97548</v>
      </c>
      <c r="I81" s="163">
        <v>111786</v>
      </c>
      <c r="J81" s="165">
        <f>IFERROR(I81/H81-1,"-")</f>
        <v>0.1459589125353673</v>
      </c>
      <c r="K81" s="164">
        <f t="shared" si="42"/>
        <v>0.47406870178677396</v>
      </c>
      <c r="L81" s="162">
        <f t="shared" si="43"/>
        <v>14238</v>
      </c>
      <c r="M81" s="163">
        <f t="shared" si="44"/>
        <v>35951</v>
      </c>
      <c r="N81" s="164">
        <f t="shared" si="41"/>
        <v>1.7328860335921258E-2</v>
      </c>
    </row>
    <row r="82" spans="1:14" x14ac:dyDescent="0.25">
      <c r="A82" s="161" t="s">
        <v>100</v>
      </c>
      <c r="B82" s="162" t="s">
        <v>100</v>
      </c>
      <c r="C82" s="163">
        <v>305873</v>
      </c>
      <c r="D82" s="163">
        <v>326551</v>
      </c>
      <c r="E82" s="163">
        <v>79787</v>
      </c>
      <c r="F82" s="163">
        <v>279422</v>
      </c>
      <c r="G82" s="163">
        <v>279422</v>
      </c>
      <c r="H82" s="163">
        <v>284152</v>
      </c>
      <c r="I82" s="163">
        <v>307751</v>
      </c>
      <c r="J82" s="165">
        <f>IFERROR(I82/H82-1,"-")</f>
        <v>8.3050620794504315E-2</v>
      </c>
      <c r="K82" s="164">
        <f t="shared" si="42"/>
        <v>-5.7571405385376195E-2</v>
      </c>
      <c r="L82" s="162">
        <f t="shared" si="43"/>
        <v>23599</v>
      </c>
      <c r="M82" s="163">
        <f t="shared" si="44"/>
        <v>-18800</v>
      </c>
      <c r="N82" s="164">
        <f t="shared" si="41"/>
        <v>4.7706994590021139E-2</v>
      </c>
    </row>
    <row r="83" spans="1:14" x14ac:dyDescent="0.25">
      <c r="A83" s="1"/>
      <c r="B83" s="157" t="s">
        <v>107</v>
      </c>
      <c r="C83" s="158">
        <v>568659</v>
      </c>
      <c r="D83" s="158">
        <v>536915</v>
      </c>
      <c r="E83" s="158">
        <v>152718</v>
      </c>
      <c r="F83" s="158">
        <v>439619</v>
      </c>
      <c r="G83" s="158">
        <v>439619</v>
      </c>
      <c r="H83" s="158">
        <v>552265</v>
      </c>
      <c r="I83" s="158">
        <v>644536</v>
      </c>
      <c r="J83" s="160">
        <f>IFERROR(I83/H83-1,"-")</f>
        <v>0.16707739943686462</v>
      </c>
      <c r="K83" s="159">
        <f t="shared" si="42"/>
        <v>0.20044327314379373</v>
      </c>
      <c r="L83" s="157">
        <f t="shared" si="43"/>
        <v>92271</v>
      </c>
      <c r="M83" s="158">
        <f t="shared" si="44"/>
        <v>107621</v>
      </c>
      <c r="N83" s="159">
        <f t="shared" si="41"/>
        <v>9.991478651596214E-2</v>
      </c>
    </row>
    <row r="84" spans="1:14" s="56" customFormat="1" x14ac:dyDescent="0.25">
      <c r="B84" s="162" t="s">
        <v>110</v>
      </c>
      <c r="C84" s="163">
        <v>84109</v>
      </c>
      <c r="D84" s="163">
        <v>90752</v>
      </c>
      <c r="E84" s="163">
        <v>25019</v>
      </c>
      <c r="F84" s="163">
        <v>84724</v>
      </c>
      <c r="G84" s="163">
        <v>84724</v>
      </c>
      <c r="H84" s="163">
        <v>113073</v>
      </c>
      <c r="I84" s="163">
        <v>132522</v>
      </c>
      <c r="J84" s="165">
        <f t="shared" ref="J84:J91" si="45">IFERROR(I84/H84-1,"-")</f>
        <v>0.17200392666684361</v>
      </c>
      <c r="K84" s="164">
        <f t="shared" si="42"/>
        <v>0.46026533850493645</v>
      </c>
      <c r="L84" s="162">
        <f t="shared" si="43"/>
        <v>19449</v>
      </c>
      <c r="M84" s="163">
        <f t="shared" si="44"/>
        <v>41770</v>
      </c>
      <c r="N84" s="164">
        <f t="shared" si="41"/>
        <v>2.0543316957731352E-2</v>
      </c>
    </row>
    <row r="85" spans="1:14" s="56" customFormat="1" x14ac:dyDescent="0.25">
      <c r="B85" s="162" t="s">
        <v>113</v>
      </c>
      <c r="C85" s="163">
        <v>246556</v>
      </c>
      <c r="D85" s="163">
        <v>204399</v>
      </c>
      <c r="E85" s="163">
        <v>53222</v>
      </c>
      <c r="F85" s="163">
        <v>141147</v>
      </c>
      <c r="G85" s="163">
        <v>141147</v>
      </c>
      <c r="H85" s="163">
        <v>160883</v>
      </c>
      <c r="I85" s="163">
        <v>180469</v>
      </c>
      <c r="J85" s="165">
        <f t="shared" si="45"/>
        <v>0.12174064382190775</v>
      </c>
      <c r="K85" s="164">
        <f t="shared" si="42"/>
        <v>-0.11707493676583547</v>
      </c>
      <c r="L85" s="162">
        <f t="shared" si="43"/>
        <v>19586</v>
      </c>
      <c r="M85" s="163">
        <f t="shared" si="44"/>
        <v>-23930</v>
      </c>
      <c r="N85" s="164">
        <f t="shared" si="41"/>
        <v>2.7975972804853682E-2</v>
      </c>
    </row>
    <row r="86" spans="1:14" x14ac:dyDescent="0.25">
      <c r="A86" s="1"/>
      <c r="B86" s="162" t="s">
        <v>116</v>
      </c>
      <c r="C86" s="163">
        <v>27138</v>
      </c>
      <c r="D86" s="163">
        <v>30113</v>
      </c>
      <c r="E86" s="163">
        <v>9255</v>
      </c>
      <c r="F86" s="163">
        <v>35292</v>
      </c>
      <c r="G86" s="163">
        <v>35292</v>
      </c>
      <c r="H86" s="163">
        <v>49617</v>
      </c>
      <c r="I86" s="163">
        <v>68055</v>
      </c>
      <c r="J86" s="165">
        <f t="shared" si="45"/>
        <v>0.37160650583469379</v>
      </c>
      <c r="K86" s="164">
        <f t="shared" si="42"/>
        <v>1.259987380865407</v>
      </c>
      <c r="L86" s="162">
        <f t="shared" si="43"/>
        <v>18438</v>
      </c>
      <c r="M86" s="163">
        <f t="shared" si="44"/>
        <v>37942</v>
      </c>
      <c r="N86" s="164">
        <f t="shared" si="41"/>
        <v>1.0549761062754917E-2</v>
      </c>
    </row>
    <row r="87" spans="1:14" x14ac:dyDescent="0.25">
      <c r="A87" s="1"/>
      <c r="B87" s="162" t="s">
        <v>123</v>
      </c>
      <c r="C87" s="163">
        <v>14372</v>
      </c>
      <c r="D87" s="163">
        <v>11361</v>
      </c>
      <c r="E87" s="163">
        <v>2374</v>
      </c>
      <c r="F87" s="163">
        <v>12903</v>
      </c>
      <c r="G87" s="163">
        <v>12903</v>
      </c>
      <c r="H87" s="163">
        <v>15309</v>
      </c>
      <c r="I87" s="163">
        <v>22140</v>
      </c>
      <c r="J87" s="165">
        <f t="shared" si="45"/>
        <v>0.44620811287477946</v>
      </c>
      <c r="K87" s="164">
        <f t="shared" si="42"/>
        <v>0.94877211513071025</v>
      </c>
      <c r="L87" s="162">
        <f t="shared" si="43"/>
        <v>6831</v>
      </c>
      <c r="M87" s="163">
        <f t="shared" si="44"/>
        <v>10779</v>
      </c>
      <c r="N87" s="164">
        <f t="shared" si="41"/>
        <v>3.432102122245153E-3</v>
      </c>
    </row>
    <row r="88" spans="1:14" x14ac:dyDescent="0.25">
      <c r="A88" s="1"/>
      <c r="B88" s="162" t="s">
        <v>119</v>
      </c>
      <c r="C88" s="163">
        <v>8108</v>
      </c>
      <c r="D88" s="163">
        <v>7695</v>
      </c>
      <c r="E88" s="163">
        <v>2468</v>
      </c>
      <c r="F88" s="163">
        <v>6824</v>
      </c>
      <c r="G88" s="163">
        <v>6824</v>
      </c>
      <c r="H88" s="163">
        <v>8177</v>
      </c>
      <c r="I88" s="163">
        <v>10558</v>
      </c>
      <c r="J88" s="165">
        <f t="shared" si="45"/>
        <v>0.29118258530023233</v>
      </c>
      <c r="K88" s="164">
        <f t="shared" si="42"/>
        <v>0.37205977907732302</v>
      </c>
      <c r="L88" s="162">
        <f t="shared" si="43"/>
        <v>2381</v>
      </c>
      <c r="M88" s="163">
        <f t="shared" si="44"/>
        <v>2863</v>
      </c>
      <c r="N88" s="164">
        <f t="shared" si="41"/>
        <v>1.6366817618186234E-3</v>
      </c>
    </row>
    <row r="89" spans="1:14" x14ac:dyDescent="0.25">
      <c r="A89" s="1"/>
      <c r="B89" s="162" t="s">
        <v>128</v>
      </c>
      <c r="C89" s="163">
        <v>9522</v>
      </c>
      <c r="D89" s="163">
        <v>10716</v>
      </c>
      <c r="E89" s="163">
        <v>4147</v>
      </c>
      <c r="F89" s="163">
        <v>9083</v>
      </c>
      <c r="G89" s="163">
        <v>9083</v>
      </c>
      <c r="H89" s="163">
        <v>10901</v>
      </c>
      <c r="I89" s="163">
        <v>9345</v>
      </c>
      <c r="J89" s="165">
        <f t="shared" si="45"/>
        <v>-0.14273919823869374</v>
      </c>
      <c r="K89" s="164">
        <f t="shared" si="42"/>
        <v>-0.12793952967525191</v>
      </c>
      <c r="L89" s="162">
        <f t="shared" si="43"/>
        <v>-1556</v>
      </c>
      <c r="M89" s="163">
        <f t="shared" si="44"/>
        <v>-1371</v>
      </c>
      <c r="N89" s="164">
        <f t="shared" si="41"/>
        <v>1.4486447304598443E-3</v>
      </c>
    </row>
    <row r="90" spans="1:14" x14ac:dyDescent="0.25">
      <c r="A90" s="161" t="s">
        <v>144</v>
      </c>
      <c r="B90" s="162" t="s">
        <v>131</v>
      </c>
      <c r="C90" s="163">
        <v>17142</v>
      </c>
      <c r="D90" s="163">
        <v>16437</v>
      </c>
      <c r="E90" s="163">
        <v>6761</v>
      </c>
      <c r="F90" s="163">
        <v>9192</v>
      </c>
      <c r="G90" s="163">
        <v>9192</v>
      </c>
      <c r="H90" s="163">
        <v>12341</v>
      </c>
      <c r="I90" s="163">
        <v>11740</v>
      </c>
      <c r="J90" s="165">
        <f t="shared" si="45"/>
        <v>-4.8699457094238729E-2</v>
      </c>
      <c r="K90" s="164">
        <f t="shared" si="42"/>
        <v>-0.28575774168035528</v>
      </c>
      <c r="L90" s="162">
        <f t="shared" si="43"/>
        <v>-601</v>
      </c>
      <c r="M90" s="163">
        <f t="shared" si="44"/>
        <v>-4697</v>
      </c>
      <c r="N90" s="164">
        <f t="shared" si="41"/>
        <v>1.8199132301336086E-3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161712</v>
      </c>
      <c r="D91" s="169">
        <f t="shared" si="46"/>
        <v>165442</v>
      </c>
      <c r="E91" s="169">
        <f t="shared" si="46"/>
        <v>49472</v>
      </c>
      <c r="F91" s="169">
        <f t="shared" ref="F91" si="47">F83-SUM(F84:F90)</f>
        <v>140454</v>
      </c>
      <c r="G91" s="169">
        <f t="shared" si="46"/>
        <v>140454</v>
      </c>
      <c r="H91" s="169">
        <f t="shared" si="46"/>
        <v>181964</v>
      </c>
      <c r="I91" s="169">
        <f t="shared" si="46"/>
        <v>209707</v>
      </c>
      <c r="J91" s="171">
        <f t="shared" si="45"/>
        <v>0.1524642236925986</v>
      </c>
      <c r="K91" s="170">
        <f t="shared" si="42"/>
        <v>0.26755600149901482</v>
      </c>
      <c r="L91" s="168">
        <f>I91-H91</f>
        <v>27743</v>
      </c>
      <c r="M91" s="169">
        <f t="shared" si="44"/>
        <v>44265</v>
      </c>
      <c r="N91" s="170">
        <f t="shared" si="41"/>
        <v>3.2508393845964961E-2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56600</v>
      </c>
      <c r="D93" s="176">
        <v>58393</v>
      </c>
      <c r="E93" s="176">
        <v>23723</v>
      </c>
      <c r="F93" s="176">
        <v>53822</v>
      </c>
      <c r="G93" s="176">
        <v>53822</v>
      </c>
      <c r="H93" s="176">
        <v>60906</v>
      </c>
      <c r="I93" s="176">
        <v>60178</v>
      </c>
      <c r="J93" s="177">
        <f>IFERROR(I93/H93-1,"-")</f>
        <v>-1.1952845368272458E-2</v>
      </c>
      <c r="K93" s="177">
        <f>IFERROR(I93/D93-1,"-")</f>
        <v>3.0568732553559519E-2</v>
      </c>
      <c r="L93" s="176">
        <f>I93-H93</f>
        <v>-728</v>
      </c>
      <c r="M93" s="176">
        <f>I93-D93</f>
        <v>1785</v>
      </c>
      <c r="N93" s="177">
        <f t="shared" ref="N93:N105" si="48">I93/I$9</f>
        <v>9.3286829951431255E-3</v>
      </c>
    </row>
    <row r="94" spans="1:14" x14ac:dyDescent="0.25">
      <c r="A94" s="1" t="s">
        <v>96</v>
      </c>
      <c r="B94" s="157" t="s">
        <v>97</v>
      </c>
      <c r="C94" s="158">
        <v>35359</v>
      </c>
      <c r="D94" s="158">
        <v>38149</v>
      </c>
      <c r="E94" s="158">
        <v>15260</v>
      </c>
      <c r="F94" s="158">
        <v>34543</v>
      </c>
      <c r="G94" s="158">
        <v>34543</v>
      </c>
      <c r="H94" s="158">
        <v>38696</v>
      </c>
      <c r="I94" s="158">
        <v>36730</v>
      </c>
      <c r="J94" s="160">
        <f>IFERROR(I94/H94-1,"-")</f>
        <v>-5.0806284887326858E-2</v>
      </c>
      <c r="K94" s="159">
        <f t="shared" ref="K94:K105" si="49">IFERROR(I94/D94-1,"-")</f>
        <v>-3.7196256782615511E-2</v>
      </c>
      <c r="L94" s="157">
        <f t="shared" ref="L94:L104" si="50">I94-H94</f>
        <v>-1966</v>
      </c>
      <c r="M94" s="158">
        <f t="shared" ref="M94:M105" si="51">I94-D94</f>
        <v>-1419</v>
      </c>
      <c r="N94" s="159">
        <f t="shared" si="48"/>
        <v>5.6938171160824062E-3</v>
      </c>
    </row>
    <row r="95" spans="1:14" x14ac:dyDescent="0.25">
      <c r="A95" s="161" t="s">
        <v>103</v>
      </c>
      <c r="B95" s="162" t="s">
        <v>103</v>
      </c>
      <c r="C95" s="163">
        <v>17182</v>
      </c>
      <c r="D95" s="163">
        <v>19575</v>
      </c>
      <c r="E95" s="163">
        <v>8252</v>
      </c>
      <c r="F95" s="163">
        <v>16275</v>
      </c>
      <c r="G95" s="163">
        <v>16275</v>
      </c>
      <c r="H95" s="163">
        <v>12241</v>
      </c>
      <c r="I95" s="163">
        <v>12042</v>
      </c>
      <c r="J95" s="165">
        <f>IFERROR(I95/H95-1,"-")</f>
        <v>-1.625684176129405E-2</v>
      </c>
      <c r="K95" s="164">
        <f t="shared" si="49"/>
        <v>-0.3848275862068965</v>
      </c>
      <c r="L95" s="162">
        <f t="shared" si="50"/>
        <v>-199</v>
      </c>
      <c r="M95" s="163">
        <f t="shared" si="51"/>
        <v>-7533</v>
      </c>
      <c r="N95" s="164">
        <f t="shared" si="48"/>
        <v>1.8667287152699247E-3</v>
      </c>
    </row>
    <row r="96" spans="1:14" x14ac:dyDescent="0.25">
      <c r="A96" s="161" t="s">
        <v>100</v>
      </c>
      <c r="B96" s="162" t="s">
        <v>100</v>
      </c>
      <c r="C96" s="163">
        <v>18177</v>
      </c>
      <c r="D96" s="163">
        <v>18574</v>
      </c>
      <c r="E96" s="163">
        <v>7008</v>
      </c>
      <c r="F96" s="163">
        <v>18268</v>
      </c>
      <c r="G96" s="163">
        <v>18268</v>
      </c>
      <c r="H96" s="163">
        <v>26455</v>
      </c>
      <c r="I96" s="163">
        <v>24688</v>
      </c>
      <c r="J96" s="165">
        <f>IFERROR(I96/H96-1,"-")</f>
        <v>-6.6792666792666822E-2</v>
      </c>
      <c r="K96" s="164">
        <f t="shared" si="49"/>
        <v>0.3291698072574567</v>
      </c>
      <c r="L96" s="162">
        <f t="shared" si="50"/>
        <v>-1767</v>
      </c>
      <c r="M96" s="163">
        <f t="shared" si="51"/>
        <v>6114</v>
      </c>
      <c r="N96" s="164">
        <f t="shared" si="48"/>
        <v>3.8270884008124811E-3</v>
      </c>
    </row>
    <row r="97" spans="1:14" x14ac:dyDescent="0.25">
      <c r="A97" s="1"/>
      <c r="B97" s="157" t="s">
        <v>107</v>
      </c>
      <c r="C97" s="158">
        <v>21241</v>
      </c>
      <c r="D97" s="158">
        <v>20244</v>
      </c>
      <c r="E97" s="158">
        <v>8463</v>
      </c>
      <c r="F97" s="158">
        <v>19279</v>
      </c>
      <c r="G97" s="158">
        <v>19279</v>
      </c>
      <c r="H97" s="158">
        <v>22210</v>
      </c>
      <c r="I97" s="158">
        <v>23448</v>
      </c>
      <c r="J97" s="160">
        <f>IFERROR(I97/H97-1,"-")</f>
        <v>5.5740657361548873E-2</v>
      </c>
      <c r="K97" s="159">
        <f t="shared" si="49"/>
        <v>0.15826911677534095</v>
      </c>
      <c r="L97" s="157">
        <f t="shared" si="50"/>
        <v>1238</v>
      </c>
      <c r="M97" s="158">
        <f t="shared" si="51"/>
        <v>3204</v>
      </c>
      <c r="N97" s="159">
        <f t="shared" si="48"/>
        <v>3.6348658790607202E-3</v>
      </c>
    </row>
    <row r="98" spans="1:14" s="56" customFormat="1" x14ac:dyDescent="0.25">
      <c r="B98" s="162" t="s">
        <v>110</v>
      </c>
      <c r="C98" s="163">
        <v>2385</v>
      </c>
      <c r="D98" s="163">
        <v>2572</v>
      </c>
      <c r="E98" s="163">
        <v>1373</v>
      </c>
      <c r="F98" s="163">
        <v>2638</v>
      </c>
      <c r="G98" s="163">
        <v>2638</v>
      </c>
      <c r="H98" s="163">
        <v>3128</v>
      </c>
      <c r="I98" s="163">
        <v>3308</v>
      </c>
      <c r="J98" s="165">
        <f t="shared" ref="J98:J105" si="52">IFERROR(I98/H98-1,"-")</f>
        <v>5.7544757033248128E-2</v>
      </c>
      <c r="K98" s="164">
        <f t="shared" si="49"/>
        <v>0.28615863141524112</v>
      </c>
      <c r="L98" s="162">
        <f t="shared" si="50"/>
        <v>180</v>
      </c>
      <c r="M98" s="163">
        <f t="shared" si="51"/>
        <v>736</v>
      </c>
      <c r="N98" s="164">
        <f t="shared" si="48"/>
        <v>5.1280008222163347E-4</v>
      </c>
    </row>
    <row r="99" spans="1:14" s="56" customFormat="1" x14ac:dyDescent="0.25">
      <c r="B99" s="162" t="s">
        <v>113</v>
      </c>
      <c r="C99" s="163">
        <v>5221</v>
      </c>
      <c r="D99" s="163">
        <v>4530</v>
      </c>
      <c r="E99" s="163">
        <v>1673</v>
      </c>
      <c r="F99" s="163">
        <v>4064</v>
      </c>
      <c r="G99" s="163">
        <v>4064</v>
      </c>
      <c r="H99" s="163">
        <v>4429</v>
      </c>
      <c r="I99" s="163">
        <v>4895</v>
      </c>
      <c r="J99" s="165">
        <f t="shared" si="52"/>
        <v>0.1052156242944231</v>
      </c>
      <c r="K99" s="164">
        <f t="shared" si="49"/>
        <v>8.0573951434878666E-2</v>
      </c>
      <c r="L99" s="162">
        <f t="shared" si="50"/>
        <v>466</v>
      </c>
      <c r="M99" s="163">
        <f t="shared" si="51"/>
        <v>365</v>
      </c>
      <c r="N99" s="164">
        <f t="shared" si="48"/>
        <v>7.5881390643134708E-4</v>
      </c>
    </row>
    <row r="100" spans="1:14" x14ac:dyDescent="0.25">
      <c r="A100" s="1"/>
      <c r="B100" s="162" t="s">
        <v>116</v>
      </c>
      <c r="C100" s="163">
        <v>4377</v>
      </c>
      <c r="D100" s="163">
        <v>4017</v>
      </c>
      <c r="E100" s="163">
        <v>1976</v>
      </c>
      <c r="F100" s="163">
        <v>3550</v>
      </c>
      <c r="G100" s="163">
        <v>3550</v>
      </c>
      <c r="H100" s="163">
        <v>4014</v>
      </c>
      <c r="I100" s="163">
        <v>3859</v>
      </c>
      <c r="J100" s="165">
        <f t="shared" si="52"/>
        <v>-3.8614848031888416E-2</v>
      </c>
      <c r="K100" s="164">
        <f t="shared" si="49"/>
        <v>-3.9332835449340298E-2</v>
      </c>
      <c r="L100" s="162">
        <f t="shared" si="50"/>
        <v>-155</v>
      </c>
      <c r="M100" s="163">
        <f t="shared" si="51"/>
        <v>-158</v>
      </c>
      <c r="N100" s="164">
        <f t="shared" si="48"/>
        <v>5.9821508987100477E-4</v>
      </c>
    </row>
    <row r="101" spans="1:14" x14ac:dyDescent="0.25">
      <c r="A101" s="1"/>
      <c r="B101" s="162" t="s">
        <v>123</v>
      </c>
      <c r="C101" s="163">
        <v>600</v>
      </c>
      <c r="D101" s="163">
        <v>755</v>
      </c>
      <c r="E101" s="163">
        <v>335</v>
      </c>
      <c r="F101" s="163">
        <v>1303</v>
      </c>
      <c r="G101" s="163">
        <v>1303</v>
      </c>
      <c r="H101" s="163">
        <v>1030</v>
      </c>
      <c r="I101" s="163">
        <v>1034</v>
      </c>
      <c r="J101" s="165">
        <f t="shared" si="52"/>
        <v>3.8834951456310218E-3</v>
      </c>
      <c r="K101" s="164">
        <f t="shared" si="49"/>
        <v>0.36953642384105967</v>
      </c>
      <c r="L101" s="162">
        <f t="shared" si="50"/>
        <v>4</v>
      </c>
      <c r="M101" s="163">
        <f t="shared" si="51"/>
        <v>279</v>
      </c>
      <c r="N101" s="164">
        <f t="shared" si="48"/>
        <v>1.6028878023493622E-4</v>
      </c>
    </row>
    <row r="102" spans="1:14" x14ac:dyDescent="0.25">
      <c r="A102" s="1"/>
      <c r="B102" s="162" t="s">
        <v>119</v>
      </c>
      <c r="C102" s="163">
        <v>553</v>
      </c>
      <c r="D102" s="163">
        <v>541</v>
      </c>
      <c r="E102" s="163">
        <v>338</v>
      </c>
      <c r="F102" s="163">
        <v>726</v>
      </c>
      <c r="G102" s="163">
        <v>726</v>
      </c>
      <c r="H102" s="163">
        <v>692</v>
      </c>
      <c r="I102" s="163">
        <v>954</v>
      </c>
      <c r="J102" s="165">
        <f t="shared" si="52"/>
        <v>0.37861271676300579</v>
      </c>
      <c r="K102" s="164">
        <f t="shared" si="49"/>
        <v>0.76340110905730119</v>
      </c>
      <c r="L102" s="162">
        <f t="shared" si="50"/>
        <v>262</v>
      </c>
      <c r="M102" s="163">
        <f t="shared" si="51"/>
        <v>413</v>
      </c>
      <c r="N102" s="164">
        <f t="shared" si="48"/>
        <v>1.4788732721869358E-4</v>
      </c>
    </row>
    <row r="103" spans="1:14" x14ac:dyDescent="0.25">
      <c r="A103" s="1"/>
      <c r="B103" s="162" t="s">
        <v>128</v>
      </c>
      <c r="C103" s="163">
        <v>177</v>
      </c>
      <c r="D103" s="163">
        <v>174</v>
      </c>
      <c r="E103" s="163">
        <v>133</v>
      </c>
      <c r="F103" s="163">
        <v>276</v>
      </c>
      <c r="G103" s="163">
        <v>276</v>
      </c>
      <c r="H103" s="163">
        <v>157</v>
      </c>
      <c r="I103" s="163">
        <v>244</v>
      </c>
      <c r="J103" s="165">
        <f t="shared" si="52"/>
        <v>0.55414012738853513</v>
      </c>
      <c r="K103" s="164">
        <f t="shared" si="49"/>
        <v>0.40229885057471271</v>
      </c>
      <c r="L103" s="162">
        <f t="shared" si="50"/>
        <v>87</v>
      </c>
      <c r="M103" s="163">
        <f t="shared" si="51"/>
        <v>70</v>
      </c>
      <c r="N103" s="164">
        <f t="shared" si="48"/>
        <v>3.7824431699540077E-5</v>
      </c>
    </row>
    <row r="104" spans="1:14" x14ac:dyDescent="0.25">
      <c r="A104" s="161" t="s">
        <v>144</v>
      </c>
      <c r="B104" s="162" t="s">
        <v>131</v>
      </c>
      <c r="C104" s="163">
        <v>414</v>
      </c>
      <c r="D104" s="163">
        <v>284</v>
      </c>
      <c r="E104" s="163">
        <v>96</v>
      </c>
      <c r="F104" s="163">
        <v>170</v>
      </c>
      <c r="G104" s="163">
        <v>170</v>
      </c>
      <c r="H104" s="163">
        <v>287</v>
      </c>
      <c r="I104" s="163">
        <v>442</v>
      </c>
      <c r="J104" s="165">
        <f t="shared" si="52"/>
        <v>0.54006968641114983</v>
      </c>
      <c r="K104" s="164">
        <f t="shared" si="49"/>
        <v>0.55633802816901401</v>
      </c>
      <c r="L104" s="162">
        <f t="shared" si="50"/>
        <v>155</v>
      </c>
      <c r="M104" s="163">
        <f t="shared" si="51"/>
        <v>158</v>
      </c>
      <c r="N104" s="164">
        <f t="shared" si="48"/>
        <v>6.8518027914740625E-5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7514</v>
      </c>
      <c r="D105" s="169">
        <f t="shared" si="53"/>
        <v>7371</v>
      </c>
      <c r="E105" s="169">
        <f t="shared" si="53"/>
        <v>2539</v>
      </c>
      <c r="F105" s="169">
        <f t="shared" ref="F105" si="54">F97-SUM(F98:F104)</f>
        <v>6552</v>
      </c>
      <c r="G105" s="169">
        <f t="shared" si="53"/>
        <v>6552</v>
      </c>
      <c r="H105" s="169">
        <f t="shared" si="53"/>
        <v>8473</v>
      </c>
      <c r="I105" s="169">
        <f t="shared" si="53"/>
        <v>8712</v>
      </c>
      <c r="J105" s="171">
        <f t="shared" si="52"/>
        <v>2.8207246547858E-2</v>
      </c>
      <c r="K105" s="170">
        <f t="shared" si="49"/>
        <v>0.18192918192918195</v>
      </c>
      <c r="L105" s="168">
        <f>I105-H105</f>
        <v>239</v>
      </c>
      <c r="M105" s="169">
        <f t="shared" si="51"/>
        <v>1341</v>
      </c>
      <c r="N105" s="170">
        <f t="shared" si="48"/>
        <v>1.3505182334688243E-3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177421</v>
      </c>
      <c r="D107" s="176">
        <v>171414</v>
      </c>
      <c r="E107" s="176">
        <v>87584</v>
      </c>
      <c r="F107" s="176">
        <v>233432</v>
      </c>
      <c r="G107" s="176">
        <v>233432</v>
      </c>
      <c r="H107" s="176">
        <v>288189</v>
      </c>
      <c r="I107" s="176">
        <v>277450</v>
      </c>
      <c r="J107" s="177">
        <f>IFERROR(I107/H107-1,"-")</f>
        <v>-3.7263740114994004E-2</v>
      </c>
      <c r="K107" s="177">
        <f>IFERROR(I107/D107-1,"-")</f>
        <v>0.61859591398602221</v>
      </c>
      <c r="L107" s="176">
        <f>I107-H107</f>
        <v>-10739</v>
      </c>
      <c r="M107" s="176">
        <f>I107-D107</f>
        <v>106036</v>
      </c>
      <c r="N107" s="177">
        <f t="shared" ref="N107:N119" si="55">I107/I$9</f>
        <v>4.3009789241956531E-2</v>
      </c>
    </row>
    <row r="108" spans="1:14" x14ac:dyDescent="0.25">
      <c r="A108" s="1" t="s">
        <v>96</v>
      </c>
      <c r="B108" s="157" t="s">
        <v>97</v>
      </c>
      <c r="C108" s="158">
        <v>33637</v>
      </c>
      <c r="D108" s="158">
        <v>34955</v>
      </c>
      <c r="E108" s="158">
        <v>33582</v>
      </c>
      <c r="F108" s="158">
        <v>54117</v>
      </c>
      <c r="G108" s="158">
        <v>54117</v>
      </c>
      <c r="H108" s="158">
        <v>60573</v>
      </c>
      <c r="I108" s="158">
        <v>55180</v>
      </c>
      <c r="J108" s="160">
        <f>IFERROR(I108/H108-1,"-")</f>
        <v>-8.903306753834217E-2</v>
      </c>
      <c r="K108" s="159">
        <f t="shared" ref="K108:K119" si="56">IFERROR(I108/D108-1,"-")</f>
        <v>0.57860105850379062</v>
      </c>
      <c r="L108" s="157">
        <f t="shared" ref="L108:L118" si="57">I108-H108</f>
        <v>-5393</v>
      </c>
      <c r="M108" s="158">
        <f t="shared" ref="M108:M119" si="58">I108-D108</f>
        <v>20225</v>
      </c>
      <c r="N108" s="159">
        <f t="shared" si="55"/>
        <v>8.5539022179533658E-3</v>
      </c>
    </row>
    <row r="109" spans="1:14" x14ac:dyDescent="0.25">
      <c r="A109" s="161" t="s">
        <v>103</v>
      </c>
      <c r="B109" s="162" t="s">
        <v>103</v>
      </c>
      <c r="C109" s="163">
        <v>14662</v>
      </c>
      <c r="D109" s="163">
        <v>12883</v>
      </c>
      <c r="E109" s="163">
        <v>5428</v>
      </c>
      <c r="F109" s="163">
        <v>18295</v>
      </c>
      <c r="G109" s="163">
        <v>18295</v>
      </c>
      <c r="H109" s="163">
        <v>20506</v>
      </c>
      <c r="I109" s="163">
        <v>17542</v>
      </c>
      <c r="J109" s="165">
        <f>IFERROR(I109/H109-1,"-")</f>
        <v>-0.14454306056763877</v>
      </c>
      <c r="K109" s="164">
        <f t="shared" si="56"/>
        <v>0.36163936971202371</v>
      </c>
      <c r="L109" s="162">
        <f t="shared" si="57"/>
        <v>-2964</v>
      </c>
      <c r="M109" s="163">
        <f t="shared" si="58"/>
        <v>4659</v>
      </c>
      <c r="N109" s="164">
        <f t="shared" si="55"/>
        <v>2.7193286101366066E-3</v>
      </c>
    </row>
    <row r="110" spans="1:14" x14ac:dyDescent="0.25">
      <c r="A110" s="161" t="s">
        <v>100</v>
      </c>
      <c r="B110" s="162" t="s">
        <v>100</v>
      </c>
      <c r="C110" s="163">
        <v>18975</v>
      </c>
      <c r="D110" s="163">
        <v>22072</v>
      </c>
      <c r="E110" s="163">
        <v>28154</v>
      </c>
      <c r="F110" s="163">
        <v>35822</v>
      </c>
      <c r="G110" s="163">
        <v>35822</v>
      </c>
      <c r="H110" s="163">
        <v>40067</v>
      </c>
      <c r="I110" s="163">
        <v>37638</v>
      </c>
      <c r="J110" s="165">
        <f>IFERROR(I110/H110-1,"-")</f>
        <v>-6.0623455711682928E-2</v>
      </c>
      <c r="K110" s="164">
        <f t="shared" si="56"/>
        <v>0.70523740485683217</v>
      </c>
      <c r="L110" s="162">
        <f t="shared" si="57"/>
        <v>-2429</v>
      </c>
      <c r="M110" s="163">
        <f t="shared" si="58"/>
        <v>15566</v>
      </c>
      <c r="N110" s="164">
        <f t="shared" si="55"/>
        <v>5.8345736078167596E-3</v>
      </c>
    </row>
    <row r="111" spans="1:14" x14ac:dyDescent="0.25">
      <c r="A111" s="1"/>
      <c r="B111" s="157" t="s">
        <v>107</v>
      </c>
      <c r="C111" s="158">
        <v>143784</v>
      </c>
      <c r="D111" s="158">
        <v>136459</v>
      </c>
      <c r="E111" s="158">
        <v>54002</v>
      </c>
      <c r="F111" s="158">
        <v>179315</v>
      </c>
      <c r="G111" s="158">
        <v>179315</v>
      </c>
      <c r="H111" s="158">
        <v>227616</v>
      </c>
      <c r="I111" s="158">
        <v>222270</v>
      </c>
      <c r="J111" s="160">
        <f>IFERROR(I111/H111-1,"-")</f>
        <v>-2.348692534795449E-2</v>
      </c>
      <c r="K111" s="159">
        <f t="shared" si="56"/>
        <v>0.62884089726584547</v>
      </c>
      <c r="L111" s="157">
        <f t="shared" si="57"/>
        <v>-5346</v>
      </c>
      <c r="M111" s="158">
        <f t="shared" si="58"/>
        <v>85811</v>
      </c>
      <c r="N111" s="159">
        <f t="shared" si="55"/>
        <v>3.4455887024003165E-2</v>
      </c>
    </row>
    <row r="112" spans="1:14" s="56" customFormat="1" x14ac:dyDescent="0.25">
      <c r="B112" s="162" t="s">
        <v>110</v>
      </c>
      <c r="C112" s="163">
        <v>77941</v>
      </c>
      <c r="D112" s="163">
        <v>74433</v>
      </c>
      <c r="E112" s="163">
        <v>30159</v>
      </c>
      <c r="F112" s="163">
        <v>108578</v>
      </c>
      <c r="G112" s="163">
        <v>108578</v>
      </c>
      <c r="H112" s="163">
        <v>147519</v>
      </c>
      <c r="I112" s="163">
        <v>137506</v>
      </c>
      <c r="J112" s="165">
        <f t="shared" ref="J112:J119" si="59">IFERROR(I112/H112-1,"-")</f>
        <v>-6.7876002413248426E-2</v>
      </c>
      <c r="K112" s="164">
        <f t="shared" si="56"/>
        <v>0.84737952252361182</v>
      </c>
      <c r="L112" s="162">
        <f t="shared" si="57"/>
        <v>-10013</v>
      </c>
      <c r="M112" s="163">
        <f t="shared" si="58"/>
        <v>63073</v>
      </c>
      <c r="N112" s="164">
        <f t="shared" si="55"/>
        <v>2.131592748064327E-2</v>
      </c>
    </row>
    <row r="113" spans="1:14" s="56" customFormat="1" x14ac:dyDescent="0.25">
      <c r="B113" s="162" t="s">
        <v>113</v>
      </c>
      <c r="C113" s="163">
        <v>16049</v>
      </c>
      <c r="D113" s="163">
        <v>12136</v>
      </c>
      <c r="E113" s="163">
        <v>3839</v>
      </c>
      <c r="F113" s="163">
        <v>8051</v>
      </c>
      <c r="G113" s="163">
        <v>8051</v>
      </c>
      <c r="H113" s="163">
        <v>10383</v>
      </c>
      <c r="I113" s="163">
        <v>9929</v>
      </c>
      <c r="J113" s="165">
        <f t="shared" si="59"/>
        <v>-4.3725320234999532E-2</v>
      </c>
      <c r="K113" s="164">
        <f t="shared" si="56"/>
        <v>-0.18185563612392885</v>
      </c>
      <c r="L113" s="162">
        <f t="shared" si="57"/>
        <v>-454</v>
      </c>
      <c r="M113" s="163">
        <f t="shared" si="58"/>
        <v>-2207</v>
      </c>
      <c r="N113" s="164">
        <f t="shared" si="55"/>
        <v>1.5391753374784157E-3</v>
      </c>
    </row>
    <row r="114" spans="1:14" x14ac:dyDescent="0.25">
      <c r="A114" s="1"/>
      <c r="B114" s="162" t="s">
        <v>116</v>
      </c>
      <c r="C114" s="163">
        <v>16447</v>
      </c>
      <c r="D114" s="163">
        <v>14187</v>
      </c>
      <c r="E114" s="163">
        <v>2805</v>
      </c>
      <c r="F114" s="163">
        <v>11562</v>
      </c>
      <c r="G114" s="163">
        <v>11562</v>
      </c>
      <c r="H114" s="163">
        <v>15039</v>
      </c>
      <c r="I114" s="163">
        <v>16207</v>
      </c>
      <c r="J114" s="165">
        <f t="shared" si="59"/>
        <v>7.7664738346964635E-2</v>
      </c>
      <c r="K114" s="164">
        <f t="shared" si="56"/>
        <v>0.14238387255938534</v>
      </c>
      <c r="L114" s="162">
        <f t="shared" si="57"/>
        <v>1168</v>
      </c>
      <c r="M114" s="163">
        <f t="shared" si="58"/>
        <v>2020</v>
      </c>
      <c r="N114" s="164">
        <f t="shared" si="55"/>
        <v>2.5123793629280573E-3</v>
      </c>
    </row>
    <row r="115" spans="1:14" x14ac:dyDescent="0.25">
      <c r="A115" s="1"/>
      <c r="B115" s="162" t="s">
        <v>123</v>
      </c>
      <c r="C115" s="163">
        <v>2942</v>
      </c>
      <c r="D115" s="163">
        <v>3140</v>
      </c>
      <c r="E115" s="163">
        <v>1420</v>
      </c>
      <c r="F115" s="163">
        <v>7338</v>
      </c>
      <c r="G115" s="163">
        <v>7338</v>
      </c>
      <c r="H115" s="163">
        <v>7797</v>
      </c>
      <c r="I115" s="163">
        <v>7534</v>
      </c>
      <c r="J115" s="165">
        <f t="shared" si="59"/>
        <v>-3.3730922149544651E-2</v>
      </c>
      <c r="K115" s="164">
        <f t="shared" si="56"/>
        <v>1.3993630573248406</v>
      </c>
      <c r="L115" s="162">
        <f t="shared" si="57"/>
        <v>-263</v>
      </c>
      <c r="M115" s="163">
        <f t="shared" si="58"/>
        <v>4394</v>
      </c>
      <c r="N115" s="164">
        <f t="shared" si="55"/>
        <v>1.1679068378046514E-3</v>
      </c>
    </row>
    <row r="116" spans="1:14" x14ac:dyDescent="0.25">
      <c r="A116" s="1"/>
      <c r="B116" s="162" t="s">
        <v>119</v>
      </c>
      <c r="C116" s="163">
        <v>4623</v>
      </c>
      <c r="D116" s="163">
        <v>4595</v>
      </c>
      <c r="E116" s="163">
        <v>3184</v>
      </c>
      <c r="F116" s="163">
        <v>6258</v>
      </c>
      <c r="G116" s="163">
        <v>6258</v>
      </c>
      <c r="H116" s="163">
        <v>6372</v>
      </c>
      <c r="I116" s="163">
        <v>6048</v>
      </c>
      <c r="J116" s="165">
        <f t="shared" si="59"/>
        <v>-5.084745762711862E-2</v>
      </c>
      <c r="K116" s="164">
        <f t="shared" si="56"/>
        <v>0.31621327529923837</v>
      </c>
      <c r="L116" s="162">
        <f t="shared" si="57"/>
        <v>-324</v>
      </c>
      <c r="M116" s="163">
        <f t="shared" si="58"/>
        <v>1453</v>
      </c>
      <c r="N116" s="164">
        <f t="shared" si="55"/>
        <v>9.3754984802794418E-4</v>
      </c>
    </row>
    <row r="117" spans="1:14" x14ac:dyDescent="0.25">
      <c r="A117" s="1"/>
      <c r="B117" s="162" t="s">
        <v>128</v>
      </c>
      <c r="C117" s="163">
        <v>887</v>
      </c>
      <c r="D117" s="163">
        <v>960</v>
      </c>
      <c r="E117" s="163">
        <v>462</v>
      </c>
      <c r="F117" s="163">
        <v>1446</v>
      </c>
      <c r="G117" s="163">
        <v>1446</v>
      </c>
      <c r="H117" s="163">
        <v>1691</v>
      </c>
      <c r="I117" s="163">
        <v>1513</v>
      </c>
      <c r="J117" s="165">
        <f t="shared" si="59"/>
        <v>-0.10526315789473684</v>
      </c>
      <c r="K117" s="164">
        <f t="shared" si="56"/>
        <v>0.57604166666666656</v>
      </c>
      <c r="L117" s="162">
        <f t="shared" si="57"/>
        <v>-178</v>
      </c>
      <c r="M117" s="163">
        <f t="shared" si="58"/>
        <v>553</v>
      </c>
      <c r="N117" s="164">
        <f t="shared" si="55"/>
        <v>2.3454248016968908E-4</v>
      </c>
    </row>
    <row r="118" spans="1:14" x14ac:dyDescent="0.25">
      <c r="A118" s="161" t="s">
        <v>144</v>
      </c>
      <c r="B118" s="162" t="s">
        <v>131</v>
      </c>
      <c r="C118" s="163">
        <v>2267</v>
      </c>
      <c r="D118" s="163">
        <v>1982</v>
      </c>
      <c r="E118" s="163">
        <v>1183</v>
      </c>
      <c r="F118" s="163">
        <v>1183</v>
      </c>
      <c r="G118" s="163">
        <v>1183</v>
      </c>
      <c r="H118" s="163">
        <v>1158</v>
      </c>
      <c r="I118" s="163">
        <v>1829</v>
      </c>
      <c r="J118" s="165">
        <f t="shared" si="59"/>
        <v>0.57944732297063894</v>
      </c>
      <c r="K118" s="164">
        <f t="shared" si="56"/>
        <v>-7.7194752774974784E-2</v>
      </c>
      <c r="L118" s="162">
        <f t="shared" si="57"/>
        <v>671</v>
      </c>
      <c r="M118" s="163">
        <f t="shared" si="58"/>
        <v>-153</v>
      </c>
      <c r="N118" s="164">
        <f t="shared" si="55"/>
        <v>2.8352821958384754E-4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22628</v>
      </c>
      <c r="D119" s="169">
        <f t="shared" si="60"/>
        <v>25026</v>
      </c>
      <c r="E119" s="169">
        <f t="shared" si="60"/>
        <v>10950</v>
      </c>
      <c r="F119" s="169">
        <f t="shared" ref="F119" si="61">F111-SUM(F112:F118)</f>
        <v>34899</v>
      </c>
      <c r="G119" s="169">
        <f t="shared" si="60"/>
        <v>34899</v>
      </c>
      <c r="H119" s="169">
        <f t="shared" si="60"/>
        <v>37657</v>
      </c>
      <c r="I119" s="169">
        <f t="shared" si="60"/>
        <v>41704</v>
      </c>
      <c r="J119" s="171">
        <f t="shared" si="59"/>
        <v>0.10747005868762782</v>
      </c>
      <c r="K119" s="170">
        <f t="shared" si="56"/>
        <v>0.66642691600735238</v>
      </c>
      <c r="L119" s="168">
        <f>I119-H119</f>
        <v>4047</v>
      </c>
      <c r="M119" s="169">
        <f t="shared" si="58"/>
        <v>16678</v>
      </c>
      <c r="N119" s="170">
        <f t="shared" si="55"/>
        <v>6.4648774573672924E-3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242072</v>
      </c>
      <c r="D121" s="176">
        <v>229274</v>
      </c>
      <c r="E121" s="176">
        <v>95589</v>
      </c>
      <c r="F121" s="176">
        <v>238716</v>
      </c>
      <c r="G121" s="176">
        <v>238716</v>
      </c>
      <c r="H121" s="176">
        <v>249533</v>
      </c>
      <c r="I121" s="176">
        <v>261230</v>
      </c>
      <c r="J121" s="177">
        <f>IFERROR(I121/H121-1,"-")</f>
        <v>4.6875563552716493E-2</v>
      </c>
      <c r="K121" s="177">
        <f>IFERROR(I121/D121-1,"-")</f>
        <v>0.13937908354196282</v>
      </c>
      <c r="L121" s="176">
        <f>I121-H121</f>
        <v>11697</v>
      </c>
      <c r="M121" s="176">
        <f>I121-D121</f>
        <v>31956</v>
      </c>
      <c r="N121" s="177">
        <f t="shared" ref="N121:N133" si="62">I121/I$9</f>
        <v>4.0495394642913338E-2</v>
      </c>
    </row>
    <row r="122" spans="1:14" x14ac:dyDescent="0.25">
      <c r="A122" s="1" t="s">
        <v>96</v>
      </c>
      <c r="B122" s="157" t="s">
        <v>97</v>
      </c>
      <c r="C122" s="158">
        <v>138888</v>
      </c>
      <c r="D122" s="158">
        <v>123470</v>
      </c>
      <c r="E122" s="158">
        <v>54749</v>
      </c>
      <c r="F122" s="158">
        <v>138764</v>
      </c>
      <c r="G122" s="158">
        <v>138764</v>
      </c>
      <c r="H122" s="158">
        <v>151114</v>
      </c>
      <c r="I122" s="158">
        <v>160838</v>
      </c>
      <c r="J122" s="160">
        <f>IFERROR(I122/H122-1,"-")</f>
        <v>6.4348769802930139E-2</v>
      </c>
      <c r="K122" s="159">
        <f t="shared" ref="K122:K133" si="63">IFERROR(I122/D122-1,"-")</f>
        <v>0.30264841661942166</v>
      </c>
      <c r="L122" s="157">
        <f t="shared" ref="L122:L132" si="64">I122-H122</f>
        <v>9724</v>
      </c>
      <c r="M122" s="158">
        <f t="shared" ref="M122:M133" si="65">I122-D122</f>
        <v>37368</v>
      </c>
      <c r="N122" s="159">
        <f t="shared" si="62"/>
        <v>2.4932811252830436E-2</v>
      </c>
    </row>
    <row r="123" spans="1:14" x14ac:dyDescent="0.25">
      <c r="A123" s="161" t="s">
        <v>103</v>
      </c>
      <c r="B123" s="162" t="s">
        <v>103</v>
      </c>
      <c r="C123" s="163">
        <v>76993</v>
      </c>
      <c r="D123" s="163">
        <v>62404</v>
      </c>
      <c r="E123" s="163">
        <v>24745</v>
      </c>
      <c r="F123" s="163">
        <v>71620</v>
      </c>
      <c r="G123" s="163">
        <v>71620</v>
      </c>
      <c r="H123" s="163">
        <v>67875</v>
      </c>
      <c r="I123" s="163">
        <v>77475</v>
      </c>
      <c r="J123" s="165">
        <f>IFERROR(I123/H123-1,"-")</f>
        <v>0.14143646408839783</v>
      </c>
      <c r="K123" s="164">
        <f t="shared" si="63"/>
        <v>0.24150695468239225</v>
      </c>
      <c r="L123" s="162">
        <f t="shared" si="64"/>
        <v>9600</v>
      </c>
      <c r="M123" s="163">
        <f t="shared" si="65"/>
        <v>15071</v>
      </c>
      <c r="N123" s="164">
        <f t="shared" si="62"/>
        <v>1.201003215541749E-2</v>
      </c>
    </row>
    <row r="124" spans="1:14" x14ac:dyDescent="0.25">
      <c r="A124" s="161" t="s">
        <v>100</v>
      </c>
      <c r="B124" s="162" t="s">
        <v>100</v>
      </c>
      <c r="C124" s="163">
        <v>61895</v>
      </c>
      <c r="D124" s="163">
        <v>61066</v>
      </c>
      <c r="E124" s="163">
        <v>30004</v>
      </c>
      <c r="F124" s="163">
        <v>67144</v>
      </c>
      <c r="G124" s="163">
        <v>67144</v>
      </c>
      <c r="H124" s="163">
        <v>83239</v>
      </c>
      <c r="I124" s="163">
        <v>83363</v>
      </c>
      <c r="J124" s="165">
        <f>IFERROR(I124/H124-1,"-")</f>
        <v>1.4896863249198589E-3</v>
      </c>
      <c r="K124" s="164">
        <f t="shared" si="63"/>
        <v>0.36512953198179021</v>
      </c>
      <c r="L124" s="162">
        <f t="shared" si="64"/>
        <v>124</v>
      </c>
      <c r="M124" s="163">
        <f t="shared" si="65"/>
        <v>22297</v>
      </c>
      <c r="N124" s="164">
        <f t="shared" si="62"/>
        <v>1.2922779097412948E-2</v>
      </c>
    </row>
    <row r="125" spans="1:14" x14ac:dyDescent="0.25">
      <c r="A125" s="1"/>
      <c r="B125" s="157" t="s">
        <v>107</v>
      </c>
      <c r="C125" s="158">
        <v>103184</v>
      </c>
      <c r="D125" s="158">
        <v>105804</v>
      </c>
      <c r="E125" s="158">
        <v>40840</v>
      </c>
      <c r="F125" s="158">
        <v>99952</v>
      </c>
      <c r="G125" s="158">
        <v>99952</v>
      </c>
      <c r="H125" s="158">
        <v>98419</v>
      </c>
      <c r="I125" s="158">
        <v>100392</v>
      </c>
      <c r="J125" s="160">
        <f>IFERROR(I125/H125-1,"-")</f>
        <v>2.0046942155478087E-2</v>
      </c>
      <c r="K125" s="159">
        <f t="shared" si="63"/>
        <v>-5.1151185210388972E-2</v>
      </c>
      <c r="L125" s="157">
        <f t="shared" si="64"/>
        <v>1973</v>
      </c>
      <c r="M125" s="158">
        <f t="shared" si="65"/>
        <v>-5412</v>
      </c>
      <c r="N125" s="159">
        <f t="shared" si="62"/>
        <v>1.55625833900829E-2</v>
      </c>
    </row>
    <row r="126" spans="1:14" s="56" customFormat="1" x14ac:dyDescent="0.25">
      <c r="B126" s="162" t="s">
        <v>110</v>
      </c>
      <c r="C126" s="163">
        <v>12778</v>
      </c>
      <c r="D126" s="163">
        <v>11183</v>
      </c>
      <c r="E126" s="163">
        <v>4001</v>
      </c>
      <c r="F126" s="163">
        <v>10646</v>
      </c>
      <c r="G126" s="163">
        <v>10646</v>
      </c>
      <c r="H126" s="163">
        <v>12537</v>
      </c>
      <c r="I126" s="163">
        <v>11538</v>
      </c>
      <c r="J126" s="165">
        <f t="shared" ref="J126:J133" si="66">IFERROR(I126/H126-1,"-")</f>
        <v>-7.968413496051685E-2</v>
      </c>
      <c r="K126" s="164">
        <f t="shared" si="63"/>
        <v>3.1744612358043378E-2</v>
      </c>
      <c r="L126" s="162">
        <f t="shared" si="64"/>
        <v>-999</v>
      </c>
      <c r="M126" s="163">
        <f t="shared" si="65"/>
        <v>355</v>
      </c>
      <c r="N126" s="164">
        <f t="shared" si="62"/>
        <v>1.7885995612675959E-3</v>
      </c>
    </row>
    <row r="127" spans="1:14" s="56" customFormat="1" x14ac:dyDescent="0.25">
      <c r="B127" s="162" t="s">
        <v>113</v>
      </c>
      <c r="C127" s="163">
        <v>11843</v>
      </c>
      <c r="D127" s="163">
        <v>10424</v>
      </c>
      <c r="E127" s="163">
        <v>4206</v>
      </c>
      <c r="F127" s="163">
        <v>12069</v>
      </c>
      <c r="G127" s="163">
        <v>12069</v>
      </c>
      <c r="H127" s="163">
        <v>14374</v>
      </c>
      <c r="I127" s="163">
        <v>14183</v>
      </c>
      <c r="J127" s="165">
        <f t="shared" si="66"/>
        <v>-1.3287880896062365E-2</v>
      </c>
      <c r="K127" s="164">
        <f t="shared" si="63"/>
        <v>0.36061013046815038</v>
      </c>
      <c r="L127" s="162">
        <f t="shared" si="64"/>
        <v>-191</v>
      </c>
      <c r="M127" s="163">
        <f t="shared" si="65"/>
        <v>3759</v>
      </c>
      <c r="N127" s="164">
        <f t="shared" si="62"/>
        <v>2.1986226016171184E-3</v>
      </c>
    </row>
    <row r="128" spans="1:14" x14ac:dyDescent="0.25">
      <c r="A128" s="1"/>
      <c r="B128" s="162" t="s">
        <v>116</v>
      </c>
      <c r="C128" s="163">
        <v>6965</v>
      </c>
      <c r="D128" s="163">
        <v>7233</v>
      </c>
      <c r="E128" s="163">
        <v>2911</v>
      </c>
      <c r="F128" s="163">
        <v>9030</v>
      </c>
      <c r="G128" s="163">
        <v>9030</v>
      </c>
      <c r="H128" s="163">
        <v>9352</v>
      </c>
      <c r="I128" s="163">
        <v>9144</v>
      </c>
      <c r="J128" s="165">
        <f t="shared" si="66"/>
        <v>-2.2241231822070162E-2</v>
      </c>
      <c r="K128" s="164">
        <f t="shared" si="63"/>
        <v>0.26420572376607221</v>
      </c>
      <c r="L128" s="162">
        <f t="shared" si="64"/>
        <v>-208</v>
      </c>
      <c r="M128" s="163">
        <f t="shared" si="65"/>
        <v>1911</v>
      </c>
      <c r="N128" s="164">
        <f t="shared" si="62"/>
        <v>1.4174860797565346E-3</v>
      </c>
    </row>
    <row r="129" spans="1:14" x14ac:dyDescent="0.25">
      <c r="A129" s="1"/>
      <c r="B129" s="162" t="s">
        <v>123</v>
      </c>
      <c r="C129" s="163">
        <v>1801</v>
      </c>
      <c r="D129" s="163">
        <v>1959</v>
      </c>
      <c r="E129" s="163">
        <v>752</v>
      </c>
      <c r="F129" s="163">
        <v>2699</v>
      </c>
      <c r="G129" s="163">
        <v>2699</v>
      </c>
      <c r="H129" s="163">
        <v>2800</v>
      </c>
      <c r="I129" s="163">
        <v>2503</v>
      </c>
      <c r="J129" s="165">
        <f t="shared" si="66"/>
        <v>-0.10607142857142859</v>
      </c>
      <c r="K129" s="164">
        <f t="shared" si="63"/>
        <v>0.27769270035732507</v>
      </c>
      <c r="L129" s="162">
        <f t="shared" si="64"/>
        <v>-297</v>
      </c>
      <c r="M129" s="163">
        <f t="shared" si="65"/>
        <v>544</v>
      </c>
      <c r="N129" s="164">
        <f t="shared" si="62"/>
        <v>3.8801046124569186E-4</v>
      </c>
    </row>
    <row r="130" spans="1:14" x14ac:dyDescent="0.25">
      <c r="A130" s="1"/>
      <c r="B130" s="162" t="s">
        <v>119</v>
      </c>
      <c r="C130" s="163">
        <v>1912</v>
      </c>
      <c r="D130" s="163">
        <v>1573</v>
      </c>
      <c r="E130" s="163">
        <v>793</v>
      </c>
      <c r="F130" s="163">
        <v>1963</v>
      </c>
      <c r="G130" s="163">
        <v>1963</v>
      </c>
      <c r="H130" s="163">
        <v>2060</v>
      </c>
      <c r="I130" s="163">
        <v>2203</v>
      </c>
      <c r="J130" s="165">
        <f t="shared" si="66"/>
        <v>6.9417475728155376E-2</v>
      </c>
      <c r="K130" s="164">
        <f t="shared" si="63"/>
        <v>0.40050858232676423</v>
      </c>
      <c r="L130" s="162">
        <f t="shared" si="64"/>
        <v>143</v>
      </c>
      <c r="M130" s="163">
        <f t="shared" si="65"/>
        <v>630</v>
      </c>
      <c r="N130" s="164">
        <f t="shared" si="62"/>
        <v>3.4150501243478191E-4</v>
      </c>
    </row>
    <row r="131" spans="1:14" x14ac:dyDescent="0.25">
      <c r="A131" s="1"/>
      <c r="B131" s="162" t="s">
        <v>128</v>
      </c>
      <c r="C131" s="163">
        <v>1900</v>
      </c>
      <c r="D131" s="163">
        <v>1706</v>
      </c>
      <c r="E131" s="163">
        <v>714</v>
      </c>
      <c r="F131" s="163">
        <v>1158</v>
      </c>
      <c r="G131" s="163">
        <v>1158</v>
      </c>
      <c r="H131" s="163">
        <v>1413</v>
      </c>
      <c r="I131" s="163">
        <v>1423</v>
      </c>
      <c r="J131" s="165">
        <f t="shared" si="66"/>
        <v>7.077140835102691E-3</v>
      </c>
      <c r="K131" s="164">
        <f t="shared" si="63"/>
        <v>-0.16588511137162953</v>
      </c>
      <c r="L131" s="162">
        <f t="shared" si="64"/>
        <v>10</v>
      </c>
      <c r="M131" s="163">
        <f t="shared" si="65"/>
        <v>-283</v>
      </c>
      <c r="N131" s="164">
        <f t="shared" si="62"/>
        <v>2.2059084552641611E-4</v>
      </c>
    </row>
    <row r="132" spans="1:14" x14ac:dyDescent="0.25">
      <c r="A132" s="161" t="s">
        <v>144</v>
      </c>
      <c r="B132" s="162" t="s">
        <v>131</v>
      </c>
      <c r="C132" s="163">
        <v>3376</v>
      </c>
      <c r="D132" s="163">
        <v>2770</v>
      </c>
      <c r="E132" s="163">
        <v>1136</v>
      </c>
      <c r="F132" s="163">
        <v>1950</v>
      </c>
      <c r="G132" s="163">
        <v>1950</v>
      </c>
      <c r="H132" s="163">
        <v>2561</v>
      </c>
      <c r="I132" s="163">
        <v>2619</v>
      </c>
      <c r="J132" s="165">
        <f t="shared" si="66"/>
        <v>2.2647403358063256E-2</v>
      </c>
      <c r="K132" s="164">
        <f t="shared" si="63"/>
        <v>-5.4512635379061369E-2</v>
      </c>
      <c r="L132" s="162">
        <f t="shared" si="64"/>
        <v>58</v>
      </c>
      <c r="M132" s="163">
        <f t="shared" si="65"/>
        <v>-151</v>
      </c>
      <c r="N132" s="164">
        <f t="shared" si="62"/>
        <v>4.0599256811924369E-4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62609</v>
      </c>
      <c r="D133" s="169">
        <f t="shared" si="67"/>
        <v>68956</v>
      </c>
      <c r="E133" s="169">
        <f t="shared" si="67"/>
        <v>26327</v>
      </c>
      <c r="F133" s="169">
        <f t="shared" ref="F133" si="68">F125-SUM(F126:F132)</f>
        <v>60437</v>
      </c>
      <c r="G133" s="169">
        <f t="shared" si="67"/>
        <v>60437</v>
      </c>
      <c r="H133" s="169">
        <f t="shared" si="67"/>
        <v>53322</v>
      </c>
      <c r="I133" s="169">
        <f t="shared" si="67"/>
        <v>56779</v>
      </c>
      <c r="J133" s="171">
        <f t="shared" si="66"/>
        <v>6.4832526911968724E-2</v>
      </c>
      <c r="K133" s="170">
        <f t="shared" si="63"/>
        <v>-0.17659086953999648</v>
      </c>
      <c r="L133" s="168">
        <f>I133-H133</f>
        <v>3457</v>
      </c>
      <c r="M133" s="169">
        <f t="shared" si="65"/>
        <v>-12177</v>
      </c>
      <c r="N133" s="170">
        <f t="shared" si="62"/>
        <v>8.8017762601155167E-3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330331</v>
      </c>
      <c r="D135" s="176">
        <v>299724</v>
      </c>
      <c r="E135" s="176">
        <v>106701</v>
      </c>
      <c r="F135" s="176">
        <v>304439</v>
      </c>
      <c r="G135" s="176">
        <v>304439</v>
      </c>
      <c r="H135" s="176">
        <v>331591</v>
      </c>
      <c r="I135" s="176">
        <v>341990</v>
      </c>
      <c r="J135" s="177">
        <f>IFERROR(I135/H135-1,"-")</f>
        <v>3.136092354738218E-2</v>
      </c>
      <c r="K135" s="177">
        <f>IFERROR(I135/D135-1,"-")</f>
        <v>0.14101640175628249</v>
      </c>
      <c r="L135" s="176">
        <f>I135-H135</f>
        <v>10399</v>
      </c>
      <c r="M135" s="176">
        <f>I135-D135</f>
        <v>42266</v>
      </c>
      <c r="N135" s="177">
        <f t="shared" ref="N135:N147" si="69">I135/I$9</f>
        <v>5.3014661462810288E-2</v>
      </c>
    </row>
    <row r="136" spans="1:14" x14ac:dyDescent="0.25">
      <c r="A136" s="1" t="s">
        <v>96</v>
      </c>
      <c r="B136" s="157" t="s">
        <v>97</v>
      </c>
      <c r="C136" s="158">
        <v>56491</v>
      </c>
      <c r="D136" s="158">
        <v>49816</v>
      </c>
      <c r="E136" s="158">
        <v>23284</v>
      </c>
      <c r="F136" s="158">
        <v>31424</v>
      </c>
      <c r="G136" s="158">
        <v>31424</v>
      </c>
      <c r="H136" s="158">
        <v>34828</v>
      </c>
      <c r="I136" s="158">
        <v>31666</v>
      </c>
      <c r="J136" s="160">
        <f>IFERROR(I136/H136-1,"-")</f>
        <v>-9.0789020328471359E-2</v>
      </c>
      <c r="K136" s="159">
        <f t="shared" ref="K136:K147" si="70">IFERROR(I136/D136-1,"-")</f>
        <v>-0.36434077404849852</v>
      </c>
      <c r="L136" s="157">
        <f t="shared" ref="L136:L146" si="71">I136-H136</f>
        <v>-3162</v>
      </c>
      <c r="M136" s="158">
        <f t="shared" ref="M136:M147" si="72">I136-D136</f>
        <v>-18150</v>
      </c>
      <c r="N136" s="159">
        <f t="shared" si="69"/>
        <v>4.9088051401542463E-3</v>
      </c>
    </row>
    <row r="137" spans="1:14" x14ac:dyDescent="0.25">
      <c r="A137" s="161" t="s">
        <v>103</v>
      </c>
      <c r="B137" s="162" t="s">
        <v>103</v>
      </c>
      <c r="C137" s="163">
        <v>39889</v>
      </c>
      <c r="D137" s="163">
        <v>26804</v>
      </c>
      <c r="E137" s="163">
        <v>17098</v>
      </c>
      <c r="F137" s="163">
        <v>20986</v>
      </c>
      <c r="G137" s="163">
        <v>20986</v>
      </c>
      <c r="H137" s="163">
        <v>22145</v>
      </c>
      <c r="I137" s="163">
        <v>19218</v>
      </c>
      <c r="J137" s="165">
        <f>IFERROR(I137/H137-1,"-")</f>
        <v>-0.13217430571235045</v>
      </c>
      <c r="K137" s="164">
        <f t="shared" si="70"/>
        <v>-0.28301746008058504</v>
      </c>
      <c r="L137" s="162">
        <f t="shared" si="71"/>
        <v>-2927</v>
      </c>
      <c r="M137" s="163">
        <f t="shared" si="72"/>
        <v>-7586</v>
      </c>
      <c r="N137" s="164">
        <f t="shared" si="69"/>
        <v>2.97913905082689E-3</v>
      </c>
    </row>
    <row r="138" spans="1:14" x14ac:dyDescent="0.25">
      <c r="A138" s="161" t="s">
        <v>100</v>
      </c>
      <c r="B138" s="162" t="s">
        <v>100</v>
      </c>
      <c r="C138" s="163">
        <v>16602</v>
      </c>
      <c r="D138" s="163">
        <v>23012</v>
      </c>
      <c r="E138" s="163">
        <v>6186</v>
      </c>
      <c r="F138" s="163">
        <v>10438</v>
      </c>
      <c r="G138" s="163">
        <v>10438</v>
      </c>
      <c r="H138" s="163">
        <v>12683</v>
      </c>
      <c r="I138" s="163">
        <v>12448</v>
      </c>
      <c r="J138" s="165">
        <f>IFERROR(I138/H138-1,"-")</f>
        <v>-1.8528739257273497E-2</v>
      </c>
      <c r="K138" s="164">
        <f t="shared" si="70"/>
        <v>-0.45906483573787593</v>
      </c>
      <c r="L138" s="162">
        <f t="shared" si="71"/>
        <v>-235</v>
      </c>
      <c r="M138" s="163">
        <f t="shared" si="72"/>
        <v>-10564</v>
      </c>
      <c r="N138" s="164">
        <f t="shared" si="69"/>
        <v>1.9296660893273561E-3</v>
      </c>
    </row>
    <row r="139" spans="1:14" x14ac:dyDescent="0.25">
      <c r="A139" s="1"/>
      <c r="B139" s="157" t="s">
        <v>107</v>
      </c>
      <c r="C139" s="158">
        <v>273840</v>
      </c>
      <c r="D139" s="158">
        <v>249908</v>
      </c>
      <c r="E139" s="158">
        <v>83417</v>
      </c>
      <c r="F139" s="158">
        <v>273015</v>
      </c>
      <c r="G139" s="158">
        <v>273015</v>
      </c>
      <c r="H139" s="158">
        <v>296763</v>
      </c>
      <c r="I139" s="158">
        <v>310324</v>
      </c>
      <c r="J139" s="160">
        <f>IFERROR(I139/H139-1,"-")</f>
        <v>4.5696397461947758E-2</v>
      </c>
      <c r="K139" s="159">
        <f t="shared" si="70"/>
        <v>0.24175296509115363</v>
      </c>
      <c r="L139" s="157">
        <f t="shared" si="71"/>
        <v>13561</v>
      </c>
      <c r="M139" s="158">
        <f t="shared" si="72"/>
        <v>60416</v>
      </c>
      <c r="N139" s="159">
        <f t="shared" si="69"/>
        <v>4.8105856322656043E-2</v>
      </c>
    </row>
    <row r="140" spans="1:14" s="56" customFormat="1" x14ac:dyDescent="0.25">
      <c r="B140" s="162" t="s">
        <v>110</v>
      </c>
      <c r="C140" s="163">
        <v>141169</v>
      </c>
      <c r="D140" s="163">
        <v>123898</v>
      </c>
      <c r="E140" s="163">
        <v>33174</v>
      </c>
      <c r="F140" s="163">
        <v>117141</v>
      </c>
      <c r="G140" s="163">
        <v>117141</v>
      </c>
      <c r="H140" s="163">
        <v>126918</v>
      </c>
      <c r="I140" s="163">
        <v>139994</v>
      </c>
      <c r="J140" s="165">
        <f t="shared" ref="J140:J147" si="73">IFERROR(I140/H140-1,"-")</f>
        <v>0.10302715138908591</v>
      </c>
      <c r="K140" s="164">
        <f t="shared" si="70"/>
        <v>0.12991331579202248</v>
      </c>
      <c r="L140" s="162">
        <f t="shared" si="71"/>
        <v>13076</v>
      </c>
      <c r="M140" s="163">
        <f t="shared" si="72"/>
        <v>16096</v>
      </c>
      <c r="N140" s="164">
        <f t="shared" si="69"/>
        <v>2.1701612669448415E-2</v>
      </c>
    </row>
    <row r="141" spans="1:14" s="56" customFormat="1" x14ac:dyDescent="0.25">
      <c r="B141" s="162" t="s">
        <v>113</v>
      </c>
      <c r="C141" s="163">
        <v>18751</v>
      </c>
      <c r="D141" s="163">
        <v>17834</v>
      </c>
      <c r="E141" s="163">
        <v>6775</v>
      </c>
      <c r="F141" s="163">
        <v>20311</v>
      </c>
      <c r="G141" s="163">
        <v>20311</v>
      </c>
      <c r="H141" s="163">
        <v>26116</v>
      </c>
      <c r="I141" s="163">
        <v>26633</v>
      </c>
      <c r="J141" s="165">
        <f t="shared" si="73"/>
        <v>1.9796293459947822E-2</v>
      </c>
      <c r="K141" s="164">
        <f t="shared" si="70"/>
        <v>0.49338342491869458</v>
      </c>
      <c r="L141" s="162">
        <f t="shared" si="71"/>
        <v>517</v>
      </c>
      <c r="M141" s="163">
        <f t="shared" si="72"/>
        <v>8799</v>
      </c>
      <c r="N141" s="164">
        <f t="shared" si="69"/>
        <v>4.1285987272698804E-3</v>
      </c>
    </row>
    <row r="142" spans="1:14" x14ac:dyDescent="0.25">
      <c r="A142" s="1"/>
      <c r="B142" s="162" t="s">
        <v>116</v>
      </c>
      <c r="C142" s="163">
        <v>28876</v>
      </c>
      <c r="D142" s="163">
        <v>22957</v>
      </c>
      <c r="E142" s="163">
        <v>7384</v>
      </c>
      <c r="F142" s="163">
        <v>31283</v>
      </c>
      <c r="G142" s="163">
        <v>31283</v>
      </c>
      <c r="H142" s="163">
        <v>29246</v>
      </c>
      <c r="I142" s="163">
        <v>29198</v>
      </c>
      <c r="J142" s="165">
        <f t="shared" si="73"/>
        <v>-1.6412500854817713E-3</v>
      </c>
      <c r="K142" s="164">
        <f t="shared" si="70"/>
        <v>0.27185607875593498</v>
      </c>
      <c r="L142" s="162">
        <f t="shared" si="71"/>
        <v>-48</v>
      </c>
      <c r="M142" s="163">
        <f t="shared" si="72"/>
        <v>6241</v>
      </c>
      <c r="N142" s="164">
        <f t="shared" si="69"/>
        <v>4.5262203146031604E-3</v>
      </c>
    </row>
    <row r="143" spans="1:14" x14ac:dyDescent="0.25">
      <c r="A143" s="1"/>
      <c r="B143" s="162" t="s">
        <v>123</v>
      </c>
      <c r="C143" s="163">
        <v>5527</v>
      </c>
      <c r="D143" s="163">
        <v>5078</v>
      </c>
      <c r="E143" s="163">
        <v>1385</v>
      </c>
      <c r="F143" s="163">
        <v>11790</v>
      </c>
      <c r="G143" s="163">
        <v>11790</v>
      </c>
      <c r="H143" s="163">
        <v>11406</v>
      </c>
      <c r="I143" s="163">
        <v>8208</v>
      </c>
      <c r="J143" s="165">
        <f t="shared" si="73"/>
        <v>-0.28037874802735407</v>
      </c>
      <c r="K143" s="164">
        <f t="shared" si="70"/>
        <v>0.61638440330838917</v>
      </c>
      <c r="L143" s="162">
        <f t="shared" si="71"/>
        <v>-3198</v>
      </c>
      <c r="M143" s="163">
        <f t="shared" si="72"/>
        <v>3130</v>
      </c>
      <c r="N143" s="164">
        <f t="shared" si="69"/>
        <v>1.2723890794664957E-3</v>
      </c>
    </row>
    <row r="144" spans="1:14" x14ac:dyDescent="0.25">
      <c r="A144" s="1"/>
      <c r="B144" s="162" t="s">
        <v>119</v>
      </c>
      <c r="C144" s="163">
        <v>5423</v>
      </c>
      <c r="D144" s="163">
        <v>5274</v>
      </c>
      <c r="E144" s="163">
        <v>2196</v>
      </c>
      <c r="F144" s="163">
        <v>5634</v>
      </c>
      <c r="G144" s="163">
        <v>5634</v>
      </c>
      <c r="H144" s="163">
        <v>6827</v>
      </c>
      <c r="I144" s="163">
        <v>6794</v>
      </c>
      <c r="J144" s="165">
        <f t="shared" si="73"/>
        <v>-4.8337483521312397E-3</v>
      </c>
      <c r="K144" s="164">
        <f t="shared" si="70"/>
        <v>0.28820629503223349</v>
      </c>
      <c r="L144" s="162">
        <f t="shared" si="71"/>
        <v>-33</v>
      </c>
      <c r="M144" s="163">
        <f t="shared" si="72"/>
        <v>1520</v>
      </c>
      <c r="N144" s="164">
        <f t="shared" si="69"/>
        <v>1.0531933974044069E-3</v>
      </c>
    </row>
    <row r="145" spans="1:14" x14ac:dyDescent="0.25">
      <c r="A145" s="1"/>
      <c r="B145" s="162" t="s">
        <v>128</v>
      </c>
      <c r="C145" s="163">
        <v>2479</v>
      </c>
      <c r="D145" s="163">
        <v>2932</v>
      </c>
      <c r="E145" s="163">
        <v>2372</v>
      </c>
      <c r="F145" s="163">
        <v>4026</v>
      </c>
      <c r="G145" s="163">
        <v>4026</v>
      </c>
      <c r="H145" s="163">
        <v>4415</v>
      </c>
      <c r="I145" s="163">
        <v>4135</v>
      </c>
      <c r="J145" s="165">
        <f t="shared" si="73"/>
        <v>-6.3420158550396399E-2</v>
      </c>
      <c r="K145" s="164">
        <f t="shared" si="70"/>
        <v>0.410300136425648</v>
      </c>
      <c r="L145" s="162">
        <f t="shared" si="71"/>
        <v>-280</v>
      </c>
      <c r="M145" s="163">
        <f t="shared" si="72"/>
        <v>1203</v>
      </c>
      <c r="N145" s="164">
        <f t="shared" si="69"/>
        <v>6.4100010277704184E-4</v>
      </c>
    </row>
    <row r="146" spans="1:14" x14ac:dyDescent="0.25">
      <c r="A146" s="161" t="s">
        <v>144</v>
      </c>
      <c r="B146" s="162" t="s">
        <v>131</v>
      </c>
      <c r="C146" s="163">
        <v>12798</v>
      </c>
      <c r="D146" s="163">
        <v>7764</v>
      </c>
      <c r="E146" s="163">
        <v>4817</v>
      </c>
      <c r="F146" s="163">
        <v>2507</v>
      </c>
      <c r="G146" s="163">
        <v>2507</v>
      </c>
      <c r="H146" s="163">
        <v>3594</v>
      </c>
      <c r="I146" s="163">
        <v>3280</v>
      </c>
      <c r="J146" s="165">
        <f t="shared" si="73"/>
        <v>-8.7367835281023876E-2</v>
      </c>
      <c r="K146" s="164">
        <f t="shared" si="70"/>
        <v>-0.57753735188047406</v>
      </c>
      <c r="L146" s="162">
        <f t="shared" si="71"/>
        <v>-314</v>
      </c>
      <c r="M146" s="163">
        <f t="shared" si="72"/>
        <v>-4484</v>
      </c>
      <c r="N146" s="164">
        <f t="shared" si="69"/>
        <v>5.0845957366594857E-4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58817</v>
      </c>
      <c r="D147" s="169">
        <f t="shared" si="74"/>
        <v>64171</v>
      </c>
      <c r="E147" s="169">
        <f t="shared" si="74"/>
        <v>25314</v>
      </c>
      <c r="F147" s="169">
        <f t="shared" ref="F147" si="75">F139-SUM(F140:F146)</f>
        <v>80323</v>
      </c>
      <c r="G147" s="169">
        <f t="shared" si="74"/>
        <v>80323</v>
      </c>
      <c r="H147" s="169">
        <f t="shared" si="74"/>
        <v>88241</v>
      </c>
      <c r="I147" s="169">
        <f t="shared" si="74"/>
        <v>92082</v>
      </c>
      <c r="J147" s="171">
        <f t="shared" si="73"/>
        <v>4.3528518489137635E-2</v>
      </c>
      <c r="K147" s="170">
        <f t="shared" si="70"/>
        <v>0.43494725031556314</v>
      </c>
      <c r="L147" s="168">
        <f>I147-H147</f>
        <v>3841</v>
      </c>
      <c r="M147" s="169">
        <f t="shared" si="72"/>
        <v>27911</v>
      </c>
      <c r="N147" s="170">
        <f t="shared" si="69"/>
        <v>1.4274382458020695E-2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148914</v>
      </c>
      <c r="D149" s="176">
        <v>144011</v>
      </c>
      <c r="E149" s="176">
        <v>46419</v>
      </c>
      <c r="F149" s="176">
        <v>126646</v>
      </c>
      <c r="G149" s="176">
        <v>126646</v>
      </c>
      <c r="H149" s="176">
        <v>143867</v>
      </c>
      <c r="I149" s="176">
        <v>146403</v>
      </c>
      <c r="J149" s="177">
        <f>IFERROR(I149/H149-1,"-")</f>
        <v>1.7627391966190897E-2</v>
      </c>
      <c r="K149" s="177">
        <f>IFERROR(I149/D149-1,"-")</f>
        <v>1.6609842303712874E-2</v>
      </c>
      <c r="L149" s="176">
        <f>I149-H149</f>
        <v>2536</v>
      </c>
      <c r="M149" s="176">
        <f>I149-D149</f>
        <v>2392</v>
      </c>
      <c r="N149" s="177">
        <f t="shared" ref="N149:N161" si="76">I149/I$9</f>
        <v>2.2695124074212154E-2</v>
      </c>
    </row>
    <row r="150" spans="1:14" x14ac:dyDescent="0.25">
      <c r="A150" s="1" t="s">
        <v>96</v>
      </c>
      <c r="B150" s="157" t="s">
        <v>97</v>
      </c>
      <c r="C150" s="158">
        <v>58255</v>
      </c>
      <c r="D150" s="158">
        <v>60431</v>
      </c>
      <c r="E150" s="158">
        <v>21761</v>
      </c>
      <c r="F150" s="158">
        <v>63464</v>
      </c>
      <c r="G150" s="158">
        <v>63464</v>
      </c>
      <c r="H150" s="158">
        <v>67082</v>
      </c>
      <c r="I150" s="158">
        <v>62012</v>
      </c>
      <c r="J150" s="160">
        <f>IFERROR(I150/H150-1,"-")</f>
        <v>-7.5579141945678385E-2</v>
      </c>
      <c r="K150" s="159">
        <f t="shared" ref="K150:K161" si="77">IFERROR(I150/D150-1,"-")</f>
        <v>2.6162069136701271E-2</v>
      </c>
      <c r="L150" s="157">
        <f t="shared" ref="L150:L160" si="78">I150-H150</f>
        <v>-5070</v>
      </c>
      <c r="M150" s="158">
        <f t="shared" ref="M150:M161" si="79">I150-D150</f>
        <v>1581</v>
      </c>
      <c r="N150" s="159">
        <f t="shared" si="76"/>
        <v>9.6129863055404892E-3</v>
      </c>
    </row>
    <row r="151" spans="1:14" x14ac:dyDescent="0.25">
      <c r="A151" s="161" t="s">
        <v>103</v>
      </c>
      <c r="B151" s="162" t="s">
        <v>103</v>
      </c>
      <c r="C151" s="163">
        <v>33776</v>
      </c>
      <c r="D151" s="163">
        <v>35170</v>
      </c>
      <c r="E151" s="163">
        <v>13259</v>
      </c>
      <c r="F151" s="163">
        <v>44914</v>
      </c>
      <c r="G151" s="163">
        <v>44914</v>
      </c>
      <c r="H151" s="163">
        <v>49139</v>
      </c>
      <c r="I151" s="163">
        <v>41574</v>
      </c>
      <c r="J151" s="165">
        <f>IFERROR(I151/H151-1,"-")</f>
        <v>-0.15395103685463685</v>
      </c>
      <c r="K151" s="164">
        <f t="shared" si="77"/>
        <v>0.18208700597099803</v>
      </c>
      <c r="L151" s="162">
        <f t="shared" si="78"/>
        <v>-7565</v>
      </c>
      <c r="M151" s="163">
        <f t="shared" si="79"/>
        <v>6404</v>
      </c>
      <c r="N151" s="164">
        <f t="shared" si="76"/>
        <v>6.4447250962158982E-3</v>
      </c>
    </row>
    <row r="152" spans="1:14" x14ac:dyDescent="0.25">
      <c r="A152" s="161" t="s">
        <v>100</v>
      </c>
      <c r="B152" s="162" t="s">
        <v>100</v>
      </c>
      <c r="C152" s="163">
        <v>24479</v>
      </c>
      <c r="D152" s="163">
        <v>25261</v>
      </c>
      <c r="E152" s="163">
        <v>8502</v>
      </c>
      <c r="F152" s="163">
        <v>18550</v>
      </c>
      <c r="G152" s="163">
        <v>18550</v>
      </c>
      <c r="H152" s="163">
        <v>17943</v>
      </c>
      <c r="I152" s="163">
        <v>20438</v>
      </c>
      <c r="J152" s="165">
        <f>IFERROR(I152/H152-1,"-")</f>
        <v>0.13905144067324304</v>
      </c>
      <c r="K152" s="164">
        <f t="shared" si="77"/>
        <v>-0.19092672499109298</v>
      </c>
      <c r="L152" s="162">
        <f t="shared" si="78"/>
        <v>2495</v>
      </c>
      <c r="M152" s="163">
        <f t="shared" si="79"/>
        <v>-4823</v>
      </c>
      <c r="N152" s="164">
        <f t="shared" si="76"/>
        <v>3.1682612093245906E-3</v>
      </c>
    </row>
    <row r="153" spans="1:14" x14ac:dyDescent="0.25">
      <c r="A153" s="1"/>
      <c r="B153" s="157" t="s">
        <v>107</v>
      </c>
      <c r="C153" s="158">
        <v>90659</v>
      </c>
      <c r="D153" s="158">
        <v>83580</v>
      </c>
      <c r="E153" s="158">
        <v>24658</v>
      </c>
      <c r="F153" s="158">
        <v>63182</v>
      </c>
      <c r="G153" s="158">
        <v>63182</v>
      </c>
      <c r="H153" s="158">
        <v>76785</v>
      </c>
      <c r="I153" s="158">
        <v>84391</v>
      </c>
      <c r="J153" s="160">
        <f>IFERROR(I153/H153-1,"-")</f>
        <v>9.9055805170280564E-2</v>
      </c>
      <c r="K153" s="159">
        <f t="shared" si="77"/>
        <v>9.7032782962431785E-3</v>
      </c>
      <c r="L153" s="157">
        <f t="shared" si="78"/>
        <v>7606</v>
      </c>
      <c r="M153" s="158">
        <f t="shared" si="79"/>
        <v>811</v>
      </c>
      <c r="N153" s="159">
        <f t="shared" si="76"/>
        <v>1.3082137768671667E-2</v>
      </c>
    </row>
    <row r="154" spans="1:14" s="56" customFormat="1" x14ac:dyDescent="0.25">
      <c r="B154" s="162" t="s">
        <v>110</v>
      </c>
      <c r="C154" s="163">
        <v>27230</v>
      </c>
      <c r="D154" s="163">
        <v>24763</v>
      </c>
      <c r="E154" s="163">
        <v>6560</v>
      </c>
      <c r="F154" s="163">
        <v>22633</v>
      </c>
      <c r="G154" s="163">
        <v>22633</v>
      </c>
      <c r="H154" s="163">
        <v>24122</v>
      </c>
      <c r="I154" s="163">
        <v>24196</v>
      </c>
      <c r="J154" s="165">
        <f t="shared" ref="J154:J161" si="80">IFERROR(I154/H154-1,"-")</f>
        <v>3.06773899344992E-3</v>
      </c>
      <c r="K154" s="164">
        <f t="shared" si="77"/>
        <v>-2.2897064168315606E-2</v>
      </c>
      <c r="L154" s="162">
        <f t="shared" si="78"/>
        <v>74</v>
      </c>
      <c r="M154" s="163">
        <f t="shared" si="79"/>
        <v>-567</v>
      </c>
      <c r="N154" s="164">
        <f t="shared" si="76"/>
        <v>3.7508194647625889E-3</v>
      </c>
    </row>
    <row r="155" spans="1:14" s="56" customFormat="1" x14ac:dyDescent="0.25">
      <c r="B155" s="162" t="s">
        <v>113</v>
      </c>
      <c r="C155" s="163">
        <v>27931</v>
      </c>
      <c r="D155" s="163">
        <v>22787</v>
      </c>
      <c r="E155" s="163">
        <v>6654</v>
      </c>
      <c r="F155" s="163">
        <v>14112</v>
      </c>
      <c r="G155" s="163">
        <v>14112</v>
      </c>
      <c r="H155" s="163">
        <v>15537</v>
      </c>
      <c r="I155" s="163">
        <v>15795</v>
      </c>
      <c r="J155" s="165">
        <f t="shared" si="80"/>
        <v>1.6605522301602615E-2</v>
      </c>
      <c r="K155" s="164">
        <f t="shared" si="77"/>
        <v>-0.30684162022205641</v>
      </c>
      <c r="L155" s="162">
        <f t="shared" si="78"/>
        <v>258</v>
      </c>
      <c r="M155" s="163">
        <f t="shared" si="79"/>
        <v>-6992</v>
      </c>
      <c r="N155" s="164">
        <f t="shared" si="76"/>
        <v>2.4485118798944078E-3</v>
      </c>
    </row>
    <row r="156" spans="1:14" x14ac:dyDescent="0.25">
      <c r="A156" s="1"/>
      <c r="B156" s="162" t="s">
        <v>116</v>
      </c>
      <c r="C156" s="163">
        <v>12726</v>
      </c>
      <c r="D156" s="163">
        <v>11322</v>
      </c>
      <c r="E156" s="163">
        <v>2654</v>
      </c>
      <c r="F156" s="163">
        <v>7518</v>
      </c>
      <c r="G156" s="163">
        <v>7518</v>
      </c>
      <c r="H156" s="163">
        <v>11976</v>
      </c>
      <c r="I156" s="163">
        <v>14652</v>
      </c>
      <c r="J156" s="165">
        <f t="shared" si="80"/>
        <v>0.2234468937875751</v>
      </c>
      <c r="K156" s="164">
        <f t="shared" si="77"/>
        <v>0.29411764705882359</v>
      </c>
      <c r="L156" s="162">
        <f t="shared" si="78"/>
        <v>2676</v>
      </c>
      <c r="M156" s="163">
        <f t="shared" si="79"/>
        <v>3330</v>
      </c>
      <c r="N156" s="164">
        <f t="shared" si="76"/>
        <v>2.2713261199248411E-3</v>
      </c>
    </row>
    <row r="157" spans="1:14" x14ac:dyDescent="0.25">
      <c r="A157" s="1"/>
      <c r="B157" s="162" t="s">
        <v>123</v>
      </c>
      <c r="C157" s="163">
        <v>1653</v>
      </c>
      <c r="D157" s="163">
        <v>1855</v>
      </c>
      <c r="E157" s="163">
        <v>674</v>
      </c>
      <c r="F157" s="163">
        <v>1891</v>
      </c>
      <c r="G157" s="163">
        <v>1891</v>
      </c>
      <c r="H157" s="163">
        <v>2396</v>
      </c>
      <c r="I157" s="163">
        <v>3198</v>
      </c>
      <c r="J157" s="165">
        <f t="shared" si="80"/>
        <v>0.3347245409015025</v>
      </c>
      <c r="K157" s="164">
        <f t="shared" si="77"/>
        <v>0.723989218328841</v>
      </c>
      <c r="L157" s="162">
        <f t="shared" si="78"/>
        <v>802</v>
      </c>
      <c r="M157" s="163">
        <f t="shared" si="79"/>
        <v>1343</v>
      </c>
      <c r="N157" s="164">
        <f t="shared" si="76"/>
        <v>4.9574808432429989E-4</v>
      </c>
    </row>
    <row r="158" spans="1:14" x14ac:dyDescent="0.25">
      <c r="A158" s="1"/>
      <c r="B158" s="162" t="s">
        <v>119</v>
      </c>
      <c r="C158" s="163">
        <v>2976</v>
      </c>
      <c r="D158" s="163">
        <v>3530</v>
      </c>
      <c r="E158" s="163">
        <v>1552</v>
      </c>
      <c r="F158" s="163">
        <v>3775</v>
      </c>
      <c r="G158" s="163">
        <v>3775</v>
      </c>
      <c r="H158" s="163">
        <v>3731</v>
      </c>
      <c r="I158" s="163">
        <v>4196</v>
      </c>
      <c r="J158" s="165">
        <f t="shared" si="80"/>
        <v>0.12463146609488063</v>
      </c>
      <c r="K158" s="164">
        <f t="shared" si="77"/>
        <v>0.18866855524079318</v>
      </c>
      <c r="L158" s="162">
        <f t="shared" si="78"/>
        <v>465</v>
      </c>
      <c r="M158" s="163">
        <f t="shared" si="79"/>
        <v>666</v>
      </c>
      <c r="N158" s="164">
        <f t="shared" si="76"/>
        <v>6.5045621070192693E-4</v>
      </c>
    </row>
    <row r="159" spans="1:14" x14ac:dyDescent="0.25">
      <c r="A159" s="1"/>
      <c r="B159" s="162" t="s">
        <v>128</v>
      </c>
      <c r="C159" s="163">
        <v>474</v>
      </c>
      <c r="D159" s="163">
        <v>548</v>
      </c>
      <c r="E159" s="163">
        <v>456</v>
      </c>
      <c r="F159" s="163">
        <v>566</v>
      </c>
      <c r="G159" s="163">
        <v>566</v>
      </c>
      <c r="H159" s="163">
        <v>787</v>
      </c>
      <c r="I159" s="163">
        <v>574</v>
      </c>
      <c r="J159" s="165">
        <f t="shared" si="80"/>
        <v>-0.27064803049555275</v>
      </c>
      <c r="K159" s="164">
        <f t="shared" si="77"/>
        <v>4.7445255474452663E-2</v>
      </c>
      <c r="L159" s="162">
        <f t="shared" si="78"/>
        <v>-213</v>
      </c>
      <c r="M159" s="163">
        <f t="shared" si="79"/>
        <v>26</v>
      </c>
      <c r="N159" s="164">
        <f t="shared" si="76"/>
        <v>8.8980425391540995E-5</v>
      </c>
    </row>
    <row r="160" spans="1:14" x14ac:dyDescent="0.25">
      <c r="A160" s="161" t="s">
        <v>144</v>
      </c>
      <c r="B160" s="162" t="s">
        <v>131</v>
      </c>
      <c r="C160" s="163">
        <v>1336</v>
      </c>
      <c r="D160" s="163">
        <v>1316</v>
      </c>
      <c r="E160" s="163">
        <v>593</v>
      </c>
      <c r="F160" s="163">
        <v>817</v>
      </c>
      <c r="G160" s="163">
        <v>817</v>
      </c>
      <c r="H160" s="163">
        <v>1154</v>
      </c>
      <c r="I160" s="163">
        <v>944</v>
      </c>
      <c r="J160" s="165">
        <f t="shared" si="80"/>
        <v>-0.18197573656845756</v>
      </c>
      <c r="K160" s="164">
        <f t="shared" si="77"/>
        <v>-0.28267477203647418</v>
      </c>
      <c r="L160" s="162">
        <f t="shared" si="78"/>
        <v>-210</v>
      </c>
      <c r="M160" s="163">
        <f t="shared" si="79"/>
        <v>-372</v>
      </c>
      <c r="N160" s="164">
        <f t="shared" si="76"/>
        <v>1.4633714559166326E-4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16333</v>
      </c>
      <c r="D161" s="169">
        <f t="shared" si="81"/>
        <v>17459</v>
      </c>
      <c r="E161" s="169">
        <f t="shared" si="81"/>
        <v>5515</v>
      </c>
      <c r="F161" s="169">
        <f t="shared" ref="F161" si="82">F153-SUM(F154:F160)</f>
        <v>11870</v>
      </c>
      <c r="G161" s="169">
        <f t="shared" si="81"/>
        <v>11870</v>
      </c>
      <c r="H161" s="169">
        <f t="shared" si="81"/>
        <v>17082</v>
      </c>
      <c r="I161" s="169">
        <f t="shared" si="81"/>
        <v>20836</v>
      </c>
      <c r="J161" s="171">
        <f t="shared" si="80"/>
        <v>0.21976349373609638</v>
      </c>
      <c r="K161" s="170">
        <f t="shared" si="77"/>
        <v>0.19342459476487761</v>
      </c>
      <c r="L161" s="168">
        <f>I161-H161</f>
        <v>3754</v>
      </c>
      <c r="M161" s="169">
        <f t="shared" si="79"/>
        <v>3377</v>
      </c>
      <c r="N161" s="170">
        <f t="shared" si="76"/>
        <v>3.2299584380803977E-3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D6DB6-8F76-487F-B513-92C6CD4023AF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88D10-4A0A-4C7A-924B-4499C73D56E5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F21" si="0">IFERROR(E9/C9-1,"-")</f>
        <v>4.0723847271147084E-2</v>
      </c>
      <c r="G9" s="115">
        <v>98412</v>
      </c>
      <c r="H9" s="116">
        <f t="shared" ref="H9:H21" si="1">IFERROR(G9/E9-1,"-")</f>
        <v>-0.91474291278587749</v>
      </c>
      <c r="I9" s="115">
        <v>786358</v>
      </c>
      <c r="J9" s="116">
        <f t="shared" ref="J9:J21" si="2">IFERROR(I9/C9-1,"-")</f>
        <v>-0.29101303815877144</v>
      </c>
      <c r="K9" s="115">
        <v>1105557</v>
      </c>
      <c r="L9" s="116">
        <f t="shared" ref="L9:L21" si="3">IFERROR(K9/I9-1,"-")</f>
        <v>0.40592071295771137</v>
      </c>
      <c r="M9" s="115">
        <v>1165181</v>
      </c>
      <c r="N9" s="116">
        <f>IFERROR(M9/K9-1,"-")</f>
        <v>5.3931185818551164E-2</v>
      </c>
      <c r="O9" s="116">
        <f>M9/C9-1</f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1"/>
        <v>-0.90702916749574702</v>
      </c>
      <c r="I10" s="115">
        <v>912484</v>
      </c>
      <c r="J10" s="116">
        <f t="shared" si="2"/>
        <v>-0.10163824676091837</v>
      </c>
      <c r="K10" s="115">
        <v>1077344</v>
      </c>
      <c r="L10" s="116">
        <f t="shared" si="3"/>
        <v>0.18067166109213972</v>
      </c>
      <c r="M10" s="115">
        <v>1114324</v>
      </c>
      <c r="N10" s="116">
        <f t="shared" ref="N10:N15" si="4">IFERROR(M10/K10-1,"-")</f>
        <v>3.4325155196483159E-2</v>
      </c>
      <c r="O10" s="116">
        <f>IFERROR(M10/C10-1,"-")</f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1"/>
        <v>-0.752419330465531</v>
      </c>
      <c r="I11" s="115">
        <v>1057048</v>
      </c>
      <c r="J11" s="116">
        <f t="shared" si="2"/>
        <v>-5.4574595775204737E-2</v>
      </c>
      <c r="K11" s="115">
        <v>1098201</v>
      </c>
      <c r="L11" s="116">
        <f t="shared" si="3"/>
        <v>3.8932006871968072E-2</v>
      </c>
      <c r="M11" s="115">
        <v>1198797</v>
      </c>
      <c r="N11" s="116">
        <f t="shared" si="4"/>
        <v>9.1600717901367812E-2</v>
      </c>
      <c r="O11" s="116">
        <f t="shared" ref="O11:O15" si="5">IFERROR(M11/C11-1,"-")</f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>IFERROR(E12/C12-1,"-")</f>
        <v>-1</v>
      </c>
      <c r="G12" s="115">
        <v>154899</v>
      </c>
      <c r="H12" s="116" t="str">
        <f t="shared" si="1"/>
        <v>-</v>
      </c>
      <c r="I12" s="115">
        <v>1117075</v>
      </c>
      <c r="J12" s="116">
        <f t="shared" si="2"/>
        <v>6.8510145382232102E-2</v>
      </c>
      <c r="K12" s="115">
        <v>1108018</v>
      </c>
      <c r="L12" s="116">
        <f t="shared" si="3"/>
        <v>-8.107781482890597E-3</v>
      </c>
      <c r="M12" s="115">
        <v>1093882</v>
      </c>
      <c r="N12" s="116">
        <f t="shared" si="4"/>
        <v>-1.2757915485127502E-2</v>
      </c>
      <c r="O12" s="116">
        <f>IFERROR(M12/C12-1,"-")</f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1"/>
        <v>-</v>
      </c>
      <c r="I13" s="115">
        <v>995707</v>
      </c>
      <c r="J13" s="116">
        <f t="shared" si="2"/>
        <v>1.2142164466608873E-2</v>
      </c>
      <c r="K13" s="115">
        <v>1038688</v>
      </c>
      <c r="L13" s="116">
        <f t="shared" si="3"/>
        <v>4.3166312981630206E-2</v>
      </c>
      <c r="M13" s="115">
        <v>1088673</v>
      </c>
      <c r="N13" s="116">
        <f t="shared" si="4"/>
        <v>4.8123209279398615E-2</v>
      </c>
      <c r="O13" s="116">
        <f t="shared" si="5"/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1"/>
        <v>-</v>
      </c>
      <c r="I14" s="115">
        <v>1029864</v>
      </c>
      <c r="J14" s="116">
        <f t="shared" si="2"/>
        <v>-2.8432938397344176E-2</v>
      </c>
      <c r="K14" s="115">
        <v>1069466</v>
      </c>
      <c r="L14" s="116">
        <f t="shared" si="3"/>
        <v>3.8453621060644982E-2</v>
      </c>
      <c r="M14" s="115">
        <v>1059592</v>
      </c>
      <c r="N14" s="116">
        <f t="shared" si="4"/>
        <v>-9.232645077075885E-3</v>
      </c>
      <c r="O14" s="116">
        <f t="shared" si="5"/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1"/>
        <v>-</v>
      </c>
      <c r="I15" s="115">
        <v>1179956</v>
      </c>
      <c r="J15" s="116">
        <f t="shared" si="2"/>
        <v>-2.627919852248195E-3</v>
      </c>
      <c r="K15" s="115">
        <v>1205442</v>
      </c>
      <c r="L15" s="116">
        <f t="shared" si="3"/>
        <v>2.1599110475305938E-2</v>
      </c>
      <c r="M15" s="115">
        <v>1224963</v>
      </c>
      <c r="N15" s="116">
        <f t="shared" si="4"/>
        <v>1.6194059938180461E-2</v>
      </c>
      <c r="O15" s="116">
        <f t="shared" si="5"/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1"/>
        <v>1.7917318388732633</v>
      </c>
      <c r="I16" s="115">
        <v>1241553</v>
      </c>
      <c r="J16" s="116">
        <f t="shared" si="2"/>
        <v>-2.382120533081733E-2</v>
      </c>
      <c r="K16" s="115">
        <v>1271908</v>
      </c>
      <c r="L16" s="116">
        <f t="shared" si="3"/>
        <v>2.4449218035798692E-2</v>
      </c>
      <c r="M16" s="115">
        <v>1304294</v>
      </c>
      <c r="N16" s="116">
        <f>IFERROR(M16/K16-1,"-")</f>
        <v>2.5462533453677549E-2</v>
      </c>
      <c r="O16" s="116">
        <f>IFERROR(M16/C16-1,"-")</f>
        <v>2.550929748004882E-2</v>
      </c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1"/>
        <v>3.3142929936305734</v>
      </c>
      <c r="I17" s="115">
        <v>1013730</v>
      </c>
      <c r="J17" s="116">
        <f t="shared" si="2"/>
        <v>-4.4297395063904843E-2</v>
      </c>
      <c r="K17" s="115">
        <v>1102818</v>
      </c>
      <c r="L17" s="116">
        <f t="shared" si="3"/>
        <v>8.7881388535408833E-2</v>
      </c>
      <c r="M17" s="115">
        <v>1101231</v>
      </c>
      <c r="N17" s="116">
        <f>IFERROR(M17/K17-1,"-")</f>
        <v>-1.4390407120666859E-3</v>
      </c>
      <c r="O17" s="116">
        <f>IFERROR(M17/C17-1,"-")</f>
        <v>3.8194919097176649E-2</v>
      </c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1"/>
        <v>5.9143474697362031</v>
      </c>
      <c r="I18" s="115">
        <v>1125132</v>
      </c>
      <c r="J18" s="116">
        <f t="shared" si="2"/>
        <v>-2.9321407034135438E-2</v>
      </c>
      <c r="K18" s="115">
        <v>1207802</v>
      </c>
      <c r="L18" s="116">
        <f t="shared" si="3"/>
        <v>7.3475823281179409E-2</v>
      </c>
      <c r="M18" s="115">
        <v>1223794</v>
      </c>
      <c r="N18" s="116">
        <f>IFERROR(M18/K18-1,"-")</f>
        <v>1.3240580823677961E-2</v>
      </c>
      <c r="O18" s="116">
        <f>IFERROR(M18/C18-1,"-")</f>
        <v>5.5796686966566922E-2</v>
      </c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1"/>
        <v>4.9077353452835357</v>
      </c>
      <c r="I19" s="115">
        <v>1064158</v>
      </c>
      <c r="J19" s="116">
        <f t="shared" si="2"/>
        <v>3.8712656064390671E-2</v>
      </c>
      <c r="K19" s="115">
        <v>1149433</v>
      </c>
      <c r="L19" s="116">
        <f t="shared" si="3"/>
        <v>8.0133777127080696E-2</v>
      </c>
      <c r="M19" s="115">
        <v>1124270</v>
      </c>
      <c r="N19" s="116">
        <f>IFERROR(M19/K19-1,"-")</f>
        <v>-2.1891663106940573E-2</v>
      </c>
      <c r="O19" s="116">
        <f>IFERROR(M19/C19-1,"-")</f>
        <v>9.7387303232708389E-2</v>
      </c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1"/>
        <v>3.220421303171471</v>
      </c>
      <c r="I20" s="115">
        <v>1109322</v>
      </c>
      <c r="J20" s="116">
        <f t="shared" si="2"/>
        <v>3.2344220829618742E-2</v>
      </c>
      <c r="K20" s="115">
        <v>1155840</v>
      </c>
      <c r="L20" s="116">
        <f t="shared" si="3"/>
        <v>4.1933721678647062E-2</v>
      </c>
      <c r="M20" s="115">
        <v>1140612</v>
      </c>
      <c r="N20" s="116">
        <f>IFERROR(M20/K20-1,"-")</f>
        <v>-1.3174833887043214E-2</v>
      </c>
      <c r="O20" s="116">
        <f>IFERROR(M20/C20-1,"-")</f>
        <v>6.1462953415611477E-2</v>
      </c>
    </row>
    <row r="21" spans="1:16" ht="15.75" x14ac:dyDescent="0.25">
      <c r="A21" s="1" t="s">
        <v>0</v>
      </c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1"/>
        <v>0.47265081152401667</v>
      </c>
      <c r="I21" s="118">
        <v>12632387</v>
      </c>
      <c r="J21" s="119">
        <f t="shared" si="2"/>
        <v>-3.6133067855847134E-2</v>
      </c>
      <c r="K21" s="118">
        <v>13590517</v>
      </c>
      <c r="L21" s="119">
        <f t="shared" si="3"/>
        <v>7.5847106330735325E-2</v>
      </c>
      <c r="M21" s="118">
        <v>13839613</v>
      </c>
      <c r="N21" s="119">
        <v>1.8328662551983843E-2</v>
      </c>
      <c r="O21" s="119">
        <v>5.5979786272565724E-2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272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248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49730</v>
      </c>
      <c r="D31" s="116">
        <v>0.28348732772415208</v>
      </c>
      <c r="E31" s="115">
        <v>47398</v>
      </c>
      <c r="F31" s="116">
        <f t="shared" ref="F31:F43" si="6">IFERROR(E31/C31-1,"-")</f>
        <v>-4.6893223406394569E-2</v>
      </c>
      <c r="G31" s="115">
        <v>19326</v>
      </c>
      <c r="H31" s="116">
        <f t="shared" ref="H31:H43" si="7">IFERROR(G31/E31-1,"-")</f>
        <v>-0.59226127684712437</v>
      </c>
      <c r="I31" s="115">
        <v>44512</v>
      </c>
      <c r="J31" s="116">
        <f t="shared" ref="J31:J43" si="8">IFERROR(I31/G31-1,"-")</f>
        <v>1.303218462175308</v>
      </c>
      <c r="K31" s="115">
        <v>49718</v>
      </c>
      <c r="L31" s="116">
        <f t="shared" ref="L31:L43" si="9">IFERROR(K31/I31-1,"-")</f>
        <v>0.11695722501797268</v>
      </c>
      <c r="M31" s="115">
        <v>41092</v>
      </c>
      <c r="N31" s="116">
        <f t="shared" ref="N31:N41" si="10">IFERROR(M31/K31-1,"-")</f>
        <v>-0.17349853171889451</v>
      </c>
      <c r="O31" s="116">
        <f t="shared" ref="O31" si="11">M31/C31-1</f>
        <v>-0.17369796903277701</v>
      </c>
    </row>
    <row r="32" spans="1:16" x14ac:dyDescent="0.25">
      <c r="B32" s="114" t="s">
        <v>73</v>
      </c>
      <c r="C32" s="115">
        <v>38806</v>
      </c>
      <c r="D32" s="116">
        <v>0.40713612299659152</v>
      </c>
      <c r="E32" s="115">
        <v>34168</v>
      </c>
      <c r="F32" s="116">
        <f t="shared" si="6"/>
        <v>-0.11951760037107662</v>
      </c>
      <c r="G32" s="115">
        <v>21953</v>
      </c>
      <c r="H32" s="116">
        <f t="shared" si="7"/>
        <v>-0.35749824397096697</v>
      </c>
      <c r="I32" s="115">
        <v>38037</v>
      </c>
      <c r="J32" s="116">
        <f t="shared" si="8"/>
        <v>0.73265612900286969</v>
      </c>
      <c r="K32" s="115">
        <v>32612</v>
      </c>
      <c r="L32" s="116">
        <f t="shared" si="9"/>
        <v>-0.14262428687856565</v>
      </c>
      <c r="M32" s="115">
        <v>40708</v>
      </c>
      <c r="N32" s="116">
        <f t="shared" si="10"/>
        <v>0.2482521771127193</v>
      </c>
      <c r="O32" s="116">
        <f>IFERROR(M32/C32-1,"-")</f>
        <v>4.9013039220739074E-2</v>
      </c>
    </row>
    <row r="33" spans="2:16" x14ac:dyDescent="0.25">
      <c r="B33" s="114" t="s">
        <v>75</v>
      </c>
      <c r="C33" s="115">
        <v>54279</v>
      </c>
      <c r="D33" s="116">
        <v>7.1500483644906021E-2</v>
      </c>
      <c r="E33" s="115">
        <v>13967</v>
      </c>
      <c r="F33" s="116">
        <f t="shared" si="6"/>
        <v>-0.7426813316383869</v>
      </c>
      <c r="G33" s="115">
        <v>35216</v>
      </c>
      <c r="H33" s="116">
        <f t="shared" si="7"/>
        <v>1.5213718049688554</v>
      </c>
      <c r="I33" s="115">
        <v>39226</v>
      </c>
      <c r="J33" s="116">
        <f t="shared" si="8"/>
        <v>0.11386869604725125</v>
      </c>
      <c r="K33" s="115">
        <v>39802</v>
      </c>
      <c r="L33" s="116">
        <f t="shared" si="9"/>
        <v>1.4684138071687114E-2</v>
      </c>
      <c r="M33" s="115">
        <v>49287</v>
      </c>
      <c r="N33" s="116">
        <f t="shared" si="10"/>
        <v>0.23830460780865281</v>
      </c>
      <c r="O33" s="116">
        <f t="shared" ref="O33:O42" si="12">IFERROR(M33/C33-1,"-")</f>
        <v>-9.1969269883380278E-2</v>
      </c>
    </row>
    <row r="34" spans="2:16" x14ac:dyDescent="0.25">
      <c r="B34" s="114" t="s">
        <v>77</v>
      </c>
      <c r="C34" s="115">
        <v>74199</v>
      </c>
      <c r="D34" s="116">
        <v>0.55968721753936057</v>
      </c>
      <c r="E34" s="115">
        <v>0</v>
      </c>
      <c r="F34" s="116">
        <f t="shared" si="6"/>
        <v>-1</v>
      </c>
      <c r="G34" s="115">
        <v>48544</v>
      </c>
      <c r="H34" s="116" t="str">
        <f t="shared" si="7"/>
        <v>-</v>
      </c>
      <c r="I34" s="115">
        <v>70700</v>
      </c>
      <c r="J34" s="116">
        <f t="shared" si="8"/>
        <v>0.45641067897165466</v>
      </c>
      <c r="K34" s="115">
        <v>73095</v>
      </c>
      <c r="L34" s="116">
        <f t="shared" si="9"/>
        <v>3.3875530410183874E-2</v>
      </c>
      <c r="M34" s="115">
        <v>39075</v>
      </c>
      <c r="N34" s="116">
        <f t="shared" si="10"/>
        <v>-0.4654217114713729</v>
      </c>
      <c r="O34" s="116">
        <f t="shared" si="12"/>
        <v>-0.47337565196296449</v>
      </c>
    </row>
    <row r="35" spans="2:16" x14ac:dyDescent="0.25">
      <c r="B35" s="114" t="s">
        <v>79</v>
      </c>
      <c r="C35" s="115">
        <v>79372</v>
      </c>
      <c r="D35" s="116">
        <v>0.32169916573693236</v>
      </c>
      <c r="E35" s="115">
        <v>0</v>
      </c>
      <c r="F35" s="116">
        <f t="shared" si="6"/>
        <v>-1</v>
      </c>
      <c r="G35" s="115">
        <v>59583</v>
      </c>
      <c r="H35" s="116" t="str">
        <f t="shared" si="7"/>
        <v>-</v>
      </c>
      <c r="I35" s="115">
        <v>79634</v>
      </c>
      <c r="J35" s="116">
        <f t="shared" si="8"/>
        <v>0.33652216236174737</v>
      </c>
      <c r="K35" s="115">
        <v>56792</v>
      </c>
      <c r="L35" s="116">
        <f t="shared" si="9"/>
        <v>-0.2868372805585554</v>
      </c>
      <c r="M35" s="115">
        <v>58856</v>
      </c>
      <c r="N35" s="116">
        <f t="shared" si="10"/>
        <v>3.634314692210161E-2</v>
      </c>
      <c r="O35" s="116">
        <f t="shared" si="12"/>
        <v>-0.25847906062591341</v>
      </c>
    </row>
    <row r="36" spans="2:16" x14ac:dyDescent="0.25">
      <c r="B36" s="114" t="s">
        <v>81</v>
      </c>
      <c r="C36" s="115">
        <v>104444</v>
      </c>
      <c r="D36" s="116">
        <v>0.25121594748065257</v>
      </c>
      <c r="E36" s="115">
        <v>0</v>
      </c>
      <c r="F36" s="116">
        <f t="shared" si="6"/>
        <v>-1</v>
      </c>
      <c r="G36" s="115">
        <v>87510</v>
      </c>
      <c r="H36" s="116" t="str">
        <f t="shared" si="7"/>
        <v>-</v>
      </c>
      <c r="I36" s="115">
        <v>87469</v>
      </c>
      <c r="J36" s="116">
        <f t="shared" si="8"/>
        <v>-4.6851788367041625E-4</v>
      </c>
      <c r="K36" s="115">
        <v>83729</v>
      </c>
      <c r="L36" s="116">
        <f t="shared" si="9"/>
        <v>-4.2758005693445678E-2</v>
      </c>
      <c r="M36" s="115">
        <v>72097</v>
      </c>
      <c r="N36" s="116">
        <f t="shared" si="10"/>
        <v>-0.13892438701047427</v>
      </c>
      <c r="O36" s="116">
        <f t="shared" si="12"/>
        <v>-0.3097066370495194</v>
      </c>
    </row>
    <row r="37" spans="2:16" x14ac:dyDescent="0.25">
      <c r="B37" s="114" t="s">
        <v>83</v>
      </c>
      <c r="C37" s="115">
        <v>132915</v>
      </c>
      <c r="D37" s="116">
        <v>0.10940004006410264</v>
      </c>
      <c r="E37" s="115">
        <v>0</v>
      </c>
      <c r="F37" s="116">
        <f t="shared" si="6"/>
        <v>-1</v>
      </c>
      <c r="G37" s="115">
        <v>162890</v>
      </c>
      <c r="H37" s="116" t="str">
        <f t="shared" si="7"/>
        <v>-</v>
      </c>
      <c r="I37" s="115">
        <v>131999</v>
      </c>
      <c r="J37" s="116">
        <f t="shared" si="8"/>
        <v>-0.1896433175762785</v>
      </c>
      <c r="K37" s="115">
        <v>108487</v>
      </c>
      <c r="L37" s="116">
        <f t="shared" si="9"/>
        <v>-0.17812256153455708</v>
      </c>
      <c r="M37" s="115">
        <v>93879</v>
      </c>
      <c r="N37" s="116">
        <f t="shared" si="10"/>
        <v>-0.13465207812917679</v>
      </c>
      <c r="O37" s="116">
        <f t="shared" si="12"/>
        <v>-0.29369145694616861</v>
      </c>
    </row>
    <row r="38" spans="2:16" x14ac:dyDescent="0.25">
      <c r="B38" s="114" t="s">
        <v>85</v>
      </c>
      <c r="C38" s="115">
        <v>192488</v>
      </c>
      <c r="D38" s="116">
        <v>0.2203407023260826</v>
      </c>
      <c r="E38" s="115">
        <v>115637</v>
      </c>
      <c r="F38" s="116">
        <f t="shared" si="6"/>
        <v>-0.39925086239142182</v>
      </c>
      <c r="G38" s="115">
        <v>207618</v>
      </c>
      <c r="H38" s="116">
        <f t="shared" si="7"/>
        <v>0.79542879874088745</v>
      </c>
      <c r="I38" s="115">
        <v>165148</v>
      </c>
      <c r="J38" s="116">
        <f t="shared" si="8"/>
        <v>-0.20455837162481094</v>
      </c>
      <c r="K38" s="115">
        <v>131486</v>
      </c>
      <c r="L38" s="116">
        <f t="shared" si="9"/>
        <v>-0.20382929251338189</v>
      </c>
      <c r="M38" s="115">
        <v>132181</v>
      </c>
      <c r="N38" s="116">
        <f t="shared" si="10"/>
        <v>5.2857338423861755E-3</v>
      </c>
      <c r="O38" s="116">
        <f t="shared" si="12"/>
        <v>-0.31330264743776237</v>
      </c>
    </row>
    <row r="39" spans="2:16" x14ac:dyDescent="0.25">
      <c r="B39" s="114" t="s">
        <v>87</v>
      </c>
      <c r="C39" s="115">
        <v>109655</v>
      </c>
      <c r="D39" s="116">
        <v>5.5847094506764172E-2</v>
      </c>
      <c r="E39" s="115">
        <v>76690</v>
      </c>
      <c r="F39" s="116">
        <f t="shared" si="6"/>
        <v>-0.30062468651680274</v>
      </c>
      <c r="G39" s="115">
        <v>114059</v>
      </c>
      <c r="H39" s="116">
        <f t="shared" si="7"/>
        <v>0.48727343851871163</v>
      </c>
      <c r="I39" s="115">
        <v>90471</v>
      </c>
      <c r="J39" s="116">
        <f t="shared" si="8"/>
        <v>-0.20680524991451787</v>
      </c>
      <c r="K39" s="115">
        <v>81203</v>
      </c>
      <c r="L39" s="116">
        <f t="shared" si="9"/>
        <v>-0.10244166639033503</v>
      </c>
      <c r="M39" s="115">
        <v>74099</v>
      </c>
      <c r="N39" s="116">
        <f t="shared" si="10"/>
        <v>-8.7484452544856706E-2</v>
      </c>
      <c r="O39" s="116">
        <f t="shared" si="12"/>
        <v>-0.32425334002097483</v>
      </c>
    </row>
    <row r="40" spans="2:16" x14ac:dyDescent="0.25">
      <c r="B40" s="114" t="s">
        <v>89</v>
      </c>
      <c r="C40" s="115">
        <v>76048</v>
      </c>
      <c r="D40" s="116">
        <v>-5.1802626759458459E-3</v>
      </c>
      <c r="E40" s="115">
        <v>41506</v>
      </c>
      <c r="F40" s="116">
        <f t="shared" si="6"/>
        <v>-0.4542131285503892</v>
      </c>
      <c r="G40" s="115">
        <v>70918</v>
      </c>
      <c r="H40" s="116">
        <f t="shared" si="7"/>
        <v>0.70862044041825278</v>
      </c>
      <c r="I40" s="115">
        <v>58177</v>
      </c>
      <c r="J40" s="116">
        <f t="shared" si="8"/>
        <v>-0.17965819679065964</v>
      </c>
      <c r="K40" s="115">
        <v>58380</v>
      </c>
      <c r="L40" s="116">
        <f t="shared" si="9"/>
        <v>3.4893514619178667E-3</v>
      </c>
      <c r="M40" s="115">
        <v>51466</v>
      </c>
      <c r="N40" s="116">
        <f t="shared" si="10"/>
        <v>-0.11843096951010623</v>
      </c>
      <c r="O40" s="116">
        <f t="shared" si="12"/>
        <v>-0.32324321481169782</v>
      </c>
    </row>
    <row r="41" spans="2:16" x14ac:dyDescent="0.25">
      <c r="B41" s="114" t="s">
        <v>91</v>
      </c>
      <c r="C41" s="115">
        <v>45987</v>
      </c>
      <c r="D41" s="116">
        <v>-0.12934739393021455</v>
      </c>
      <c r="E41" s="115">
        <v>17324</v>
      </c>
      <c r="F41" s="116">
        <f t="shared" si="6"/>
        <v>-0.62328484136821283</v>
      </c>
      <c r="G41" s="115">
        <v>38501</v>
      </c>
      <c r="H41" s="116">
        <f t="shared" si="7"/>
        <v>1.2224082198106672</v>
      </c>
      <c r="I41" s="115">
        <v>48949</v>
      </c>
      <c r="J41" s="116">
        <f t="shared" si="8"/>
        <v>0.27136957481623858</v>
      </c>
      <c r="K41" s="115">
        <v>43524</v>
      </c>
      <c r="L41" s="116">
        <f t="shared" si="9"/>
        <v>-0.11082963901203291</v>
      </c>
      <c r="M41" s="115">
        <v>38079</v>
      </c>
      <c r="N41" s="116">
        <f t="shared" si="10"/>
        <v>-0.12510339123242353</v>
      </c>
      <c r="O41" s="116">
        <f t="shared" si="12"/>
        <v>-0.17196164133342029</v>
      </c>
    </row>
    <row r="42" spans="2:16" x14ac:dyDescent="0.25">
      <c r="B42" s="114" t="s">
        <v>93</v>
      </c>
      <c r="C42" s="115">
        <v>55656</v>
      </c>
      <c r="D42" s="116">
        <v>-0.11579950750655332</v>
      </c>
      <c r="E42" s="115">
        <v>21994</v>
      </c>
      <c r="F42" s="116">
        <f t="shared" si="6"/>
        <v>-0.60482248095443436</v>
      </c>
      <c r="G42" s="115">
        <v>59976</v>
      </c>
      <c r="H42" s="116">
        <f t="shared" si="7"/>
        <v>1.726925525143221</v>
      </c>
      <c r="I42" s="115">
        <v>69802</v>
      </c>
      <c r="J42" s="116">
        <f t="shared" si="8"/>
        <v>0.16383219954648531</v>
      </c>
      <c r="K42" s="115">
        <v>58414</v>
      </c>
      <c r="L42" s="116">
        <f t="shared" si="9"/>
        <v>-0.16314718775966308</v>
      </c>
      <c r="M42" s="115">
        <v>51791</v>
      </c>
      <c r="N42" s="116">
        <f>IFERROR(M42/K42-1,"-")</f>
        <v>-0.11338035402472013</v>
      </c>
      <c r="O42" s="116">
        <f t="shared" si="12"/>
        <v>-6.944444444444442E-2</v>
      </c>
    </row>
    <row r="43" spans="2:16" ht="15.75" x14ac:dyDescent="0.25">
      <c r="B43" s="117" t="s">
        <v>30</v>
      </c>
      <c r="C43" s="118">
        <v>1013579</v>
      </c>
      <c r="D43" s="119">
        <v>0.14959310864991471</v>
      </c>
      <c r="E43" s="118">
        <v>419753</v>
      </c>
      <c r="F43" s="119">
        <f t="shared" si="6"/>
        <v>-0.58587046495635764</v>
      </c>
      <c r="G43" s="118">
        <v>926094</v>
      </c>
      <c r="H43" s="119">
        <f t="shared" si="7"/>
        <v>1.2062832189406629</v>
      </c>
      <c r="I43" s="118">
        <v>924124</v>
      </c>
      <c r="J43" s="119">
        <f t="shared" si="8"/>
        <v>-2.1272138681386332E-3</v>
      </c>
      <c r="K43" s="118">
        <v>817242</v>
      </c>
      <c r="L43" s="119">
        <f t="shared" si="9"/>
        <v>-0.11565763901814041</v>
      </c>
      <c r="M43" s="118">
        <v>742610</v>
      </c>
      <c r="N43" s="119">
        <v>-9.132178718176498E-2</v>
      </c>
      <c r="O43" s="119">
        <v>-0.26733880634859242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275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248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32515</v>
      </c>
      <c r="D53" s="116">
        <v>0.26262037899968926</v>
      </c>
      <c r="E53" s="115">
        <v>30767</v>
      </c>
      <c r="F53" s="116">
        <f t="shared" ref="F53:F65" si="13">IFERROR(E53/C53-1,"-")</f>
        <v>-5.3759803167768738E-2</v>
      </c>
      <c r="G53" s="115">
        <v>9569</v>
      </c>
      <c r="H53" s="116">
        <f t="shared" ref="H53:H65" si="14">IFERROR(G53/E53-1,"-")</f>
        <v>-0.6889849514089772</v>
      </c>
      <c r="I53" s="115">
        <v>30162</v>
      </c>
      <c r="J53" s="116">
        <f t="shared" ref="J53:J65" si="15">IFERROR(I53/G53-1,"-")</f>
        <v>2.1520535061134916</v>
      </c>
      <c r="K53" s="115">
        <v>32270</v>
      </c>
      <c r="L53" s="116">
        <f>IFERROR(K53/I53-1,"-")</f>
        <v>6.9889264637623461E-2</v>
      </c>
      <c r="M53" s="115">
        <v>31109</v>
      </c>
      <c r="N53" s="116">
        <f t="shared" ref="N53:N63" si="16">IFERROR(M53/K53-1,"-")</f>
        <v>-3.597768825534553E-2</v>
      </c>
      <c r="O53" s="116">
        <f t="shared" ref="O53" si="17">IFERROR(M53/C53-1,"-")</f>
        <v>-4.3241580808857427E-2</v>
      </c>
    </row>
    <row r="54" spans="1:16" x14ac:dyDescent="0.25">
      <c r="A54" s="1">
        <v>2</v>
      </c>
      <c r="B54" s="114" t="s">
        <v>73</v>
      </c>
      <c r="C54" s="115">
        <v>25675</v>
      </c>
      <c r="D54" s="116">
        <v>0.46504992867332384</v>
      </c>
      <c r="E54" s="115">
        <v>20181</v>
      </c>
      <c r="F54" s="116">
        <f t="shared" si="13"/>
        <v>-0.21398247322297959</v>
      </c>
      <c r="G54" s="115">
        <v>9899</v>
      </c>
      <c r="H54" s="116">
        <f t="shared" si="14"/>
        <v>-0.50948912343293196</v>
      </c>
      <c r="I54" s="115">
        <v>26209</v>
      </c>
      <c r="J54" s="116">
        <f t="shared" si="15"/>
        <v>1.6476411758763509</v>
      </c>
      <c r="K54" s="115">
        <v>22101</v>
      </c>
      <c r="L54" s="116">
        <f t="shared" ref="L54:L65" si="18">IFERROR(K54/I54-1,"-")</f>
        <v>-0.15674005112747524</v>
      </c>
      <c r="M54" s="115">
        <v>24748</v>
      </c>
      <c r="N54" s="116">
        <f t="shared" si="16"/>
        <v>0.11976833627437666</v>
      </c>
      <c r="O54" s="116">
        <f>IFERROR(M54/C54-1,"-")</f>
        <v>-3.610516066212266E-2</v>
      </c>
    </row>
    <row r="55" spans="1:16" x14ac:dyDescent="0.25">
      <c r="A55" s="1">
        <v>3</v>
      </c>
      <c r="B55" s="114" t="s">
        <v>75</v>
      </c>
      <c r="C55" s="115">
        <v>28454</v>
      </c>
      <c r="D55" s="116">
        <v>-3.6209057345120699E-2</v>
      </c>
      <c r="E55" s="115">
        <v>8492</v>
      </c>
      <c r="F55" s="116">
        <f t="shared" si="13"/>
        <v>-0.70155338440992487</v>
      </c>
      <c r="G55" s="115">
        <v>15470</v>
      </c>
      <c r="H55" s="116">
        <f t="shared" si="14"/>
        <v>0.82171455487517653</v>
      </c>
      <c r="I55" s="115">
        <v>27580</v>
      </c>
      <c r="J55" s="116">
        <f t="shared" si="15"/>
        <v>0.7828054298642535</v>
      </c>
      <c r="K55" s="115">
        <v>26189</v>
      </c>
      <c r="L55" s="116">
        <f t="shared" si="18"/>
        <v>-5.0435097897026826E-2</v>
      </c>
      <c r="M55" s="115">
        <v>33643</v>
      </c>
      <c r="N55" s="116">
        <f t="shared" si="16"/>
        <v>0.28462331513230743</v>
      </c>
      <c r="O55" s="116">
        <f t="shared" ref="O55:O64" si="19">IFERROR(M55/C55-1,"-")</f>
        <v>0.18236451816967736</v>
      </c>
    </row>
    <row r="56" spans="1:16" x14ac:dyDescent="0.25">
      <c r="A56" s="1">
        <v>4</v>
      </c>
      <c r="B56" s="114" t="s">
        <v>77</v>
      </c>
      <c r="C56" s="115">
        <v>47066</v>
      </c>
      <c r="D56" s="116">
        <v>0.66440342315581025</v>
      </c>
      <c r="E56" s="115">
        <v>0</v>
      </c>
      <c r="F56" s="116">
        <f t="shared" si="13"/>
        <v>-1</v>
      </c>
      <c r="G56" s="115">
        <v>21241</v>
      </c>
      <c r="H56" s="116" t="str">
        <f t="shared" si="14"/>
        <v>-</v>
      </c>
      <c r="I56" s="115">
        <v>45950</v>
      </c>
      <c r="J56" s="116">
        <f t="shared" si="15"/>
        <v>1.1632691492867568</v>
      </c>
      <c r="K56" s="115">
        <v>47885</v>
      </c>
      <c r="L56" s="116">
        <f t="shared" si="18"/>
        <v>4.2110990206746468E-2</v>
      </c>
      <c r="M56" s="115">
        <v>25316</v>
      </c>
      <c r="N56" s="116">
        <f t="shared" si="16"/>
        <v>-0.47131669625143569</v>
      </c>
      <c r="O56" s="116">
        <f t="shared" si="19"/>
        <v>-0.46211702715335912</v>
      </c>
    </row>
    <row r="57" spans="1:16" x14ac:dyDescent="0.25">
      <c r="A57" s="1">
        <v>5</v>
      </c>
      <c r="B57" s="114" t="s">
        <v>79</v>
      </c>
      <c r="C57" s="115">
        <v>44206</v>
      </c>
      <c r="D57" s="116">
        <v>0.17422370972454648</v>
      </c>
      <c r="E57" s="115">
        <v>0</v>
      </c>
      <c r="F57" s="116">
        <f t="shared" si="13"/>
        <v>-1</v>
      </c>
      <c r="G57" s="115">
        <v>28919</v>
      </c>
      <c r="H57" s="116" t="str">
        <f t="shared" si="14"/>
        <v>-</v>
      </c>
      <c r="I57" s="115">
        <v>53768</v>
      </c>
      <c r="J57" s="116">
        <f t="shared" si="15"/>
        <v>0.85926207683529854</v>
      </c>
      <c r="K57" s="115">
        <v>37828</v>
      </c>
      <c r="L57" s="116">
        <f t="shared" si="18"/>
        <v>-0.29645886028864754</v>
      </c>
      <c r="M57" s="115">
        <v>40404</v>
      </c>
      <c r="N57" s="116">
        <f t="shared" si="16"/>
        <v>6.8097705403404873E-2</v>
      </c>
      <c r="O57" s="116">
        <f t="shared" si="19"/>
        <v>-8.6006424467266918E-2</v>
      </c>
    </row>
    <row r="58" spans="1:16" x14ac:dyDescent="0.25">
      <c r="A58" s="1">
        <v>6</v>
      </c>
      <c r="B58" s="114" t="s">
        <v>81</v>
      </c>
      <c r="C58" s="115">
        <v>59890</v>
      </c>
      <c r="D58" s="116">
        <v>0.16968087184094371</v>
      </c>
      <c r="E58" s="115">
        <v>0</v>
      </c>
      <c r="F58" s="116">
        <f t="shared" si="13"/>
        <v>-1</v>
      </c>
      <c r="G58" s="115">
        <v>46951</v>
      </c>
      <c r="H58" s="116" t="str">
        <f t="shared" si="14"/>
        <v>-</v>
      </c>
      <c r="I58" s="115">
        <v>59477</v>
      </c>
      <c r="J58" s="116">
        <f t="shared" si="15"/>
        <v>0.26678877979169768</v>
      </c>
      <c r="K58" s="115">
        <v>57202</v>
      </c>
      <c r="L58" s="116">
        <f t="shared" si="18"/>
        <v>-3.8250079862804154E-2</v>
      </c>
      <c r="M58" s="115">
        <v>50727</v>
      </c>
      <c r="N58" s="116">
        <f t="shared" si="16"/>
        <v>-0.11319534282018107</v>
      </c>
      <c r="O58" s="116">
        <f t="shared" si="19"/>
        <v>-0.15299716146268161</v>
      </c>
    </row>
    <row r="59" spans="1:16" x14ac:dyDescent="0.25">
      <c r="A59" s="1">
        <v>7</v>
      </c>
      <c r="B59" s="114" t="s">
        <v>83</v>
      </c>
      <c r="C59" s="115">
        <v>78337</v>
      </c>
      <c r="D59" s="116">
        <v>-1.1894550958627681E-2</v>
      </c>
      <c r="E59" s="115">
        <v>0</v>
      </c>
      <c r="F59" s="116">
        <f t="shared" si="13"/>
        <v>-1</v>
      </c>
      <c r="G59" s="115">
        <v>107391</v>
      </c>
      <c r="H59" s="116" t="str">
        <f t="shared" si="14"/>
        <v>-</v>
      </c>
      <c r="I59" s="115">
        <v>95238</v>
      </c>
      <c r="J59" s="116">
        <f t="shared" si="15"/>
        <v>-0.11316590775763335</v>
      </c>
      <c r="K59" s="115">
        <v>76008</v>
      </c>
      <c r="L59" s="116">
        <f t="shared" si="18"/>
        <v>-0.20191520191520196</v>
      </c>
      <c r="M59" s="115">
        <v>64860</v>
      </c>
      <c r="N59" s="116">
        <f t="shared" si="16"/>
        <v>-0.14666877170824122</v>
      </c>
      <c r="O59" s="116">
        <f t="shared" si="19"/>
        <v>-0.17203875563271509</v>
      </c>
    </row>
    <row r="60" spans="1:16" x14ac:dyDescent="0.25">
      <c r="A60" s="1">
        <v>8</v>
      </c>
      <c r="B60" s="114" t="s">
        <v>85</v>
      </c>
      <c r="C60" s="115">
        <v>113973</v>
      </c>
      <c r="D60" s="116">
        <v>0.14227727833067738</v>
      </c>
      <c r="E60" s="115">
        <v>60233</v>
      </c>
      <c r="F60" s="116">
        <f t="shared" si="13"/>
        <v>-0.4715151834206347</v>
      </c>
      <c r="G60" s="115">
        <v>144260</v>
      </c>
      <c r="H60" s="116">
        <f t="shared" si="14"/>
        <v>1.3950326233128019</v>
      </c>
      <c r="I60" s="115">
        <v>115097</v>
      </c>
      <c r="J60" s="116">
        <f t="shared" si="15"/>
        <v>-0.20215582975183699</v>
      </c>
      <c r="K60" s="115">
        <v>89047</v>
      </c>
      <c r="L60" s="116">
        <f t="shared" si="18"/>
        <v>-0.22633083399219789</v>
      </c>
      <c r="M60" s="115">
        <v>94133</v>
      </c>
      <c r="N60" s="116">
        <f t="shared" si="16"/>
        <v>5.711590508383213E-2</v>
      </c>
      <c r="O60" s="116">
        <f t="shared" si="19"/>
        <v>-0.17407631632053211</v>
      </c>
    </row>
    <row r="61" spans="1:16" x14ac:dyDescent="0.25">
      <c r="A61" s="1">
        <v>9</v>
      </c>
      <c r="B61" s="114" t="s">
        <v>87</v>
      </c>
      <c r="C61" s="115">
        <v>62330</v>
      </c>
      <c r="D61" s="116">
        <v>-5.061459491569309E-2</v>
      </c>
      <c r="E61" s="115">
        <v>36380</v>
      </c>
      <c r="F61" s="116">
        <f t="shared" si="13"/>
        <v>-0.41633242419380712</v>
      </c>
      <c r="G61" s="115">
        <v>78666</v>
      </c>
      <c r="H61" s="116">
        <f t="shared" si="14"/>
        <v>1.1623419461242439</v>
      </c>
      <c r="I61" s="115">
        <v>63414</v>
      </c>
      <c r="J61" s="116">
        <f t="shared" si="15"/>
        <v>-0.19388299900846617</v>
      </c>
      <c r="K61" s="115">
        <v>57144</v>
      </c>
      <c r="L61" s="116">
        <f t="shared" si="18"/>
        <v>-9.8874065663733579E-2</v>
      </c>
      <c r="M61" s="115">
        <v>54493</v>
      </c>
      <c r="N61" s="116">
        <f t="shared" si="16"/>
        <v>-4.6391572168556605E-2</v>
      </c>
      <c r="O61" s="116">
        <f t="shared" si="19"/>
        <v>-0.12573399647039951</v>
      </c>
    </row>
    <row r="62" spans="1:16" x14ac:dyDescent="0.25">
      <c r="A62" s="1">
        <v>10</v>
      </c>
      <c r="B62" s="114" t="s">
        <v>89</v>
      </c>
      <c r="C62" s="115">
        <v>46379</v>
      </c>
      <c r="D62" s="116">
        <v>-2.3949323400046296E-2</v>
      </c>
      <c r="E62" s="115">
        <v>19194</v>
      </c>
      <c r="F62" s="116">
        <f t="shared" si="13"/>
        <v>-0.58614890359861138</v>
      </c>
      <c r="G62" s="115">
        <v>50943</v>
      </c>
      <c r="H62" s="116">
        <f t="shared" si="14"/>
        <v>1.6541106595811192</v>
      </c>
      <c r="I62" s="115">
        <v>42541</v>
      </c>
      <c r="J62" s="116">
        <f t="shared" si="15"/>
        <v>-0.16492943093261092</v>
      </c>
      <c r="K62" s="115">
        <v>42102</v>
      </c>
      <c r="L62" s="116">
        <f t="shared" si="18"/>
        <v>-1.0319456524294224E-2</v>
      </c>
      <c r="M62" s="115">
        <v>37191</v>
      </c>
      <c r="N62" s="116">
        <f t="shared" si="16"/>
        <v>-0.11664529000997581</v>
      </c>
      <c r="O62" s="116">
        <f t="shared" si="19"/>
        <v>-0.19810690183056989</v>
      </c>
    </row>
    <row r="63" spans="1:16" x14ac:dyDescent="0.25">
      <c r="A63" s="1">
        <v>11</v>
      </c>
      <c r="B63" s="114" t="s">
        <v>91</v>
      </c>
      <c r="C63" s="115">
        <v>29955</v>
      </c>
      <c r="D63" s="116">
        <v>-0.14080426801284995</v>
      </c>
      <c r="E63" s="115">
        <v>8529</v>
      </c>
      <c r="F63" s="116">
        <f t="shared" si="13"/>
        <v>-0.71527290936404608</v>
      </c>
      <c r="G63" s="115">
        <v>28449</v>
      </c>
      <c r="H63" s="116">
        <f t="shared" si="14"/>
        <v>2.3355610270840663</v>
      </c>
      <c r="I63" s="115">
        <v>32686</v>
      </c>
      <c r="J63" s="116">
        <f t="shared" si="15"/>
        <v>0.14893317867060363</v>
      </c>
      <c r="K63" s="115">
        <v>32224</v>
      </c>
      <c r="L63" s="116">
        <f t="shared" si="18"/>
        <v>-1.4134491831365059E-2</v>
      </c>
      <c r="M63" s="115">
        <v>27291</v>
      </c>
      <c r="N63" s="116">
        <f t="shared" si="16"/>
        <v>-0.15308465739821253</v>
      </c>
      <c r="O63" s="116">
        <f t="shared" si="19"/>
        <v>-8.8933400100150273E-2</v>
      </c>
    </row>
    <row r="64" spans="1:16" x14ac:dyDescent="0.25">
      <c r="A64" s="1">
        <v>12</v>
      </c>
      <c r="B64" s="114" t="s">
        <v>93</v>
      </c>
      <c r="C64" s="115">
        <v>35447</v>
      </c>
      <c r="D64" s="116">
        <v>-0.15117337164750955</v>
      </c>
      <c r="E64" s="115">
        <v>13051</v>
      </c>
      <c r="F64" s="116">
        <f t="shared" si="13"/>
        <v>-0.63181651479673873</v>
      </c>
      <c r="G64" s="115">
        <v>42442</v>
      </c>
      <c r="H64" s="116">
        <f t="shared" si="14"/>
        <v>2.2520113401271935</v>
      </c>
      <c r="I64" s="115">
        <v>45431</v>
      </c>
      <c r="J64" s="116">
        <f t="shared" si="15"/>
        <v>7.0425521888695108E-2</v>
      </c>
      <c r="K64" s="115">
        <v>40736</v>
      </c>
      <c r="L64" s="116">
        <f t="shared" si="18"/>
        <v>-0.10334353194954982</v>
      </c>
      <c r="M64" s="115">
        <v>39486</v>
      </c>
      <c r="N64" s="116">
        <f>IFERROR(M64/K64-1,"-")</f>
        <v>-3.0685388845247408E-2</v>
      </c>
      <c r="O64" s="116">
        <f t="shared" si="19"/>
        <v>0.1139447626033232</v>
      </c>
    </row>
    <row r="65" spans="1:16" ht="15.75" x14ac:dyDescent="0.25">
      <c r="B65" s="117" t="s">
        <v>30</v>
      </c>
      <c r="C65" s="118">
        <v>604227</v>
      </c>
      <c r="D65" s="119">
        <v>8.1336416251176713E-2</v>
      </c>
      <c r="E65" s="118">
        <v>222316</v>
      </c>
      <c r="F65" s="119">
        <f t="shared" si="13"/>
        <v>-0.6320654323623407</v>
      </c>
      <c r="G65" s="118">
        <v>584200</v>
      </c>
      <c r="H65" s="119">
        <f t="shared" si="14"/>
        <v>1.6277910721675455</v>
      </c>
      <c r="I65" s="118">
        <v>637553</v>
      </c>
      <c r="J65" s="119">
        <f t="shared" si="15"/>
        <v>9.1326600479287867E-2</v>
      </c>
      <c r="K65" s="118">
        <v>560736</v>
      </c>
      <c r="L65" s="119">
        <f t="shared" si="18"/>
        <v>-0.12048723792374905</v>
      </c>
      <c r="M65" s="118">
        <v>523401</v>
      </c>
      <c r="N65" s="119">
        <v>-6.6582134908406143E-2</v>
      </c>
      <c r="O65" s="119">
        <v>-0.13376760720722514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276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248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17215</v>
      </c>
      <c r="D75" s="116">
        <v>0.32484223487763586</v>
      </c>
      <c r="E75" s="115">
        <v>16631</v>
      </c>
      <c r="F75" s="116">
        <f t="shared" ref="F75:F87" si="20">IFERROR(E75/C75-1,"-")</f>
        <v>-3.3923903572465886E-2</v>
      </c>
      <c r="G75" s="115">
        <v>9757</v>
      </c>
      <c r="H75" s="116">
        <f t="shared" ref="H75:H87" si="21">IFERROR(G75/E75-1,"-")</f>
        <v>-0.41332451446094642</v>
      </c>
      <c r="I75" s="115">
        <v>14350</v>
      </c>
      <c r="J75" s="116">
        <f t="shared" ref="J75:J87" si="22">IFERROR(I75/G75-1,"-")</f>
        <v>0.47073895664651011</v>
      </c>
      <c r="K75" s="115">
        <v>17448</v>
      </c>
      <c r="L75" s="116">
        <f>IFERROR(K75/I75-1,"-")</f>
        <v>0.21588850174216034</v>
      </c>
      <c r="M75" s="115">
        <v>9983</v>
      </c>
      <c r="N75" s="116">
        <f t="shared" ref="N75:N83" si="23">IFERROR(M75/K75-1,"-")</f>
        <v>-0.42784273269142592</v>
      </c>
      <c r="O75" s="116">
        <f t="shared" ref="O75" si="24">M75/C75-1</f>
        <v>-0.42009875108916639</v>
      </c>
    </row>
    <row r="76" spans="1:16" x14ac:dyDescent="0.25">
      <c r="A76" s="1">
        <v>2</v>
      </c>
      <c r="B76" s="114" t="s">
        <v>73</v>
      </c>
      <c r="C76" s="115">
        <v>13131</v>
      </c>
      <c r="D76" s="116">
        <v>0.3061772605192481</v>
      </c>
      <c r="E76" s="115">
        <v>13987</v>
      </c>
      <c r="F76" s="116">
        <f t="shared" si="20"/>
        <v>6.518924682050109E-2</v>
      </c>
      <c r="G76" s="115">
        <v>12054</v>
      </c>
      <c r="H76" s="116">
        <f t="shared" si="21"/>
        <v>-0.13819975691713737</v>
      </c>
      <c r="I76" s="115">
        <v>11828</v>
      </c>
      <c r="J76" s="116">
        <f t="shared" si="22"/>
        <v>-1.8748962999834085E-2</v>
      </c>
      <c r="K76" s="115">
        <v>10511</v>
      </c>
      <c r="L76" s="116">
        <f t="shared" ref="L76:L87" si="25">IFERROR(K76/I76-1,"-")</f>
        <v>-0.11134595874196818</v>
      </c>
      <c r="M76" s="115">
        <v>15960</v>
      </c>
      <c r="N76" s="116">
        <f t="shared" si="23"/>
        <v>0.51840928551041765</v>
      </c>
      <c r="O76" s="116">
        <f>IFERROR(M76/C76-1,"-")</f>
        <v>0.21544436828878233</v>
      </c>
    </row>
    <row r="77" spans="1:16" x14ac:dyDescent="0.25">
      <c r="A77" s="1">
        <v>3</v>
      </c>
      <c r="B77" s="114" t="s">
        <v>75</v>
      </c>
      <c r="C77" s="115">
        <v>25825</v>
      </c>
      <c r="D77" s="116">
        <v>0.22196460679473828</v>
      </c>
      <c r="E77" s="115">
        <v>5475</v>
      </c>
      <c r="F77" s="116">
        <f t="shared" si="20"/>
        <v>-0.78799612778315586</v>
      </c>
      <c r="G77" s="115">
        <v>19746</v>
      </c>
      <c r="H77" s="116">
        <f t="shared" si="21"/>
        <v>2.6065753424657534</v>
      </c>
      <c r="I77" s="115">
        <v>11646</v>
      </c>
      <c r="J77" s="116">
        <f t="shared" si="22"/>
        <v>-0.4102096627164995</v>
      </c>
      <c r="K77" s="115">
        <v>13613</v>
      </c>
      <c r="L77" s="116">
        <f t="shared" si="25"/>
        <v>0.16889919285591626</v>
      </c>
      <c r="M77" s="115">
        <v>15644</v>
      </c>
      <c r="N77" s="116">
        <f t="shared" si="23"/>
        <v>0.14919562183207224</v>
      </c>
      <c r="O77" s="116">
        <f t="shared" ref="O77:O86" si="26">IFERROR(M77/C77-1,"-")</f>
        <v>-0.3942303969022265</v>
      </c>
    </row>
    <row r="78" spans="1:16" x14ac:dyDescent="0.25">
      <c r="A78" s="1">
        <v>4</v>
      </c>
      <c r="B78" s="114" t="s">
        <v>77</v>
      </c>
      <c r="C78" s="115">
        <v>27133</v>
      </c>
      <c r="D78" s="116">
        <v>0.40621922777921737</v>
      </c>
      <c r="E78" s="115">
        <v>0</v>
      </c>
      <c r="F78" s="116">
        <f t="shared" si="20"/>
        <v>-1</v>
      </c>
      <c r="G78" s="115">
        <v>27303</v>
      </c>
      <c r="H78" s="116" t="str">
        <f t="shared" si="21"/>
        <v>-</v>
      </c>
      <c r="I78" s="115">
        <v>24750</v>
      </c>
      <c r="J78" s="116">
        <f t="shared" si="22"/>
        <v>-9.3506208108999012E-2</v>
      </c>
      <c r="K78" s="115">
        <v>25210</v>
      </c>
      <c r="L78" s="116">
        <f t="shared" si="25"/>
        <v>1.8585858585858483E-2</v>
      </c>
      <c r="M78" s="115">
        <v>13759</v>
      </c>
      <c r="N78" s="116">
        <f t="shared" si="23"/>
        <v>-0.4542245140817136</v>
      </c>
      <c r="O78" s="116">
        <f t="shared" si="26"/>
        <v>-0.49290531824715289</v>
      </c>
    </row>
    <row r="79" spans="1:16" x14ac:dyDescent="0.25">
      <c r="A79" s="1">
        <v>5</v>
      </c>
      <c r="B79" s="114" t="s">
        <v>79</v>
      </c>
      <c r="C79" s="115">
        <v>35166</v>
      </c>
      <c r="D79" s="116">
        <v>0.56949031509417125</v>
      </c>
      <c r="E79" s="115">
        <v>0</v>
      </c>
      <c r="F79" s="116">
        <f t="shared" si="20"/>
        <v>-1</v>
      </c>
      <c r="G79" s="115">
        <v>30664</v>
      </c>
      <c r="H79" s="116" t="str">
        <f t="shared" si="21"/>
        <v>-</v>
      </c>
      <c r="I79" s="115">
        <v>25866</v>
      </c>
      <c r="J79" s="116">
        <f t="shared" si="22"/>
        <v>-0.15647012783720327</v>
      </c>
      <c r="K79" s="115">
        <v>18964</v>
      </c>
      <c r="L79" s="116">
        <f t="shared" si="25"/>
        <v>-0.26683677414366347</v>
      </c>
      <c r="M79" s="115">
        <v>18452</v>
      </c>
      <c r="N79" s="116">
        <f t="shared" si="23"/>
        <v>-2.6998523518245054E-2</v>
      </c>
      <c r="O79" s="116">
        <f t="shared" si="26"/>
        <v>-0.47528863106409602</v>
      </c>
    </row>
    <row r="80" spans="1:16" x14ac:dyDescent="0.25">
      <c r="A80" s="1">
        <v>6</v>
      </c>
      <c r="B80" s="114" t="s">
        <v>81</v>
      </c>
      <c r="C80" s="115">
        <v>44554</v>
      </c>
      <c r="D80" s="116">
        <v>0.38057759048091233</v>
      </c>
      <c r="E80" s="115">
        <v>0</v>
      </c>
      <c r="F80" s="116">
        <f t="shared" si="20"/>
        <v>-1</v>
      </c>
      <c r="G80" s="115">
        <v>40559</v>
      </c>
      <c r="H80" s="116" t="str">
        <f t="shared" si="21"/>
        <v>-</v>
      </c>
      <c r="I80" s="115">
        <v>27992</v>
      </c>
      <c r="J80" s="116">
        <f t="shared" si="22"/>
        <v>-0.30984491728099806</v>
      </c>
      <c r="K80" s="115">
        <v>26527</v>
      </c>
      <c r="L80" s="116">
        <f t="shared" si="25"/>
        <v>-5.2336381823378075E-2</v>
      </c>
      <c r="M80" s="115">
        <v>21370</v>
      </c>
      <c r="N80" s="116">
        <f t="shared" si="23"/>
        <v>-0.19440569985297995</v>
      </c>
      <c r="O80" s="116">
        <f t="shared" si="26"/>
        <v>-0.52035731920815187</v>
      </c>
    </row>
    <row r="81" spans="1:16" x14ac:dyDescent="0.25">
      <c r="A81" s="1">
        <v>7</v>
      </c>
      <c r="B81" s="114" t="s">
        <v>83</v>
      </c>
      <c r="C81" s="115">
        <v>54578</v>
      </c>
      <c r="D81" s="116">
        <v>0.34667390446111335</v>
      </c>
      <c r="E81" s="115">
        <v>0</v>
      </c>
      <c r="F81" s="116">
        <f t="shared" si="20"/>
        <v>-1</v>
      </c>
      <c r="G81" s="115">
        <v>55499</v>
      </c>
      <c r="H81" s="116" t="str">
        <f t="shared" si="21"/>
        <v>-</v>
      </c>
      <c r="I81" s="115">
        <v>36761</v>
      </c>
      <c r="J81" s="116">
        <f t="shared" si="22"/>
        <v>-0.33762770500369377</v>
      </c>
      <c r="K81" s="115">
        <v>32479</v>
      </c>
      <c r="L81" s="116">
        <f t="shared" si="25"/>
        <v>-0.11648214139985313</v>
      </c>
      <c r="M81" s="115">
        <v>29019</v>
      </c>
      <c r="N81" s="116">
        <f t="shared" si="23"/>
        <v>-0.10653037347208971</v>
      </c>
      <c r="O81" s="116">
        <f t="shared" si="26"/>
        <v>-0.46830224632635864</v>
      </c>
    </row>
    <row r="82" spans="1:16" x14ac:dyDescent="0.25">
      <c r="A82" s="1">
        <v>8</v>
      </c>
      <c r="B82" s="114" t="s">
        <v>85</v>
      </c>
      <c r="C82" s="115">
        <v>78515</v>
      </c>
      <c r="D82" s="116">
        <v>0.3547346262682034</v>
      </c>
      <c r="E82" s="115">
        <v>55404</v>
      </c>
      <c r="F82" s="116">
        <f t="shared" si="20"/>
        <v>-0.2943513978220722</v>
      </c>
      <c r="G82" s="115">
        <v>63358</v>
      </c>
      <c r="H82" s="116">
        <f t="shared" si="21"/>
        <v>0.14356364161432378</v>
      </c>
      <c r="I82" s="115">
        <v>50051</v>
      </c>
      <c r="J82" s="116">
        <f t="shared" si="22"/>
        <v>-0.21002872565421893</v>
      </c>
      <c r="K82" s="115">
        <v>42439</v>
      </c>
      <c r="L82" s="116">
        <f t="shared" si="25"/>
        <v>-0.15208487342910226</v>
      </c>
      <c r="M82" s="115">
        <v>38048</v>
      </c>
      <c r="N82" s="116">
        <f t="shared" si="23"/>
        <v>-0.1034661514173284</v>
      </c>
      <c r="O82" s="116">
        <f t="shared" si="26"/>
        <v>-0.51540469973890346</v>
      </c>
    </row>
    <row r="83" spans="1:16" x14ac:dyDescent="0.25">
      <c r="A83" s="1">
        <v>9</v>
      </c>
      <c r="B83" s="114" t="s">
        <v>87</v>
      </c>
      <c r="C83" s="115">
        <v>47325</v>
      </c>
      <c r="D83" s="116">
        <v>0.23880948641432376</v>
      </c>
      <c r="E83" s="115">
        <v>40310</v>
      </c>
      <c r="F83" s="116">
        <f t="shared" si="20"/>
        <v>-0.1482303222398309</v>
      </c>
      <c r="G83" s="115">
        <v>35393</v>
      </c>
      <c r="H83" s="116">
        <f t="shared" si="21"/>
        <v>-0.12197965765318775</v>
      </c>
      <c r="I83" s="115">
        <v>27057</v>
      </c>
      <c r="J83" s="116">
        <f t="shared" si="22"/>
        <v>-0.23552679908456475</v>
      </c>
      <c r="K83" s="115">
        <v>24059</v>
      </c>
      <c r="L83" s="116">
        <f t="shared" si="25"/>
        <v>-0.11080311934065123</v>
      </c>
      <c r="M83" s="115">
        <v>19606</v>
      </c>
      <c r="N83" s="116">
        <f t="shared" si="23"/>
        <v>-0.18508666195602475</v>
      </c>
      <c r="O83" s="116">
        <f t="shared" si="26"/>
        <v>-0.58571579503433702</v>
      </c>
    </row>
    <row r="84" spans="1:16" x14ac:dyDescent="0.25">
      <c r="A84" s="1">
        <v>10</v>
      </c>
      <c r="B84" s="114" t="s">
        <v>89</v>
      </c>
      <c r="C84" s="115">
        <v>29669</v>
      </c>
      <c r="D84" s="116">
        <v>2.5650776091540761E-2</v>
      </c>
      <c r="E84" s="115">
        <v>22312</v>
      </c>
      <c r="F84" s="116">
        <f t="shared" si="20"/>
        <v>-0.24796926084465265</v>
      </c>
      <c r="G84" s="115">
        <v>19975</v>
      </c>
      <c r="H84" s="116">
        <f t="shared" si="21"/>
        <v>-0.10474184295446398</v>
      </c>
      <c r="I84" s="115">
        <v>15636</v>
      </c>
      <c r="J84" s="116">
        <f t="shared" si="22"/>
        <v>-0.21722152690863583</v>
      </c>
      <c r="K84" s="115">
        <v>16278</v>
      </c>
      <c r="L84" s="116">
        <f t="shared" si="25"/>
        <v>4.1059094397544182E-2</v>
      </c>
      <c r="M84" s="115">
        <v>14275</v>
      </c>
      <c r="N84" s="116">
        <f>IFERROR(M84/K84-1,"-")</f>
        <v>-0.12304951468239345</v>
      </c>
      <c r="O84" s="116">
        <f t="shared" si="26"/>
        <v>-0.51885806734301798</v>
      </c>
    </row>
    <row r="85" spans="1:16" x14ac:dyDescent="0.25">
      <c r="A85" s="1">
        <v>11</v>
      </c>
      <c r="B85" s="114" t="s">
        <v>91</v>
      </c>
      <c r="C85" s="115">
        <v>16032</v>
      </c>
      <c r="D85" s="116">
        <v>-0.10710108604845447</v>
      </c>
      <c r="E85" s="115">
        <v>8795</v>
      </c>
      <c r="F85" s="116">
        <f t="shared" si="20"/>
        <v>-0.45140968063872255</v>
      </c>
      <c r="G85" s="115">
        <v>10052</v>
      </c>
      <c r="H85" s="116">
        <f t="shared" si="21"/>
        <v>0.14292211483797623</v>
      </c>
      <c r="I85" s="115">
        <v>16263</v>
      </c>
      <c r="J85" s="116">
        <f t="shared" si="22"/>
        <v>0.6178869876641464</v>
      </c>
      <c r="K85" s="115">
        <v>11300</v>
      </c>
      <c r="L85" s="116">
        <f t="shared" si="25"/>
        <v>-0.30517124761729075</v>
      </c>
      <c r="M85" s="115">
        <v>10788</v>
      </c>
      <c r="N85" s="116">
        <f>IFERROR(M85/K85-1,"-")</f>
        <v>-4.5309734513274358E-2</v>
      </c>
      <c r="O85" s="116">
        <f t="shared" si="26"/>
        <v>-0.32709580838323349</v>
      </c>
    </row>
    <row r="86" spans="1:16" x14ac:dyDescent="0.25">
      <c r="A86" s="1">
        <v>12</v>
      </c>
      <c r="B86" s="114" t="s">
        <v>93</v>
      </c>
      <c r="C86" s="115">
        <v>20209</v>
      </c>
      <c r="D86" s="116">
        <v>-4.6070332782629175E-2</v>
      </c>
      <c r="E86" s="115">
        <v>8943</v>
      </c>
      <c r="F86" s="116">
        <f t="shared" si="20"/>
        <v>-0.55747439259735754</v>
      </c>
      <c r="G86" s="115">
        <v>17534</v>
      </c>
      <c r="H86" s="116">
        <f t="shared" si="21"/>
        <v>0.96063960639606405</v>
      </c>
      <c r="I86" s="115">
        <v>24371</v>
      </c>
      <c r="J86" s="116">
        <f t="shared" si="22"/>
        <v>0.38992813961446338</v>
      </c>
      <c r="K86" s="115">
        <v>17678</v>
      </c>
      <c r="L86" s="116">
        <f t="shared" si="25"/>
        <v>-0.27462968281974476</v>
      </c>
      <c r="M86" s="115">
        <v>12305</v>
      </c>
      <c r="N86" s="116">
        <f>IFERROR(M86/K86-1,"-")</f>
        <v>-0.30393709695666926</v>
      </c>
      <c r="O86" s="116">
        <f t="shared" si="26"/>
        <v>-0.39111287050324117</v>
      </c>
    </row>
    <row r="87" spans="1:16" ht="15.75" x14ac:dyDescent="0.25">
      <c r="B87" s="117" t="s">
        <v>30</v>
      </c>
      <c r="C87" s="118">
        <v>409352</v>
      </c>
      <c r="D87" s="119">
        <v>0.26770865914953834</v>
      </c>
      <c r="E87" s="118">
        <v>197437</v>
      </c>
      <c r="F87" s="119">
        <f t="shared" si="20"/>
        <v>-0.51768404698157089</v>
      </c>
      <c r="G87" s="118">
        <v>341894</v>
      </c>
      <c r="H87" s="119">
        <f t="shared" si="21"/>
        <v>0.73166123877490041</v>
      </c>
      <c r="I87" s="118">
        <v>286571</v>
      </c>
      <c r="J87" s="119">
        <f t="shared" si="22"/>
        <v>-0.16181331055824322</v>
      </c>
      <c r="K87" s="118">
        <v>256506</v>
      </c>
      <c r="L87" s="119">
        <f t="shared" si="25"/>
        <v>-0.10491291861353735</v>
      </c>
      <c r="M87" s="118">
        <v>219209</v>
      </c>
      <c r="N87" s="119">
        <v>-0.14540400614410576</v>
      </c>
      <c r="O87" s="119">
        <v>-0.46449754734311788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277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248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1059399</v>
      </c>
      <c r="D97" s="116">
        <v>3.9082852076206098E-2</v>
      </c>
      <c r="E97" s="115">
        <v>1106899</v>
      </c>
      <c r="F97" s="116">
        <f t="shared" ref="F97:F109" si="27">IFERROR(E97/C97-1,"-")</f>
        <v>4.4836742341648472E-2</v>
      </c>
      <c r="G97" s="115">
        <v>79086</v>
      </c>
      <c r="H97" s="116">
        <f t="shared" ref="H97:H109" si="28">IFERROR(G97/E97-1,"-")</f>
        <v>-0.92855174681700858</v>
      </c>
      <c r="I97" s="115">
        <v>741846</v>
      </c>
      <c r="J97" s="116">
        <f t="shared" ref="J97:J109" si="29">IFERROR(I97/G97-1,"-")</f>
        <v>8.3802442910249599</v>
      </c>
      <c r="K97" s="115">
        <v>1055839</v>
      </c>
      <c r="L97" s="116">
        <f t="shared" ref="L97:L109" si="30">IFERROR(K97/I97-1,"-")</f>
        <v>0.42325900523828386</v>
      </c>
      <c r="M97" s="115">
        <v>1124089</v>
      </c>
      <c r="N97" s="116">
        <f t="shared" ref="N97:N105" si="31">IFERROR(M97/K97-1,"-")</f>
        <v>6.4640537051577018E-2</v>
      </c>
      <c r="O97" s="116">
        <f t="shared" ref="O97" si="32">M97/C97-1</f>
        <v>6.1062923412236625E-2</v>
      </c>
    </row>
    <row r="98" spans="2:15" x14ac:dyDescent="0.25">
      <c r="B98" s="114" t="s">
        <v>73</v>
      </c>
      <c r="C98" s="115">
        <v>976914</v>
      </c>
      <c r="D98" s="116">
        <v>-5.6693035204644637E-3</v>
      </c>
      <c r="E98" s="115">
        <v>1081526</v>
      </c>
      <c r="F98" s="116">
        <f t="shared" si="27"/>
        <v>0.10708414456134308</v>
      </c>
      <c r="G98" s="115">
        <v>81774</v>
      </c>
      <c r="H98" s="116">
        <f t="shared" si="28"/>
        <v>-0.92439016722667788</v>
      </c>
      <c r="I98" s="115">
        <v>874447</v>
      </c>
      <c r="J98" s="116">
        <f t="shared" si="29"/>
        <v>9.6934600239684983</v>
      </c>
      <c r="K98" s="115">
        <v>1044732</v>
      </c>
      <c r="L98" s="116">
        <f t="shared" si="30"/>
        <v>0.19473450077591892</v>
      </c>
      <c r="M98" s="115">
        <v>1073616</v>
      </c>
      <c r="N98" s="116">
        <f t="shared" si="31"/>
        <v>2.7647281790928124E-2</v>
      </c>
      <c r="O98" s="116">
        <f>IFERROR(M98/C98-1,"-")</f>
        <v>9.8987218936364973E-2</v>
      </c>
    </row>
    <row r="99" spans="2:15" x14ac:dyDescent="0.25">
      <c r="B99" s="114" t="s">
        <v>75</v>
      </c>
      <c r="C99" s="115">
        <v>1063787</v>
      </c>
      <c r="D99" s="116">
        <v>3.908382123398324E-2</v>
      </c>
      <c r="E99" s="115">
        <v>482348</v>
      </c>
      <c r="F99" s="116">
        <f t="shared" si="27"/>
        <v>-0.54657464323215077</v>
      </c>
      <c r="G99" s="115">
        <v>87662</v>
      </c>
      <c r="H99" s="116">
        <f t="shared" si="28"/>
        <v>-0.81825984558866216</v>
      </c>
      <c r="I99" s="115">
        <v>1017822</v>
      </c>
      <c r="J99" s="116">
        <f t="shared" si="29"/>
        <v>10.610754945130159</v>
      </c>
      <c r="K99" s="115">
        <v>1058399</v>
      </c>
      <c r="L99" s="116">
        <f t="shared" si="30"/>
        <v>3.9866499250360121E-2</v>
      </c>
      <c r="M99" s="115">
        <v>1149510</v>
      </c>
      <c r="N99" s="116">
        <f t="shared" si="31"/>
        <v>8.6083792596175934E-2</v>
      </c>
      <c r="O99" s="116">
        <f t="shared" ref="O99:O108" si="33">IFERROR(M99/C99-1,"-")</f>
        <v>8.0582861042671095E-2</v>
      </c>
    </row>
    <row r="100" spans="2:15" x14ac:dyDescent="0.25">
      <c r="B100" s="114" t="s">
        <v>77</v>
      </c>
      <c r="C100" s="115">
        <v>971252</v>
      </c>
      <c r="D100" s="116">
        <v>-9.6791480703939392E-4</v>
      </c>
      <c r="E100" s="115">
        <v>0</v>
      </c>
      <c r="F100" s="116">
        <f t="shared" si="27"/>
        <v>-1</v>
      </c>
      <c r="G100" s="115">
        <v>106355</v>
      </c>
      <c r="H100" s="116" t="str">
        <f t="shared" si="28"/>
        <v>-</v>
      </c>
      <c r="I100" s="115">
        <v>1046375</v>
      </c>
      <c r="J100" s="116">
        <f t="shared" si="29"/>
        <v>8.8385125287950732</v>
      </c>
      <c r="K100" s="115">
        <v>1034923</v>
      </c>
      <c r="L100" s="116">
        <f t="shared" si="30"/>
        <v>-1.0944451081113415E-2</v>
      </c>
      <c r="M100" s="115">
        <v>1054807</v>
      </c>
      <c r="N100" s="116">
        <f t="shared" si="31"/>
        <v>1.9213023577599575E-2</v>
      </c>
      <c r="O100" s="116">
        <f t="shared" si="33"/>
        <v>8.6028136878997463E-2</v>
      </c>
    </row>
    <row r="101" spans="2:15" x14ac:dyDescent="0.25">
      <c r="B101" s="114" t="s">
        <v>79</v>
      </c>
      <c r="C101" s="115">
        <v>904390</v>
      </c>
      <c r="D101" s="116">
        <v>2.1043159985142612E-2</v>
      </c>
      <c r="E101" s="115">
        <v>0</v>
      </c>
      <c r="F101" s="116">
        <f t="shared" si="27"/>
        <v>-1</v>
      </c>
      <c r="G101" s="115">
        <v>127723</v>
      </c>
      <c r="H101" s="116" t="str">
        <f t="shared" si="28"/>
        <v>-</v>
      </c>
      <c r="I101" s="115">
        <v>916073</v>
      </c>
      <c r="J101" s="116">
        <f t="shared" si="29"/>
        <v>6.1723417082279619</v>
      </c>
      <c r="K101" s="115">
        <v>981896</v>
      </c>
      <c r="L101" s="116">
        <f t="shared" si="30"/>
        <v>7.1853443994092103E-2</v>
      </c>
      <c r="M101" s="115">
        <v>1029817</v>
      </c>
      <c r="N101" s="116">
        <f t="shared" si="31"/>
        <v>4.8804557712833097E-2</v>
      </c>
      <c r="O101" s="116">
        <f t="shared" si="33"/>
        <v>0.13868684969979772</v>
      </c>
    </row>
    <row r="102" spans="2:15" x14ac:dyDescent="0.25">
      <c r="B102" s="114" t="s">
        <v>81</v>
      </c>
      <c r="C102" s="115">
        <v>955559</v>
      </c>
      <c r="D102" s="116">
        <v>6.403526744553778E-2</v>
      </c>
      <c r="E102" s="115">
        <v>0</v>
      </c>
      <c r="F102" s="116">
        <f t="shared" si="27"/>
        <v>-1</v>
      </c>
      <c r="G102" s="115">
        <v>187439</v>
      </c>
      <c r="H102" s="116" t="str">
        <f t="shared" si="28"/>
        <v>-</v>
      </c>
      <c r="I102" s="115">
        <v>942395</v>
      </c>
      <c r="J102" s="116">
        <f t="shared" si="29"/>
        <v>4.0277423588474113</v>
      </c>
      <c r="K102" s="115">
        <v>985737</v>
      </c>
      <c r="L102" s="116">
        <f t="shared" si="30"/>
        <v>4.5991330599164826E-2</v>
      </c>
      <c r="M102" s="115">
        <v>987495</v>
      </c>
      <c r="N102" s="116">
        <f t="shared" si="31"/>
        <v>1.7834371642739821E-3</v>
      </c>
      <c r="O102" s="116">
        <f t="shared" si="33"/>
        <v>3.3421274876799911E-2</v>
      </c>
    </row>
    <row r="103" spans="2:15" x14ac:dyDescent="0.25">
      <c r="B103" s="114" t="s">
        <v>83</v>
      </c>
      <c r="C103" s="115">
        <v>1050150</v>
      </c>
      <c r="D103" s="116">
        <v>1.1677912349185249E-2</v>
      </c>
      <c r="E103" s="115">
        <v>0</v>
      </c>
      <c r="F103" s="116">
        <f t="shared" si="27"/>
        <v>-1</v>
      </c>
      <c r="G103" s="115">
        <v>390325</v>
      </c>
      <c r="H103" s="116" t="str">
        <f t="shared" si="28"/>
        <v>-</v>
      </c>
      <c r="I103" s="115">
        <v>1047957</v>
      </c>
      <c r="J103" s="116">
        <f t="shared" si="29"/>
        <v>1.6848318708768333</v>
      </c>
      <c r="K103" s="115">
        <v>1096955</v>
      </c>
      <c r="L103" s="116">
        <f t="shared" si="30"/>
        <v>4.6755735206692739E-2</v>
      </c>
      <c r="M103" s="115">
        <v>1131084</v>
      </c>
      <c r="N103" s="116">
        <f t="shared" si="31"/>
        <v>3.1112488661795501E-2</v>
      </c>
      <c r="O103" s="116">
        <f t="shared" si="33"/>
        <v>7.7068990144265159E-2</v>
      </c>
    </row>
    <row r="104" spans="2:15" x14ac:dyDescent="0.25">
      <c r="B104" s="114" t="s">
        <v>85</v>
      </c>
      <c r="C104" s="115">
        <v>1079362</v>
      </c>
      <c r="D104" s="116">
        <v>-3.4033579305811079E-3</v>
      </c>
      <c r="E104" s="115">
        <v>169505</v>
      </c>
      <c r="F104" s="116">
        <f t="shared" si="27"/>
        <v>-0.84295815491003023</v>
      </c>
      <c r="G104" s="115">
        <v>588422</v>
      </c>
      <c r="H104" s="116">
        <f t="shared" si="28"/>
        <v>2.4714138226011033</v>
      </c>
      <c r="I104" s="115">
        <v>1076405</v>
      </c>
      <c r="J104" s="116">
        <f t="shared" si="29"/>
        <v>0.82930787767962455</v>
      </c>
      <c r="K104" s="115">
        <v>1140422</v>
      </c>
      <c r="L104" s="116">
        <f t="shared" si="30"/>
        <v>5.9472967888480666E-2</v>
      </c>
      <c r="M104" s="115">
        <v>1172113</v>
      </c>
      <c r="N104" s="116">
        <f t="shared" si="31"/>
        <v>2.7788836062440092E-2</v>
      </c>
      <c r="O104" s="116">
        <f t="shared" si="33"/>
        <v>8.5931318686409242E-2</v>
      </c>
    </row>
    <row r="105" spans="2:15" x14ac:dyDescent="0.25">
      <c r="B105" s="114" t="s">
        <v>87</v>
      </c>
      <c r="C105" s="115">
        <v>951062</v>
      </c>
      <c r="D105" s="116">
        <v>-3.2594078602232734E-5</v>
      </c>
      <c r="E105" s="115">
        <v>99935</v>
      </c>
      <c r="F105" s="116">
        <f t="shared" si="27"/>
        <v>-0.8949227284866812</v>
      </c>
      <c r="G105" s="115">
        <v>647953</v>
      </c>
      <c r="H105" s="116">
        <f t="shared" si="28"/>
        <v>5.4837444338820234</v>
      </c>
      <c r="I105" s="115">
        <v>923259</v>
      </c>
      <c r="J105" s="116">
        <f t="shared" si="29"/>
        <v>0.42488575560264397</v>
      </c>
      <c r="K105" s="115">
        <v>1021615</v>
      </c>
      <c r="L105" s="116">
        <f t="shared" si="30"/>
        <v>0.1065313200304574</v>
      </c>
      <c r="M105" s="115">
        <v>1027132</v>
      </c>
      <c r="N105" s="116">
        <f t="shared" si="31"/>
        <v>5.4002730970081902E-3</v>
      </c>
      <c r="O105" s="116">
        <f t="shared" si="33"/>
        <v>7.9984270215821995E-2</v>
      </c>
    </row>
    <row r="106" spans="2:15" x14ac:dyDescent="0.25">
      <c r="B106" s="114" t="s">
        <v>89</v>
      </c>
      <c r="C106" s="115">
        <v>1083071</v>
      </c>
      <c r="D106" s="116">
        <v>-2.041881359963893E-2</v>
      </c>
      <c r="E106" s="115">
        <v>96365</v>
      </c>
      <c r="F106" s="116">
        <f t="shared" si="27"/>
        <v>-0.91102614694696837</v>
      </c>
      <c r="G106" s="115">
        <v>882370</v>
      </c>
      <c r="H106" s="116">
        <f t="shared" si="28"/>
        <v>8.1565402376381471</v>
      </c>
      <c r="I106" s="115">
        <v>1066955</v>
      </c>
      <c r="J106" s="116">
        <f t="shared" si="29"/>
        <v>0.20919228894908026</v>
      </c>
      <c r="K106" s="115">
        <v>1149422</v>
      </c>
      <c r="L106" s="116">
        <f t="shared" si="30"/>
        <v>7.7291919528002628E-2</v>
      </c>
      <c r="M106" s="115">
        <v>1172328</v>
      </c>
      <c r="N106" s="116">
        <f>IFERROR(M106/K106-1,"-")</f>
        <v>1.9928276994872096E-2</v>
      </c>
      <c r="O106" s="116">
        <f t="shared" si="33"/>
        <v>8.2411033071700723E-2</v>
      </c>
    </row>
    <row r="107" spans="2:15" x14ac:dyDescent="0.25">
      <c r="B107" s="114" t="s">
        <v>91</v>
      </c>
      <c r="C107" s="115">
        <v>978510</v>
      </c>
      <c r="D107" s="116">
        <v>1.8258748506707834E-2</v>
      </c>
      <c r="E107" s="115">
        <v>139605</v>
      </c>
      <c r="F107" s="116">
        <f t="shared" si="27"/>
        <v>-0.857329000214612</v>
      </c>
      <c r="G107" s="115">
        <v>888594</v>
      </c>
      <c r="H107" s="116">
        <f t="shared" si="28"/>
        <v>5.3650585580745673</v>
      </c>
      <c r="I107" s="115">
        <v>1015209</v>
      </c>
      <c r="J107" s="116">
        <f t="shared" si="29"/>
        <v>0.14248914577411065</v>
      </c>
      <c r="K107" s="115">
        <v>1105909</v>
      </c>
      <c r="L107" s="116">
        <f t="shared" si="30"/>
        <v>8.9341209544044675E-2</v>
      </c>
      <c r="M107" s="115">
        <v>1086191</v>
      </c>
      <c r="N107" s="116">
        <f>IFERROR(M107/K107-1,"-")</f>
        <v>-1.7829676763639668E-2</v>
      </c>
      <c r="O107" s="116">
        <f t="shared" si="33"/>
        <v>0.11004588609211963</v>
      </c>
    </row>
    <row r="108" spans="2:15" x14ac:dyDescent="0.25">
      <c r="B108" s="114" t="s">
        <v>93</v>
      </c>
      <c r="C108" s="115">
        <v>1018910</v>
      </c>
      <c r="D108" s="116">
        <v>4.1102133068487978E-2</v>
      </c>
      <c r="E108" s="115">
        <v>174634</v>
      </c>
      <c r="F108" s="116">
        <f t="shared" si="27"/>
        <v>-0.82860704085738679</v>
      </c>
      <c r="G108" s="115">
        <v>769877</v>
      </c>
      <c r="H108" s="116">
        <f t="shared" si="28"/>
        <v>3.4085172417742253</v>
      </c>
      <c r="I108" s="115">
        <v>1039520</v>
      </c>
      <c r="J108" s="116">
        <f t="shared" si="29"/>
        <v>0.3502416619797708</v>
      </c>
      <c r="K108" s="115">
        <v>1097426</v>
      </c>
      <c r="L108" s="116">
        <f t="shared" si="30"/>
        <v>5.5704555948899559E-2</v>
      </c>
      <c r="M108" s="115">
        <v>1088821</v>
      </c>
      <c r="N108" s="116">
        <f>IFERROR(M108/K108-1,"-")</f>
        <v>-7.8410753891378082E-3</v>
      </c>
      <c r="O108" s="116">
        <f t="shared" si="33"/>
        <v>6.8613518367667492E-2</v>
      </c>
    </row>
    <row r="109" spans="2:15" ht="15.75" x14ac:dyDescent="0.25">
      <c r="B109" s="117" t="s">
        <v>30</v>
      </c>
      <c r="C109" s="118">
        <v>12092366</v>
      </c>
      <c r="D109" s="119">
        <v>1.6227550093409038E-2</v>
      </c>
      <c r="E109" s="118">
        <v>3494056</v>
      </c>
      <c r="F109" s="119">
        <f t="shared" si="27"/>
        <v>-0.71105274187036682</v>
      </c>
      <c r="G109" s="118">
        <v>4837580</v>
      </c>
      <c r="H109" s="119">
        <f t="shared" si="28"/>
        <v>0.38451701976156083</v>
      </c>
      <c r="I109" s="118">
        <v>11708263</v>
      </c>
      <c r="J109" s="119">
        <f t="shared" si="29"/>
        <v>1.4202727396756227</v>
      </c>
      <c r="K109" s="118">
        <v>12773275</v>
      </c>
      <c r="L109" s="119">
        <f t="shared" si="30"/>
        <v>9.0962425425530569E-2</v>
      </c>
      <c r="M109" s="118">
        <v>13097003</v>
      </c>
      <c r="N109" s="119">
        <v>2.5344165846268973E-2</v>
      </c>
      <c r="O109" s="119">
        <v>8.3080267335606584E-2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278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248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453772</v>
      </c>
      <c r="D119" s="116">
        <v>9.8381131271664035E-2</v>
      </c>
      <c r="E119" s="115">
        <v>467841</v>
      </c>
      <c r="F119" s="116">
        <f t="shared" ref="F119:F131" si="34">IFERROR(E119/C119-1,"-")</f>
        <v>3.1004557354795015E-2</v>
      </c>
      <c r="G119" s="115">
        <v>9246</v>
      </c>
      <c r="H119" s="116">
        <f t="shared" ref="H119:H131" si="35">IFERROR(G119/E119-1,"-")</f>
        <v>-0.98023687534867621</v>
      </c>
      <c r="I119" s="115">
        <v>287804</v>
      </c>
      <c r="J119" s="116">
        <f t="shared" ref="J119:J131" si="36">IFERROR(I119/G119-1,"-")</f>
        <v>30.127406446030715</v>
      </c>
      <c r="K119" s="115">
        <v>463889</v>
      </c>
      <c r="L119" s="116">
        <f t="shared" ref="L119:L131" si="37">IFERROR(K119/I119-1,"-")</f>
        <v>0.61182262928937758</v>
      </c>
      <c r="M119" s="115">
        <v>507267</v>
      </c>
      <c r="N119" s="116">
        <f t="shared" ref="N119:N127" si="38">IFERROR(M119/K119-1,"-")</f>
        <v>9.3509438680373869E-2</v>
      </c>
      <c r="O119" s="116">
        <f t="shared" ref="O119" si="39">M119/C119-1</f>
        <v>0.11788960094496792</v>
      </c>
    </row>
    <row r="120" spans="1:16" x14ac:dyDescent="0.25">
      <c r="B120" s="114" t="s">
        <v>73</v>
      </c>
      <c r="C120" s="115">
        <v>421449</v>
      </c>
      <c r="D120" s="116">
        <v>5.5244939093856749E-2</v>
      </c>
      <c r="E120" s="115">
        <v>473805</v>
      </c>
      <c r="F120" s="116">
        <f t="shared" si="34"/>
        <v>0.12422855434465374</v>
      </c>
      <c r="G120" s="115">
        <v>3986</v>
      </c>
      <c r="H120" s="116">
        <f t="shared" si="35"/>
        <v>-0.99158725636073908</v>
      </c>
      <c r="I120" s="115">
        <v>387845</v>
      </c>
      <c r="J120" s="116">
        <f t="shared" si="36"/>
        <v>96.301806322127447</v>
      </c>
      <c r="K120" s="115">
        <v>455329</v>
      </c>
      <c r="L120" s="116">
        <f t="shared" si="37"/>
        <v>0.17399734429991365</v>
      </c>
      <c r="M120" s="115">
        <v>462410</v>
      </c>
      <c r="N120" s="116">
        <f t="shared" si="38"/>
        <v>1.5551392509592032E-2</v>
      </c>
      <c r="O120" s="116">
        <f>IFERROR(M120/C120-1,"-")</f>
        <v>9.7190881933519879E-2</v>
      </c>
    </row>
    <row r="121" spans="1:16" x14ac:dyDescent="0.25">
      <c r="B121" s="114" t="s">
        <v>75</v>
      </c>
      <c r="C121" s="115">
        <v>488430</v>
      </c>
      <c r="D121" s="116">
        <v>7.332391339221167E-2</v>
      </c>
      <c r="E121" s="115">
        <v>236725</v>
      </c>
      <c r="F121" s="116">
        <f t="shared" si="34"/>
        <v>-0.51533484839178589</v>
      </c>
      <c r="G121" s="115">
        <v>3017</v>
      </c>
      <c r="H121" s="116">
        <f t="shared" si="35"/>
        <v>-0.98725525398669345</v>
      </c>
      <c r="I121" s="115">
        <v>471283</v>
      </c>
      <c r="J121" s="116">
        <f t="shared" si="36"/>
        <v>155.20914816042426</v>
      </c>
      <c r="K121" s="115">
        <v>508176</v>
      </c>
      <c r="L121" s="116">
        <f t="shared" si="37"/>
        <v>7.8282051336458158E-2</v>
      </c>
      <c r="M121" s="115">
        <v>528478</v>
      </c>
      <c r="N121" s="116">
        <f t="shared" si="38"/>
        <v>3.9950725732816883E-2</v>
      </c>
      <c r="O121" s="116">
        <f t="shared" ref="O121:O130" si="40">IFERROR(M121/C121-1,"-")</f>
        <v>8.1993325553303409E-2</v>
      </c>
    </row>
    <row r="122" spans="1:16" x14ac:dyDescent="0.25">
      <c r="B122" s="114" t="s">
        <v>77</v>
      </c>
      <c r="C122" s="115">
        <v>463768</v>
      </c>
      <c r="D122" s="116">
        <v>6.9472052983797772E-2</v>
      </c>
      <c r="E122" s="115">
        <v>0</v>
      </c>
      <c r="F122" s="116">
        <f t="shared" si="34"/>
        <v>-1</v>
      </c>
      <c r="G122" s="115">
        <v>3963</v>
      </c>
      <c r="H122" s="116" t="str">
        <f t="shared" si="35"/>
        <v>-</v>
      </c>
      <c r="I122" s="115">
        <v>499381</v>
      </c>
      <c r="J122" s="116">
        <f t="shared" si="36"/>
        <v>125.01085036588444</v>
      </c>
      <c r="K122" s="115">
        <v>504848</v>
      </c>
      <c r="L122" s="116">
        <f t="shared" si="37"/>
        <v>1.0947553070701499E-2</v>
      </c>
      <c r="M122" s="115">
        <v>538909</v>
      </c>
      <c r="N122" s="116">
        <f t="shared" si="38"/>
        <v>6.7467831901879327E-2</v>
      </c>
      <c r="O122" s="116">
        <f t="shared" si="40"/>
        <v>0.16202282175570537</v>
      </c>
    </row>
    <row r="123" spans="1:16" x14ac:dyDescent="0.25">
      <c r="B123" s="114" t="s">
        <v>79</v>
      </c>
      <c r="C123" s="115">
        <v>451101</v>
      </c>
      <c r="D123" s="116">
        <v>8.3608979209454759E-2</v>
      </c>
      <c r="E123" s="115">
        <v>0</v>
      </c>
      <c r="F123" s="116">
        <f t="shared" si="34"/>
        <v>-1</v>
      </c>
      <c r="G123" s="115">
        <v>4045</v>
      </c>
      <c r="H123" s="116" t="str">
        <f t="shared" si="35"/>
        <v>-</v>
      </c>
      <c r="I123" s="115">
        <v>490237</v>
      </c>
      <c r="J123" s="116">
        <f t="shared" si="36"/>
        <v>120.19579728059333</v>
      </c>
      <c r="K123" s="115">
        <v>543521</v>
      </c>
      <c r="L123" s="116">
        <f t="shared" si="37"/>
        <v>0.10869028653488</v>
      </c>
      <c r="M123" s="115">
        <v>584395</v>
      </c>
      <c r="N123" s="116">
        <f t="shared" si="38"/>
        <v>7.5202246095366965E-2</v>
      </c>
      <c r="O123" s="116">
        <f t="shared" si="40"/>
        <v>0.29548593330540163</v>
      </c>
    </row>
    <row r="124" spans="1:16" x14ac:dyDescent="0.25">
      <c r="B124" s="114" t="s">
        <v>81</v>
      </c>
      <c r="C124" s="115">
        <v>482201</v>
      </c>
      <c r="D124" s="116">
        <v>9.7315428605238008E-2</v>
      </c>
      <c r="E124" s="115">
        <v>0</v>
      </c>
      <c r="F124" s="116">
        <f t="shared" si="34"/>
        <v>-1</v>
      </c>
      <c r="G124" s="115">
        <v>17245</v>
      </c>
      <c r="H124" s="116" t="str">
        <f t="shared" si="35"/>
        <v>-</v>
      </c>
      <c r="I124" s="115">
        <v>521079</v>
      </c>
      <c r="J124" s="116">
        <f t="shared" si="36"/>
        <v>29.216236590316033</v>
      </c>
      <c r="K124" s="115">
        <v>561465</v>
      </c>
      <c r="L124" s="116">
        <f t="shared" si="37"/>
        <v>7.7504562647890296E-2</v>
      </c>
      <c r="M124" s="115">
        <v>571290</v>
      </c>
      <c r="N124" s="116">
        <f t="shared" si="38"/>
        <v>1.749886457748917E-2</v>
      </c>
      <c r="O124" s="116">
        <f t="shared" si="40"/>
        <v>0.18475490511218351</v>
      </c>
    </row>
    <row r="125" spans="1:16" x14ac:dyDescent="0.25">
      <c r="B125" s="114" t="s">
        <v>83</v>
      </c>
      <c r="C125" s="115">
        <v>492814</v>
      </c>
      <c r="D125" s="116">
        <v>3.6338095698730255E-2</v>
      </c>
      <c r="E125" s="115">
        <v>0</v>
      </c>
      <c r="F125" s="116">
        <f t="shared" si="34"/>
        <v>-1</v>
      </c>
      <c r="G125" s="115">
        <v>61248</v>
      </c>
      <c r="H125" s="116" t="str">
        <f t="shared" si="35"/>
        <v>-</v>
      </c>
      <c r="I125" s="115">
        <v>562174</v>
      </c>
      <c r="J125" s="116">
        <f t="shared" si="36"/>
        <v>8.1786507314524552</v>
      </c>
      <c r="K125" s="115">
        <v>581810</v>
      </c>
      <c r="L125" s="116">
        <f t="shared" si="37"/>
        <v>3.4928687559367733E-2</v>
      </c>
      <c r="M125" s="115">
        <v>611230</v>
      </c>
      <c r="N125" s="116">
        <f t="shared" si="38"/>
        <v>5.0566336089101327E-2</v>
      </c>
      <c r="O125" s="116">
        <f t="shared" si="40"/>
        <v>0.24028538150296064</v>
      </c>
    </row>
    <row r="126" spans="1:16" x14ac:dyDescent="0.25">
      <c r="B126" s="114" t="s">
        <v>85</v>
      </c>
      <c r="C126" s="115">
        <v>529315</v>
      </c>
      <c r="D126" s="116">
        <v>8.8262649518566771E-3</v>
      </c>
      <c r="E126" s="115">
        <v>33819</v>
      </c>
      <c r="F126" s="116">
        <f t="shared" si="34"/>
        <v>-0.93610798862681011</v>
      </c>
      <c r="G126" s="115">
        <v>191040</v>
      </c>
      <c r="H126" s="116">
        <f t="shared" si="35"/>
        <v>4.6488955912356955</v>
      </c>
      <c r="I126" s="115">
        <v>591418</v>
      </c>
      <c r="J126" s="116">
        <f t="shared" si="36"/>
        <v>2.0957809882747069</v>
      </c>
      <c r="K126" s="115">
        <v>615291</v>
      </c>
      <c r="L126" s="116">
        <f t="shared" si="37"/>
        <v>4.036569735787543E-2</v>
      </c>
      <c r="M126" s="115">
        <v>659079</v>
      </c>
      <c r="N126" s="116">
        <f t="shared" si="38"/>
        <v>7.1166326177369843E-2</v>
      </c>
      <c r="O126" s="116">
        <f t="shared" si="40"/>
        <v>0.24515458658832645</v>
      </c>
    </row>
    <row r="127" spans="1:16" x14ac:dyDescent="0.25">
      <c r="B127" s="114" t="s">
        <v>87</v>
      </c>
      <c r="C127" s="115">
        <v>493327</v>
      </c>
      <c r="D127" s="116">
        <v>2.3391715814301772E-2</v>
      </c>
      <c r="E127" s="115">
        <v>30969</v>
      </c>
      <c r="F127" s="116">
        <f t="shared" si="34"/>
        <v>-0.93722419409438362</v>
      </c>
      <c r="G127" s="115">
        <v>245519</v>
      </c>
      <c r="H127" s="116">
        <f t="shared" si="35"/>
        <v>6.9278956375730569</v>
      </c>
      <c r="I127" s="115">
        <v>521203</v>
      </c>
      <c r="J127" s="116">
        <f t="shared" si="36"/>
        <v>1.1228621817456084</v>
      </c>
      <c r="K127" s="115">
        <v>595081</v>
      </c>
      <c r="L127" s="116">
        <f t="shared" si="37"/>
        <v>0.14174515495881645</v>
      </c>
      <c r="M127" s="115">
        <v>589108</v>
      </c>
      <c r="N127" s="116">
        <f t="shared" si="38"/>
        <v>-1.0037289041323838E-2</v>
      </c>
      <c r="O127" s="116">
        <f t="shared" si="40"/>
        <v>0.19415316818256456</v>
      </c>
    </row>
    <row r="128" spans="1:16" x14ac:dyDescent="0.25">
      <c r="A128" s="120"/>
      <c r="B128" s="114" t="s">
        <v>89</v>
      </c>
      <c r="C128" s="115">
        <v>521682</v>
      </c>
      <c r="D128" s="116">
        <v>-2.102880905556137E-2</v>
      </c>
      <c r="E128" s="115">
        <v>35708</v>
      </c>
      <c r="F128" s="116">
        <f t="shared" si="34"/>
        <v>-0.93155217162946014</v>
      </c>
      <c r="G128" s="115">
        <v>392755</v>
      </c>
      <c r="H128" s="116">
        <f t="shared" si="35"/>
        <v>9.9990758373473732</v>
      </c>
      <c r="I128" s="115">
        <v>572438</v>
      </c>
      <c r="J128" s="116">
        <f t="shared" si="36"/>
        <v>0.4574938574938574</v>
      </c>
      <c r="K128" s="115">
        <v>604663</v>
      </c>
      <c r="L128" s="116">
        <f t="shared" si="37"/>
        <v>5.6294306108259695E-2</v>
      </c>
      <c r="M128" s="115">
        <v>615103</v>
      </c>
      <c r="N128" s="116">
        <f>IFERROR(M128/K128-1,"-")</f>
        <v>1.7265815834605291E-2</v>
      </c>
      <c r="O128" s="116">
        <f t="shared" si="40"/>
        <v>0.17907652554621389</v>
      </c>
    </row>
    <row r="129" spans="2:16" x14ac:dyDescent="0.25">
      <c r="B129" s="114" t="s">
        <v>91</v>
      </c>
      <c r="C129" s="115">
        <v>411956</v>
      </c>
      <c r="D129" s="116">
        <v>4.4849634644015701E-2</v>
      </c>
      <c r="E129" s="115">
        <v>67172</v>
      </c>
      <c r="F129" s="116">
        <f t="shared" si="34"/>
        <v>-0.83694375127440801</v>
      </c>
      <c r="G129" s="115">
        <v>359552</v>
      </c>
      <c r="H129" s="116">
        <f t="shared" si="35"/>
        <v>4.3527064848448758</v>
      </c>
      <c r="I129" s="115">
        <v>445764</v>
      </c>
      <c r="J129" s="116">
        <f t="shared" si="36"/>
        <v>0.23977616589533635</v>
      </c>
      <c r="K129" s="115">
        <v>509079</v>
      </c>
      <c r="L129" s="116">
        <f t="shared" si="37"/>
        <v>0.14203704202223588</v>
      </c>
      <c r="M129" s="115">
        <v>505691</v>
      </c>
      <c r="N129" s="116">
        <f>IFERROR(M129/K129-1,"-")</f>
        <v>-6.6551556831061509E-3</v>
      </c>
      <c r="O129" s="116">
        <f t="shared" si="40"/>
        <v>0.22753643593005068</v>
      </c>
    </row>
    <row r="130" spans="2:16" x14ac:dyDescent="0.25">
      <c r="B130" s="114" t="s">
        <v>93</v>
      </c>
      <c r="C130" s="115">
        <v>440250</v>
      </c>
      <c r="D130" s="116">
        <v>5.3907897666201521E-2</v>
      </c>
      <c r="E130" s="115">
        <v>85691</v>
      </c>
      <c r="F130" s="116">
        <f t="shared" si="34"/>
        <v>-0.80535831913685407</v>
      </c>
      <c r="G130" s="115">
        <v>283867</v>
      </c>
      <c r="H130" s="116">
        <f t="shared" si="35"/>
        <v>2.3126816118378826</v>
      </c>
      <c r="I130" s="115">
        <v>489037</v>
      </c>
      <c r="J130" s="116">
        <f t="shared" si="36"/>
        <v>0.72276805687170409</v>
      </c>
      <c r="K130" s="115">
        <v>512982</v>
      </c>
      <c r="L130" s="116">
        <f t="shared" si="37"/>
        <v>4.8963575353194067E-2</v>
      </c>
      <c r="M130" s="115">
        <v>516610</v>
      </c>
      <c r="N130" s="116">
        <f>IFERROR(M130/K130-1,"-")</f>
        <v>7.0723729097708077E-3</v>
      </c>
      <c r="O130" s="116">
        <f t="shared" si="40"/>
        <v>0.17344690516751848</v>
      </c>
    </row>
    <row r="131" spans="2:16" ht="15.75" x14ac:dyDescent="0.25">
      <c r="B131" s="117" t="s">
        <v>30</v>
      </c>
      <c r="C131" s="118">
        <v>5650065</v>
      </c>
      <c r="D131" s="119">
        <v>4.9396084144624819E-2</v>
      </c>
      <c r="E131" s="118">
        <v>1483938</v>
      </c>
      <c r="F131" s="119">
        <f t="shared" si="34"/>
        <v>-0.7373591277268492</v>
      </c>
      <c r="G131" s="118">
        <v>1575483</v>
      </c>
      <c r="H131" s="119">
        <f t="shared" si="35"/>
        <v>6.1690582760196122E-2</v>
      </c>
      <c r="I131" s="118">
        <v>5839663</v>
      </c>
      <c r="J131" s="119">
        <f t="shared" si="36"/>
        <v>2.7065858533541776</v>
      </c>
      <c r="K131" s="118">
        <v>6456134</v>
      </c>
      <c r="L131" s="119">
        <f t="shared" si="37"/>
        <v>0.10556619448759297</v>
      </c>
      <c r="M131" s="118">
        <v>6689570</v>
      </c>
      <c r="N131" s="119">
        <v>3.6157242089460917E-2</v>
      </c>
      <c r="O131" s="119">
        <v>0.18398106924433622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279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248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155896</v>
      </c>
      <c r="D141" s="116">
        <v>3.7991876955855819E-2</v>
      </c>
      <c r="E141" s="115">
        <v>154087</v>
      </c>
      <c r="F141" s="116">
        <f t="shared" ref="F141:F153" si="41">IFERROR(E141/C141-1,"-")</f>
        <v>-1.1603889772668907E-2</v>
      </c>
      <c r="G141" s="115">
        <v>11884</v>
      </c>
      <c r="H141" s="116">
        <f t="shared" ref="H141:H153" si="42">IFERROR(G141/E141-1,"-")</f>
        <v>-0.92287473959516375</v>
      </c>
      <c r="I141" s="115">
        <v>89583</v>
      </c>
      <c r="J141" s="116">
        <f t="shared" ref="J141:J153" si="43">IFERROR(I141/G141-1,"-")</f>
        <v>6.5381184786267248</v>
      </c>
      <c r="K141" s="115">
        <v>122293</v>
      </c>
      <c r="L141" s="116">
        <f t="shared" ref="L141:L153" si="44">IFERROR(K141/I141-1,"-")</f>
        <v>0.36513624236741338</v>
      </c>
      <c r="M141" s="115">
        <v>126100</v>
      </c>
      <c r="N141" s="116">
        <f t="shared" ref="N141:N149" si="45">IFERROR(M141/K141-1,"-")</f>
        <v>3.1130154628637774E-2</v>
      </c>
      <c r="O141" s="116">
        <f t="shared" ref="O141" si="46">M141/C141-1</f>
        <v>-0.1911274182788526</v>
      </c>
    </row>
    <row r="142" spans="2:16" x14ac:dyDescent="0.25">
      <c r="B142" s="114" t="s">
        <v>73</v>
      </c>
      <c r="C142" s="115">
        <v>138102</v>
      </c>
      <c r="D142" s="116">
        <v>-5.009457646937443E-2</v>
      </c>
      <c r="E142" s="115">
        <v>139966</v>
      </c>
      <c r="F142" s="116">
        <f t="shared" si="41"/>
        <v>1.3497270133669304E-2</v>
      </c>
      <c r="G142" s="115">
        <v>11544</v>
      </c>
      <c r="H142" s="116">
        <f t="shared" si="42"/>
        <v>-0.91752282697226473</v>
      </c>
      <c r="I142" s="115">
        <v>91975</v>
      </c>
      <c r="J142" s="116">
        <f t="shared" si="43"/>
        <v>6.9673423423423424</v>
      </c>
      <c r="K142" s="115">
        <v>119975</v>
      </c>
      <c r="L142" s="116">
        <f t="shared" si="44"/>
        <v>0.30443055178037515</v>
      </c>
      <c r="M142" s="115">
        <v>123737</v>
      </c>
      <c r="N142" s="116">
        <f t="shared" si="45"/>
        <v>3.1356532610960608E-2</v>
      </c>
      <c r="O142" s="116">
        <f>IFERROR(M142/C142-1,"-")</f>
        <v>-0.10401732053120161</v>
      </c>
    </row>
    <row r="143" spans="2:16" x14ac:dyDescent="0.25">
      <c r="B143" s="114" t="s">
        <v>75</v>
      </c>
      <c r="C143" s="115">
        <v>152215</v>
      </c>
      <c r="D143" s="116">
        <v>-4.9707511065883336E-2</v>
      </c>
      <c r="E143" s="115">
        <v>68159</v>
      </c>
      <c r="F143" s="116">
        <f t="shared" si="41"/>
        <v>-0.55221890089675796</v>
      </c>
      <c r="G143" s="115">
        <v>17146</v>
      </c>
      <c r="H143" s="116">
        <f t="shared" si="42"/>
        <v>-0.74844114496984993</v>
      </c>
      <c r="I143" s="115">
        <v>129712</v>
      </c>
      <c r="J143" s="116">
        <f t="shared" si="43"/>
        <v>6.5651463898285316</v>
      </c>
      <c r="K143" s="115">
        <v>133635</v>
      </c>
      <c r="L143" s="116">
        <f t="shared" si="44"/>
        <v>3.0243925003083705E-2</v>
      </c>
      <c r="M143" s="115">
        <v>145348</v>
      </c>
      <c r="N143" s="116">
        <f t="shared" si="45"/>
        <v>8.764919369925539E-2</v>
      </c>
      <c r="O143" s="116">
        <f t="shared" ref="O143:O152" si="47">IFERROR(M143/C143-1,"-")</f>
        <v>-4.5113819268797428E-2</v>
      </c>
    </row>
    <row r="144" spans="2:16" x14ac:dyDescent="0.25">
      <c r="B144" s="114" t="s">
        <v>77</v>
      </c>
      <c r="C144" s="115">
        <v>135917</v>
      </c>
      <c r="D144" s="116">
        <v>-5.1647025167633087E-2</v>
      </c>
      <c r="E144" s="115">
        <v>0</v>
      </c>
      <c r="F144" s="116">
        <f t="shared" si="41"/>
        <v>-1</v>
      </c>
      <c r="G144" s="115">
        <v>15236</v>
      </c>
      <c r="H144" s="116" t="str">
        <f t="shared" si="42"/>
        <v>-</v>
      </c>
      <c r="I144" s="115">
        <v>128074</v>
      </c>
      <c r="J144" s="116">
        <f t="shared" si="43"/>
        <v>7.4060120766605415</v>
      </c>
      <c r="K144" s="115">
        <v>121099</v>
      </c>
      <c r="L144" s="116">
        <f t="shared" si="44"/>
        <v>-5.4460702406421313E-2</v>
      </c>
      <c r="M144" s="115">
        <v>116283</v>
      </c>
      <c r="N144" s="116">
        <f t="shared" si="45"/>
        <v>-3.9769114526131522E-2</v>
      </c>
      <c r="O144" s="116">
        <f t="shared" si="47"/>
        <v>-0.14445580758845467</v>
      </c>
    </row>
    <row r="145" spans="1:16" x14ac:dyDescent="0.25">
      <c r="B145" s="114" t="s">
        <v>79</v>
      </c>
      <c r="C145" s="115">
        <v>138172</v>
      </c>
      <c r="D145" s="116">
        <v>-0.15497850323827467</v>
      </c>
      <c r="E145" s="115">
        <v>0</v>
      </c>
      <c r="F145" s="116">
        <f t="shared" si="41"/>
        <v>-1</v>
      </c>
      <c r="G145" s="115">
        <v>20853</v>
      </c>
      <c r="H145" s="116" t="str">
        <f t="shared" si="42"/>
        <v>-</v>
      </c>
      <c r="I145" s="115">
        <v>110814</v>
      </c>
      <c r="J145" s="116">
        <f t="shared" si="43"/>
        <v>4.3140555315781901</v>
      </c>
      <c r="K145" s="115">
        <v>116526</v>
      </c>
      <c r="L145" s="116">
        <f t="shared" si="44"/>
        <v>5.1545833558936494E-2</v>
      </c>
      <c r="M145" s="115">
        <v>113394</v>
      </c>
      <c r="N145" s="116">
        <f t="shared" si="45"/>
        <v>-2.6878121620925843E-2</v>
      </c>
      <c r="O145" s="116">
        <f t="shared" si="47"/>
        <v>-0.17932721535477525</v>
      </c>
    </row>
    <row r="146" spans="1:16" x14ac:dyDescent="0.25">
      <c r="B146" s="114" t="s">
        <v>81</v>
      </c>
      <c r="C146" s="115">
        <v>153690</v>
      </c>
      <c r="D146" s="116">
        <v>-5.7758213731753272E-2</v>
      </c>
      <c r="E146" s="115">
        <v>0</v>
      </c>
      <c r="F146" s="116">
        <f t="shared" si="41"/>
        <v>-1</v>
      </c>
      <c r="G146" s="115">
        <v>38543</v>
      </c>
      <c r="H146" s="116" t="str">
        <f t="shared" si="42"/>
        <v>-</v>
      </c>
      <c r="I146" s="115">
        <v>119906</v>
      </c>
      <c r="J146" s="116">
        <f t="shared" si="43"/>
        <v>2.1109669719534025</v>
      </c>
      <c r="K146" s="115">
        <v>118355</v>
      </c>
      <c r="L146" s="116">
        <f t="shared" si="44"/>
        <v>-1.2935132520474402E-2</v>
      </c>
      <c r="M146" s="115">
        <v>100343</v>
      </c>
      <c r="N146" s="116">
        <f t="shared" si="45"/>
        <v>-0.15218621942461241</v>
      </c>
      <c r="O146" s="116">
        <f t="shared" si="47"/>
        <v>-0.34710781443164818</v>
      </c>
    </row>
    <row r="147" spans="1:16" x14ac:dyDescent="0.25">
      <c r="B147" s="114" t="s">
        <v>83</v>
      </c>
      <c r="C147" s="115">
        <v>161985</v>
      </c>
      <c r="D147" s="116">
        <v>-0.10412472623498437</v>
      </c>
      <c r="E147" s="115">
        <v>0</v>
      </c>
      <c r="F147" s="116">
        <f t="shared" si="41"/>
        <v>-1</v>
      </c>
      <c r="G147" s="115">
        <v>88196</v>
      </c>
      <c r="H147" s="116" t="str">
        <f t="shared" si="42"/>
        <v>-</v>
      </c>
      <c r="I147" s="115">
        <v>113982</v>
      </c>
      <c r="J147" s="116">
        <f t="shared" si="43"/>
        <v>0.29237153612408728</v>
      </c>
      <c r="K147" s="115">
        <v>116930</v>
      </c>
      <c r="L147" s="116">
        <f t="shared" si="44"/>
        <v>2.5863732870102352E-2</v>
      </c>
      <c r="M147" s="115">
        <v>107901</v>
      </c>
      <c r="N147" s="116">
        <f t="shared" si="45"/>
        <v>-7.7217138458906986E-2</v>
      </c>
      <c r="O147" s="116">
        <f t="shared" si="47"/>
        <v>-0.33388276692286323</v>
      </c>
    </row>
    <row r="148" spans="1:16" x14ac:dyDescent="0.25">
      <c r="B148" s="114" t="s">
        <v>85</v>
      </c>
      <c r="C148" s="115">
        <v>153414</v>
      </c>
      <c r="D148" s="116">
        <v>-9.919146012788671E-2</v>
      </c>
      <c r="E148" s="115">
        <v>42943</v>
      </c>
      <c r="F148" s="116">
        <f t="shared" si="41"/>
        <v>-0.72008421656432919</v>
      </c>
      <c r="G148" s="115">
        <v>93845</v>
      </c>
      <c r="H148" s="116">
        <f t="shared" si="42"/>
        <v>1.1853387047947277</v>
      </c>
      <c r="I148" s="115">
        <v>122390</v>
      </c>
      <c r="J148" s="116">
        <f t="shared" si="43"/>
        <v>0.3041717726037616</v>
      </c>
      <c r="K148" s="115">
        <v>116172</v>
      </c>
      <c r="L148" s="116">
        <f t="shared" si="44"/>
        <v>-5.0804804314077967E-2</v>
      </c>
      <c r="M148" s="115">
        <v>114502</v>
      </c>
      <c r="N148" s="116">
        <f t="shared" si="45"/>
        <v>-1.4375236717969919E-2</v>
      </c>
      <c r="O148" s="116">
        <f t="shared" si="47"/>
        <v>-0.25364047609735751</v>
      </c>
    </row>
    <row r="149" spans="1:16" x14ac:dyDescent="0.25">
      <c r="B149" s="114" t="s">
        <v>87</v>
      </c>
      <c r="C149" s="115">
        <v>156073</v>
      </c>
      <c r="D149" s="116">
        <v>-0.11347848066753385</v>
      </c>
      <c r="E149" s="115">
        <v>9512</v>
      </c>
      <c r="F149" s="116">
        <f t="shared" si="41"/>
        <v>-0.93905416055307456</v>
      </c>
      <c r="G149" s="115">
        <v>139728</v>
      </c>
      <c r="H149" s="116">
        <f t="shared" si="42"/>
        <v>13.689655172413794</v>
      </c>
      <c r="I149" s="115">
        <v>113401</v>
      </c>
      <c r="J149" s="116">
        <f t="shared" si="43"/>
        <v>-0.18841606549868317</v>
      </c>
      <c r="K149" s="115">
        <v>116505</v>
      </c>
      <c r="L149" s="116">
        <f t="shared" si="44"/>
        <v>2.7371892664085795E-2</v>
      </c>
      <c r="M149" s="115">
        <v>114433</v>
      </c>
      <c r="N149" s="116">
        <f t="shared" si="45"/>
        <v>-1.7784644435861141E-2</v>
      </c>
      <c r="O149" s="116">
        <f t="shared" si="47"/>
        <v>-0.26679822903384953</v>
      </c>
    </row>
    <row r="150" spans="1:16" x14ac:dyDescent="0.25">
      <c r="A150" s="120"/>
      <c r="B150" s="114" t="s">
        <v>89</v>
      </c>
      <c r="C150" s="115">
        <v>161015</v>
      </c>
      <c r="D150" s="116">
        <v>-0.13017054632085612</v>
      </c>
      <c r="E150" s="115">
        <v>4111</v>
      </c>
      <c r="F150" s="116">
        <f t="shared" si="41"/>
        <v>-0.97446821724684041</v>
      </c>
      <c r="G150" s="115">
        <v>142406</v>
      </c>
      <c r="H150" s="116">
        <f t="shared" si="42"/>
        <v>33.640233519824861</v>
      </c>
      <c r="I150" s="115">
        <v>119919</v>
      </c>
      <c r="J150" s="116">
        <f t="shared" si="43"/>
        <v>-0.15790767242953241</v>
      </c>
      <c r="K150" s="115">
        <v>130638</v>
      </c>
      <c r="L150" s="116">
        <f t="shared" si="44"/>
        <v>8.9385335101193286E-2</v>
      </c>
      <c r="M150" s="115">
        <v>135499</v>
      </c>
      <c r="N150" s="116">
        <f>IFERROR(M150/K150-1,"-")</f>
        <v>3.7209693963471624E-2</v>
      </c>
      <c r="O150" s="116">
        <f t="shared" si="47"/>
        <v>-0.15846970779119962</v>
      </c>
    </row>
    <row r="151" spans="1:16" x14ac:dyDescent="0.25">
      <c r="B151" s="114" t="s">
        <v>91</v>
      </c>
      <c r="C151" s="115">
        <v>156127</v>
      </c>
      <c r="D151" s="116">
        <v>-0.10215078497900976</v>
      </c>
      <c r="E151" s="115">
        <v>27044</v>
      </c>
      <c r="F151" s="116">
        <f t="shared" si="41"/>
        <v>-0.82678204282411116</v>
      </c>
      <c r="G151" s="115">
        <v>151136</v>
      </c>
      <c r="H151" s="116">
        <f t="shared" si="42"/>
        <v>4.5885224079278215</v>
      </c>
      <c r="I151" s="115">
        <v>151513</v>
      </c>
      <c r="J151" s="116">
        <f t="shared" si="43"/>
        <v>2.4944420918906474E-3</v>
      </c>
      <c r="K151" s="115">
        <v>147547</v>
      </c>
      <c r="L151" s="116">
        <f t="shared" si="44"/>
        <v>-2.6175971698798151E-2</v>
      </c>
      <c r="M151" s="115">
        <v>149252</v>
      </c>
      <c r="N151" s="116">
        <f>IFERROR(M151/K151-1,"-")</f>
        <v>1.1555639897795178E-2</v>
      </c>
      <c r="O151" s="116">
        <f t="shared" si="47"/>
        <v>-4.403466408756973E-2</v>
      </c>
    </row>
    <row r="152" spans="1:16" x14ac:dyDescent="0.25">
      <c r="B152" s="114" t="s">
        <v>93</v>
      </c>
      <c r="C152" s="115">
        <v>151225</v>
      </c>
      <c r="D152" s="116">
        <v>-7.1658338346695438E-2</v>
      </c>
      <c r="E152" s="115">
        <v>28095</v>
      </c>
      <c r="F152" s="116">
        <f t="shared" si="41"/>
        <v>-0.81421722598776658</v>
      </c>
      <c r="G152" s="115">
        <v>120676</v>
      </c>
      <c r="H152" s="116">
        <f t="shared" si="42"/>
        <v>3.2952838583377826</v>
      </c>
      <c r="I152" s="115">
        <v>129270</v>
      </c>
      <c r="J152" s="116">
        <f t="shared" si="43"/>
        <v>7.1215486094998282E-2</v>
      </c>
      <c r="K152" s="115">
        <v>136539</v>
      </c>
      <c r="L152" s="116">
        <f t="shared" si="44"/>
        <v>5.6231144116964504E-2</v>
      </c>
      <c r="M152" s="115">
        <v>136566</v>
      </c>
      <c r="N152" s="116">
        <f>IFERROR(M152/K152-1,"-")</f>
        <v>1.9774569903097117E-4</v>
      </c>
      <c r="O152" s="116">
        <f t="shared" si="47"/>
        <v>-9.6935030583567561E-2</v>
      </c>
    </row>
    <row r="153" spans="1:16" ht="15.75" x14ac:dyDescent="0.25">
      <c r="B153" s="117" t="s">
        <v>30</v>
      </c>
      <c r="C153" s="118">
        <v>1813831</v>
      </c>
      <c r="D153" s="119">
        <v>-8.1494801404117134E-2</v>
      </c>
      <c r="E153" s="118">
        <v>510569</v>
      </c>
      <c r="F153" s="119">
        <f t="shared" si="41"/>
        <v>-0.71851346680037997</v>
      </c>
      <c r="G153" s="118">
        <v>851193</v>
      </c>
      <c r="H153" s="119">
        <f t="shared" si="42"/>
        <v>0.66714587058752106</v>
      </c>
      <c r="I153" s="118">
        <v>1420539</v>
      </c>
      <c r="J153" s="119">
        <f t="shared" si="43"/>
        <v>0.66888003073333535</v>
      </c>
      <c r="K153" s="118">
        <v>1496214</v>
      </c>
      <c r="L153" s="119">
        <f t="shared" si="44"/>
        <v>5.3272032658026269E-2</v>
      </c>
      <c r="M153" s="118">
        <v>1483358</v>
      </c>
      <c r="N153" s="119">
        <v>-8.5923537675760553E-3</v>
      </c>
      <c r="O153" s="119">
        <v>-0.18219613624422559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280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248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40267</v>
      </c>
      <c r="D163" s="116">
        <v>4.0786786942024866E-2</v>
      </c>
      <c r="E163" s="115">
        <v>43633</v>
      </c>
      <c r="F163" s="116">
        <f t="shared" ref="F163:F175" si="48">IFERROR(E163/C163-1,"-")</f>
        <v>8.3592023244840608E-2</v>
      </c>
      <c r="G163" s="115">
        <v>15076</v>
      </c>
      <c r="H163" s="116">
        <f t="shared" ref="H163:H175" si="49">IFERROR(G163/E163-1,"-")</f>
        <v>-0.65448169963101321</v>
      </c>
      <c r="I163" s="115">
        <v>32383</v>
      </c>
      <c r="J163" s="116">
        <f t="shared" ref="J163:J175" si="50">IFERROR(I163/G163-1,"-")</f>
        <v>1.147983550013266</v>
      </c>
      <c r="K163" s="115">
        <v>45548</v>
      </c>
      <c r="L163" s="116">
        <f t="shared" ref="L163:L175" si="51">IFERROR(K163/I163-1,"-")</f>
        <v>0.40654046876447514</v>
      </c>
      <c r="M163" s="115">
        <v>55570</v>
      </c>
      <c r="N163" s="116">
        <f t="shared" ref="N163:N171" si="52">IFERROR(M163/K163-1,"-")</f>
        <v>0.22003161499956092</v>
      </c>
      <c r="O163" s="116">
        <f t="shared" ref="O163" si="53">M163/C163-1</f>
        <v>0.38003824471651715</v>
      </c>
    </row>
    <row r="164" spans="2:15" x14ac:dyDescent="0.25">
      <c r="B164" s="114" t="s">
        <v>73</v>
      </c>
      <c r="C164" s="115">
        <v>46517</v>
      </c>
      <c r="D164" s="116">
        <v>8.4641033413388689E-2</v>
      </c>
      <c r="E164" s="115">
        <v>49439</v>
      </c>
      <c r="F164" s="116">
        <f t="shared" si="48"/>
        <v>6.2815744781477667E-2</v>
      </c>
      <c r="G164" s="115">
        <v>23636</v>
      </c>
      <c r="H164" s="116">
        <f t="shared" si="49"/>
        <v>-0.52191589635712698</v>
      </c>
      <c r="I164" s="115">
        <v>48271</v>
      </c>
      <c r="J164" s="116">
        <f t="shared" si="50"/>
        <v>1.0422660348620747</v>
      </c>
      <c r="K164" s="115">
        <v>54817</v>
      </c>
      <c r="L164" s="116">
        <f t="shared" si="51"/>
        <v>0.13560937208676016</v>
      </c>
      <c r="M164" s="115">
        <v>56446</v>
      </c>
      <c r="N164" s="116">
        <f t="shared" si="52"/>
        <v>2.9717058576718802E-2</v>
      </c>
      <c r="O164" s="116">
        <f>IFERROR(M164/C164-1,"-")</f>
        <v>0.21344884665821096</v>
      </c>
    </row>
    <row r="165" spans="2:15" x14ac:dyDescent="0.25">
      <c r="B165" s="114" t="s">
        <v>75</v>
      </c>
      <c r="C165" s="115">
        <v>35668</v>
      </c>
      <c r="D165" s="116">
        <v>-8.4355906967192085E-2</v>
      </c>
      <c r="E165" s="115">
        <v>18711</v>
      </c>
      <c r="F165" s="116">
        <f t="shared" si="48"/>
        <v>-0.47541213412582706</v>
      </c>
      <c r="G165" s="115">
        <v>17675</v>
      </c>
      <c r="H165" s="116">
        <f t="shared" si="49"/>
        <v>-5.5368499812944227E-2</v>
      </c>
      <c r="I165" s="115">
        <v>39560</v>
      </c>
      <c r="J165" s="116">
        <f t="shared" si="50"/>
        <v>1.238189533239038</v>
      </c>
      <c r="K165" s="115">
        <v>41198</v>
      </c>
      <c r="L165" s="116">
        <f t="shared" si="51"/>
        <v>4.1405460060667254E-2</v>
      </c>
      <c r="M165" s="115">
        <v>52762</v>
      </c>
      <c r="N165" s="116">
        <f t="shared" si="52"/>
        <v>0.28069323753580266</v>
      </c>
      <c r="O165" s="116">
        <f t="shared" ref="O165:O174" si="54">IFERROR(M165/C165-1,"-")</f>
        <v>0.47925311203319509</v>
      </c>
    </row>
    <row r="166" spans="2:15" x14ac:dyDescent="0.25">
      <c r="B166" s="114" t="s">
        <v>77</v>
      </c>
      <c r="C166" s="115">
        <v>37332</v>
      </c>
      <c r="D166" s="116">
        <v>-9.8304429737693821E-2</v>
      </c>
      <c r="E166" s="115">
        <v>0</v>
      </c>
      <c r="F166" s="116">
        <f t="shared" si="48"/>
        <v>-1</v>
      </c>
      <c r="G166" s="115">
        <v>11940</v>
      </c>
      <c r="H166" s="116" t="str">
        <f t="shared" si="49"/>
        <v>-</v>
      </c>
      <c r="I166" s="115">
        <v>44208</v>
      </c>
      <c r="J166" s="116">
        <f t="shared" si="50"/>
        <v>2.7025125628140705</v>
      </c>
      <c r="K166" s="115">
        <v>49493</v>
      </c>
      <c r="L166" s="116">
        <f t="shared" si="51"/>
        <v>0.11954849800941014</v>
      </c>
      <c r="M166" s="115">
        <v>41914</v>
      </c>
      <c r="N166" s="116">
        <f t="shared" si="52"/>
        <v>-0.15313276624977268</v>
      </c>
      <c r="O166" s="116">
        <f t="shared" si="54"/>
        <v>0.12273652630451082</v>
      </c>
    </row>
    <row r="167" spans="2:15" x14ac:dyDescent="0.25">
      <c r="B167" s="114" t="s">
        <v>79</v>
      </c>
      <c r="C167" s="115">
        <v>33165</v>
      </c>
      <c r="D167" s="116">
        <v>8.3221739556455621E-2</v>
      </c>
      <c r="E167" s="115">
        <v>0</v>
      </c>
      <c r="F167" s="116">
        <f t="shared" si="48"/>
        <v>-1</v>
      </c>
      <c r="G167" s="115">
        <v>19712</v>
      </c>
      <c r="H167" s="116" t="str">
        <f t="shared" si="49"/>
        <v>-</v>
      </c>
      <c r="I167" s="115">
        <v>38263</v>
      </c>
      <c r="J167" s="116">
        <f t="shared" si="50"/>
        <v>0.94110186688311681</v>
      </c>
      <c r="K167" s="115">
        <v>35510</v>
      </c>
      <c r="L167" s="116">
        <f t="shared" si="51"/>
        <v>-7.1949402817343078E-2</v>
      </c>
      <c r="M167" s="115">
        <v>32893</v>
      </c>
      <c r="N167" s="116">
        <f t="shared" si="52"/>
        <v>-7.3697549985919486E-2</v>
      </c>
      <c r="O167" s="116">
        <f t="shared" si="54"/>
        <v>-8.2014171566410221E-3</v>
      </c>
    </row>
    <row r="168" spans="2:15" x14ac:dyDescent="0.25">
      <c r="B168" s="114" t="s">
        <v>81</v>
      </c>
      <c r="C168" s="115">
        <v>25762</v>
      </c>
      <c r="D168" s="116">
        <v>0.3467510063254744</v>
      </c>
      <c r="E168" s="115">
        <v>0</v>
      </c>
      <c r="F168" s="116">
        <f t="shared" si="48"/>
        <v>-1</v>
      </c>
      <c r="G168" s="115">
        <v>19496</v>
      </c>
      <c r="H168" s="116" t="str">
        <f t="shared" si="49"/>
        <v>-</v>
      </c>
      <c r="I168" s="115">
        <v>29144</v>
      </c>
      <c r="J168" s="116">
        <f t="shared" si="50"/>
        <v>0.4948707427164547</v>
      </c>
      <c r="K168" s="115">
        <v>26909</v>
      </c>
      <c r="L168" s="116">
        <f t="shared" si="51"/>
        <v>-7.6688169091408187E-2</v>
      </c>
      <c r="M168" s="115">
        <v>23443</v>
      </c>
      <c r="N168" s="116">
        <f t="shared" si="52"/>
        <v>-0.12880448920435539</v>
      </c>
      <c r="O168" s="116">
        <f t="shared" si="54"/>
        <v>-9.0016303082058879E-2</v>
      </c>
    </row>
    <row r="169" spans="2:15" x14ac:dyDescent="0.25">
      <c r="B169" s="114" t="s">
        <v>83</v>
      </c>
      <c r="C169" s="115">
        <v>33884</v>
      </c>
      <c r="D169" s="116">
        <v>6.9773315653217205E-2</v>
      </c>
      <c r="E169" s="115">
        <v>0</v>
      </c>
      <c r="F169" s="116">
        <f t="shared" si="48"/>
        <v>-1</v>
      </c>
      <c r="G169" s="115">
        <v>31618</v>
      </c>
      <c r="H169" s="116" t="str">
        <f t="shared" si="49"/>
        <v>-</v>
      </c>
      <c r="I169" s="115">
        <v>36769</v>
      </c>
      <c r="J169" s="116">
        <f t="shared" si="50"/>
        <v>0.16291353026756905</v>
      </c>
      <c r="K169" s="115">
        <v>42150</v>
      </c>
      <c r="L169" s="116">
        <f t="shared" si="51"/>
        <v>0.1463461067747287</v>
      </c>
      <c r="M169" s="115">
        <v>32656</v>
      </c>
      <c r="N169" s="116">
        <f t="shared" si="52"/>
        <v>-0.22524317912218272</v>
      </c>
      <c r="O169" s="116">
        <f t="shared" si="54"/>
        <v>-3.6241293825994614E-2</v>
      </c>
    </row>
    <row r="170" spans="2:15" x14ac:dyDescent="0.25">
      <c r="B170" s="114" t="s">
        <v>85</v>
      </c>
      <c r="C170" s="115">
        <v>50559</v>
      </c>
      <c r="D170" s="116">
        <v>0.14242136659436011</v>
      </c>
      <c r="E170" s="115">
        <v>17468</v>
      </c>
      <c r="F170" s="116">
        <f t="shared" si="48"/>
        <v>-0.65450266025831205</v>
      </c>
      <c r="G170" s="115">
        <v>47730</v>
      </c>
      <c r="H170" s="116">
        <f t="shared" si="49"/>
        <v>1.7324250057247537</v>
      </c>
      <c r="I170" s="115">
        <v>50961</v>
      </c>
      <c r="J170" s="116">
        <f t="shared" si="50"/>
        <v>6.7693274670018955E-2</v>
      </c>
      <c r="K170" s="115">
        <v>64650</v>
      </c>
      <c r="L170" s="116">
        <f t="shared" si="51"/>
        <v>0.26861717784187911</v>
      </c>
      <c r="M170" s="115">
        <v>45438</v>
      </c>
      <c r="N170" s="116">
        <f t="shared" si="52"/>
        <v>-0.29716937354988404</v>
      </c>
      <c r="O170" s="116">
        <f t="shared" si="54"/>
        <v>-0.10128760458078678</v>
      </c>
    </row>
    <row r="171" spans="2:15" x14ac:dyDescent="0.25">
      <c r="B171" s="114" t="s">
        <v>87</v>
      </c>
      <c r="C171" s="115">
        <v>27743</v>
      </c>
      <c r="D171" s="116">
        <v>8.7363800266520242E-2</v>
      </c>
      <c r="E171" s="115">
        <v>6369</v>
      </c>
      <c r="F171" s="116">
        <f t="shared" si="48"/>
        <v>-0.77042857657787556</v>
      </c>
      <c r="G171" s="115">
        <v>24934</v>
      </c>
      <c r="H171" s="116">
        <f t="shared" si="49"/>
        <v>2.9149002983199876</v>
      </c>
      <c r="I171" s="115">
        <v>31016</v>
      </c>
      <c r="J171" s="116">
        <f t="shared" si="50"/>
        <v>0.24392395925242649</v>
      </c>
      <c r="K171" s="115">
        <v>38569</v>
      </c>
      <c r="L171" s="116">
        <f t="shared" si="51"/>
        <v>0.24351947381996397</v>
      </c>
      <c r="M171" s="115">
        <v>23019</v>
      </c>
      <c r="N171" s="116">
        <f t="shared" si="52"/>
        <v>-0.40317353314838345</v>
      </c>
      <c r="O171" s="116">
        <f t="shared" si="54"/>
        <v>-0.17027718703817174</v>
      </c>
    </row>
    <row r="172" spans="2:15" x14ac:dyDescent="0.25">
      <c r="B172" s="114" t="s">
        <v>89</v>
      </c>
      <c r="C172" s="115">
        <v>36634</v>
      </c>
      <c r="D172" s="116">
        <v>-2.0402706099419743E-2</v>
      </c>
      <c r="E172" s="115">
        <v>14907</v>
      </c>
      <c r="F172" s="116">
        <f t="shared" si="48"/>
        <v>-0.59308292842714416</v>
      </c>
      <c r="G172" s="115">
        <v>36554</v>
      </c>
      <c r="H172" s="116">
        <f t="shared" si="49"/>
        <v>1.4521365801301402</v>
      </c>
      <c r="I172" s="115">
        <v>43770</v>
      </c>
      <c r="J172" s="116">
        <f t="shared" si="50"/>
        <v>0.19740657657164751</v>
      </c>
      <c r="K172" s="115">
        <v>54486</v>
      </c>
      <c r="L172" s="116">
        <f t="shared" si="51"/>
        <v>0.24482522275531182</v>
      </c>
      <c r="M172" s="115">
        <v>37926</v>
      </c>
      <c r="N172" s="116">
        <f>IFERROR(M172/K172-1,"-")</f>
        <v>-0.30393128510075984</v>
      </c>
      <c r="O172" s="116">
        <f t="shared" si="54"/>
        <v>3.5267784025768467E-2</v>
      </c>
    </row>
    <row r="173" spans="2:15" x14ac:dyDescent="0.25">
      <c r="B173" s="114" t="s">
        <v>91</v>
      </c>
      <c r="C173" s="115">
        <v>30266</v>
      </c>
      <c r="D173" s="116">
        <v>0.22822822822822819</v>
      </c>
      <c r="E173" s="115">
        <v>5828</v>
      </c>
      <c r="F173" s="116">
        <f t="shared" si="48"/>
        <v>-0.80744069252626716</v>
      </c>
      <c r="G173" s="115">
        <v>35760</v>
      </c>
      <c r="H173" s="116">
        <f t="shared" si="49"/>
        <v>5.1358956760466716</v>
      </c>
      <c r="I173" s="115">
        <v>31683</v>
      </c>
      <c r="J173" s="116">
        <f t="shared" si="50"/>
        <v>-0.114010067114094</v>
      </c>
      <c r="K173" s="115">
        <v>47843</v>
      </c>
      <c r="L173" s="116">
        <f t="shared" si="51"/>
        <v>0.51005270965502003</v>
      </c>
      <c r="M173" s="115">
        <v>28288</v>
      </c>
      <c r="N173" s="116">
        <f>IFERROR(M173/K173-1,"-")</f>
        <v>-0.40873272997094667</v>
      </c>
      <c r="O173" s="116">
        <f t="shared" si="54"/>
        <v>-6.5353862419877062E-2</v>
      </c>
    </row>
    <row r="174" spans="2:15" x14ac:dyDescent="0.25">
      <c r="B174" s="114" t="s">
        <v>93</v>
      </c>
      <c r="C174" s="115">
        <v>30743</v>
      </c>
      <c r="D174" s="116">
        <v>0.11460372706837796</v>
      </c>
      <c r="E174" s="115">
        <v>11448</v>
      </c>
      <c r="F174" s="116">
        <f t="shared" si="48"/>
        <v>-0.62762254822235963</v>
      </c>
      <c r="G174" s="115">
        <v>37306</v>
      </c>
      <c r="H174" s="116">
        <f t="shared" si="49"/>
        <v>2.258735150244584</v>
      </c>
      <c r="I174" s="115">
        <v>40785</v>
      </c>
      <c r="J174" s="116">
        <f t="shared" si="50"/>
        <v>9.3255776550688951E-2</v>
      </c>
      <c r="K174" s="115">
        <v>34236</v>
      </c>
      <c r="L174" s="116">
        <f t="shared" si="51"/>
        <v>-0.16057374034571537</v>
      </c>
      <c r="M174" s="115">
        <v>31889</v>
      </c>
      <c r="N174" s="116">
        <f>IFERROR(M174/K174-1,"-")</f>
        <v>-6.8553569342212906E-2</v>
      </c>
      <c r="O174" s="116">
        <f t="shared" si="54"/>
        <v>3.7276778453631643E-2</v>
      </c>
    </row>
    <row r="175" spans="2:15" ht="15.75" x14ac:dyDescent="0.25">
      <c r="B175" s="117" t="s">
        <v>30</v>
      </c>
      <c r="C175" s="118">
        <v>428540</v>
      </c>
      <c r="D175" s="119">
        <v>6.4053254805173543E-2</v>
      </c>
      <c r="E175" s="118">
        <v>173273</v>
      </c>
      <c r="F175" s="119">
        <f t="shared" si="48"/>
        <v>-0.59566668222336305</v>
      </c>
      <c r="G175" s="118">
        <v>321437</v>
      </c>
      <c r="H175" s="119">
        <f t="shared" si="49"/>
        <v>0.85508994476923705</v>
      </c>
      <c r="I175" s="118">
        <v>466813</v>
      </c>
      <c r="J175" s="119">
        <f t="shared" si="50"/>
        <v>0.4522690293898961</v>
      </c>
      <c r="K175" s="118">
        <v>535409</v>
      </c>
      <c r="L175" s="119">
        <f t="shared" si="51"/>
        <v>0.14694535070788528</v>
      </c>
      <c r="M175" s="118">
        <v>462244</v>
      </c>
      <c r="N175" s="119">
        <v>-0.13665254039435271</v>
      </c>
      <c r="O175" s="119">
        <v>7.8648434218509422E-2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281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248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56916</v>
      </c>
      <c r="D185" s="116">
        <v>3.0470914127423754E-2</v>
      </c>
      <c r="E185" s="115">
        <v>57040</v>
      </c>
      <c r="F185" s="116">
        <f t="shared" ref="F185:F197" si="55">IFERROR(E185/C185-1,"-")</f>
        <v>2.1786492374726851E-3</v>
      </c>
      <c r="G185" s="115">
        <v>7010</v>
      </c>
      <c r="H185" s="116">
        <f t="shared" ref="H185:H197" si="56">IFERROR(G185/E185-1,"-")</f>
        <v>-0.87710378681626933</v>
      </c>
      <c r="I185" s="115">
        <v>60039</v>
      </c>
      <c r="J185" s="116">
        <f t="shared" ref="J185:J197" si="57">IFERROR(I185/G185-1,"-")</f>
        <v>7.5647646219686155</v>
      </c>
      <c r="K185" s="115">
        <v>56539</v>
      </c>
      <c r="L185" s="116">
        <f t="shared" ref="L185:L197" si="58">IFERROR(K185/I185-1,"-")</f>
        <v>-5.8295441296490669E-2</v>
      </c>
      <c r="M185" s="115">
        <v>54233</v>
      </c>
      <c r="N185" s="116">
        <f t="shared" ref="N185:N193" si="59">IFERROR(M185/K185-1,"-")</f>
        <v>-4.0786006119669649E-2</v>
      </c>
      <c r="O185" s="116">
        <f t="shared" ref="O185" si="60">M185/C185-1</f>
        <v>-4.7139644388221269E-2</v>
      </c>
    </row>
    <row r="186" spans="1:16" x14ac:dyDescent="0.25">
      <c r="B186" s="114" t="s">
        <v>73</v>
      </c>
      <c r="C186" s="115">
        <v>46571</v>
      </c>
      <c r="D186" s="116">
        <v>-0.17430232970462045</v>
      </c>
      <c r="E186" s="115">
        <v>57644</v>
      </c>
      <c r="F186" s="116">
        <f t="shared" si="55"/>
        <v>0.23776599171158019</v>
      </c>
      <c r="G186" s="115">
        <v>3599</v>
      </c>
      <c r="H186" s="116">
        <f t="shared" si="56"/>
        <v>-0.93756505447227811</v>
      </c>
      <c r="I186" s="115">
        <v>56597</v>
      </c>
      <c r="J186" s="116">
        <f t="shared" si="57"/>
        <v>14.725757154765212</v>
      </c>
      <c r="K186" s="115">
        <v>56743</v>
      </c>
      <c r="L186" s="116">
        <f t="shared" si="58"/>
        <v>2.5796420304962098E-3</v>
      </c>
      <c r="M186" s="115">
        <v>54347</v>
      </c>
      <c r="N186" s="116">
        <f t="shared" si="59"/>
        <v>-4.2225472745536896E-2</v>
      </c>
      <c r="O186" s="116">
        <f>IFERROR(M186/C186-1,"-")</f>
        <v>0.16697086169504627</v>
      </c>
    </row>
    <row r="187" spans="1:16" x14ac:dyDescent="0.25">
      <c r="B187" s="114" t="s">
        <v>75</v>
      </c>
      <c r="C187" s="115">
        <v>58812</v>
      </c>
      <c r="D187" s="116">
        <v>0.23169071603593783</v>
      </c>
      <c r="E187" s="115">
        <v>24554</v>
      </c>
      <c r="F187" s="116">
        <f t="shared" si="55"/>
        <v>-0.58250017003332655</v>
      </c>
      <c r="G187" s="115">
        <v>3712</v>
      </c>
      <c r="H187" s="116">
        <f t="shared" si="56"/>
        <v>-0.84882300236214059</v>
      </c>
      <c r="I187" s="115">
        <v>63116</v>
      </c>
      <c r="J187" s="116">
        <f t="shared" si="57"/>
        <v>16.00323275862069</v>
      </c>
      <c r="K187" s="115">
        <v>46476</v>
      </c>
      <c r="L187" s="116">
        <f t="shared" si="58"/>
        <v>-0.26364154889409974</v>
      </c>
      <c r="M187" s="115">
        <v>54310</v>
      </c>
      <c r="N187" s="116">
        <f t="shared" si="59"/>
        <v>0.16856011704966001</v>
      </c>
      <c r="O187" s="116">
        <f t="shared" ref="O187:O196" si="61">IFERROR(M187/C187-1,"-")</f>
        <v>-7.6549003604706511E-2</v>
      </c>
    </row>
    <row r="188" spans="1:16" x14ac:dyDescent="0.25">
      <c r="B188" s="114" t="s">
        <v>77</v>
      </c>
      <c r="C188" s="115">
        <v>48865</v>
      </c>
      <c r="D188" s="116">
        <v>-0.17193404619477726</v>
      </c>
      <c r="E188" s="115">
        <v>0</v>
      </c>
      <c r="F188" s="116">
        <f t="shared" si="55"/>
        <v>-1</v>
      </c>
      <c r="G188" s="115">
        <v>6872</v>
      </c>
      <c r="H188" s="116" t="str">
        <f t="shared" si="56"/>
        <v>-</v>
      </c>
      <c r="I188" s="115">
        <v>63281</v>
      </c>
      <c r="J188" s="116">
        <f t="shared" si="57"/>
        <v>8.2085273573923168</v>
      </c>
      <c r="K188" s="115">
        <v>46291</v>
      </c>
      <c r="L188" s="116">
        <f t="shared" si="58"/>
        <v>-0.26848501129881008</v>
      </c>
      <c r="M188" s="115">
        <v>58185</v>
      </c>
      <c r="N188" s="116">
        <f t="shared" si="59"/>
        <v>0.25693979391242361</v>
      </c>
      <c r="O188" s="116">
        <f t="shared" si="61"/>
        <v>0.19072956103550598</v>
      </c>
    </row>
    <row r="189" spans="1:16" x14ac:dyDescent="0.25">
      <c r="B189" s="114" t="s">
        <v>79</v>
      </c>
      <c r="C189" s="115">
        <v>37232</v>
      </c>
      <c r="D189" s="116">
        <v>-1.2754222681833904E-2</v>
      </c>
      <c r="E189" s="115">
        <v>0</v>
      </c>
      <c r="F189" s="116">
        <f t="shared" si="55"/>
        <v>-1</v>
      </c>
      <c r="G189" s="115">
        <v>14117</v>
      </c>
      <c r="H189" s="116" t="str">
        <f t="shared" si="56"/>
        <v>-</v>
      </c>
      <c r="I189" s="115">
        <v>41515</v>
      </c>
      <c r="J189" s="116">
        <f t="shared" si="57"/>
        <v>1.9407806191117092</v>
      </c>
      <c r="K189" s="115">
        <v>46632</v>
      </c>
      <c r="L189" s="116">
        <f t="shared" si="58"/>
        <v>0.12325665422136578</v>
      </c>
      <c r="M189" s="115">
        <v>42714</v>
      </c>
      <c r="N189" s="116">
        <f t="shared" si="59"/>
        <v>-8.4019557385486388E-2</v>
      </c>
      <c r="O189" s="116">
        <f t="shared" si="61"/>
        <v>0.14723893425010748</v>
      </c>
    </row>
    <row r="190" spans="1:16" x14ac:dyDescent="0.25">
      <c r="B190" s="114" t="s">
        <v>120</v>
      </c>
      <c r="C190" s="115">
        <v>39535</v>
      </c>
      <c r="D190" s="116">
        <v>7.309592313120894E-2</v>
      </c>
      <c r="E190" s="115">
        <v>0</v>
      </c>
      <c r="F190" s="116">
        <f t="shared" si="55"/>
        <v>-1</v>
      </c>
      <c r="G190" s="115">
        <v>25913</v>
      </c>
      <c r="H190" s="116" t="str">
        <f t="shared" si="56"/>
        <v>-</v>
      </c>
      <c r="I190" s="115">
        <v>38119</v>
      </c>
      <c r="J190" s="116">
        <f t="shared" si="57"/>
        <v>0.47103770308339454</v>
      </c>
      <c r="K190" s="115">
        <v>37086</v>
      </c>
      <c r="L190" s="116">
        <f t="shared" si="58"/>
        <v>-2.7099346782444411E-2</v>
      </c>
      <c r="M190" s="115">
        <v>39687</v>
      </c>
      <c r="N190" s="116">
        <f t="shared" si="59"/>
        <v>7.0134282478563348E-2</v>
      </c>
      <c r="O190" s="116">
        <f t="shared" si="61"/>
        <v>3.8446945744277095E-3</v>
      </c>
    </row>
    <row r="191" spans="1:16" x14ac:dyDescent="0.25">
      <c r="B191" s="114" t="s">
        <v>83</v>
      </c>
      <c r="C191" s="115">
        <v>53072</v>
      </c>
      <c r="D191" s="116">
        <v>-6.0655940813111764E-2</v>
      </c>
      <c r="E191" s="115">
        <v>0</v>
      </c>
      <c r="F191" s="116">
        <f t="shared" si="55"/>
        <v>-1</v>
      </c>
      <c r="G191" s="115">
        <v>44033</v>
      </c>
      <c r="H191" s="116" t="str">
        <f t="shared" si="56"/>
        <v>-</v>
      </c>
      <c r="I191" s="115">
        <v>61424</v>
      </c>
      <c r="J191" s="116">
        <f t="shared" si="57"/>
        <v>0.39495378466150388</v>
      </c>
      <c r="K191" s="115">
        <v>61993</v>
      </c>
      <c r="L191" s="116">
        <f t="shared" si="58"/>
        <v>9.2634800729356481E-3</v>
      </c>
      <c r="M191" s="115">
        <v>61489</v>
      </c>
      <c r="N191" s="116">
        <f t="shared" si="59"/>
        <v>-8.1299501556627574E-3</v>
      </c>
      <c r="O191" s="116">
        <f t="shared" si="61"/>
        <v>0.15859586976183304</v>
      </c>
    </row>
    <row r="192" spans="1:16" x14ac:dyDescent="0.25">
      <c r="B192" s="114" t="s">
        <v>85</v>
      </c>
      <c r="C192" s="115">
        <v>44661</v>
      </c>
      <c r="D192" s="116">
        <v>-5.4673609347218655E-2</v>
      </c>
      <c r="E192" s="115">
        <v>20281</v>
      </c>
      <c r="F192" s="116">
        <f t="shared" si="55"/>
        <v>-0.54589015024294119</v>
      </c>
      <c r="G192" s="115">
        <v>48502</v>
      </c>
      <c r="H192" s="116">
        <f t="shared" si="56"/>
        <v>1.3914994329668162</v>
      </c>
      <c r="I192" s="115">
        <v>44123</v>
      </c>
      <c r="J192" s="116">
        <f t="shared" si="57"/>
        <v>-9.0284936703641128E-2</v>
      </c>
      <c r="K192" s="115">
        <v>48757</v>
      </c>
      <c r="L192" s="116">
        <f t="shared" si="58"/>
        <v>0.10502459034970424</v>
      </c>
      <c r="M192" s="115">
        <v>48568</v>
      </c>
      <c r="N192" s="116">
        <f t="shared" si="59"/>
        <v>-3.8763664704555278E-3</v>
      </c>
      <c r="O192" s="116">
        <f t="shared" si="61"/>
        <v>8.7481247620966762E-2</v>
      </c>
    </row>
    <row r="193" spans="2:16" x14ac:dyDescent="0.25">
      <c r="B193" s="114" t="s">
        <v>87</v>
      </c>
      <c r="C193" s="115">
        <v>39139</v>
      </c>
      <c r="D193" s="116">
        <v>3.1268421457313345E-3</v>
      </c>
      <c r="E193" s="115">
        <v>28906</v>
      </c>
      <c r="F193" s="116">
        <f t="shared" si="55"/>
        <v>-0.26145277089348218</v>
      </c>
      <c r="G193" s="115">
        <v>55785</v>
      </c>
      <c r="H193" s="116">
        <f t="shared" si="56"/>
        <v>0.92987615028021864</v>
      </c>
      <c r="I193" s="115">
        <v>44068</v>
      </c>
      <c r="J193" s="116">
        <f t="shared" si="57"/>
        <v>-0.21003854082638707</v>
      </c>
      <c r="K193" s="115">
        <v>43792</v>
      </c>
      <c r="L193" s="116">
        <f t="shared" si="58"/>
        <v>-6.2630480167014113E-3</v>
      </c>
      <c r="M193" s="115">
        <v>44746</v>
      </c>
      <c r="N193" s="116">
        <f t="shared" si="59"/>
        <v>2.1784800876872401E-2</v>
      </c>
      <c r="O193" s="116">
        <f t="shared" si="61"/>
        <v>0.14325864227496865</v>
      </c>
    </row>
    <row r="194" spans="2:16" x14ac:dyDescent="0.25">
      <c r="B194" s="114" t="s">
        <v>89</v>
      </c>
      <c r="C194" s="115">
        <v>40651</v>
      </c>
      <c r="D194" s="116">
        <v>-0.13414556220579776</v>
      </c>
      <c r="E194" s="115">
        <v>15055</v>
      </c>
      <c r="F194" s="116">
        <f t="shared" si="55"/>
        <v>-0.6296524070748567</v>
      </c>
      <c r="G194" s="115">
        <v>56784</v>
      </c>
      <c r="H194" s="116">
        <f t="shared" si="56"/>
        <v>2.7717701760212554</v>
      </c>
      <c r="I194" s="115">
        <v>49340</v>
      </c>
      <c r="J194" s="116">
        <f t="shared" si="57"/>
        <v>-0.13109326570865032</v>
      </c>
      <c r="K194" s="115">
        <v>53334</v>
      </c>
      <c r="L194" s="116">
        <f t="shared" si="58"/>
        <v>8.0948520470206731E-2</v>
      </c>
      <c r="M194" s="115">
        <v>56505</v>
      </c>
      <c r="N194" s="116">
        <f>IFERROR(M194/K194-1,"-")</f>
        <v>5.9455506806164848E-2</v>
      </c>
      <c r="O194" s="116">
        <f t="shared" si="61"/>
        <v>0.39000270596049291</v>
      </c>
    </row>
    <row r="195" spans="2:16" x14ac:dyDescent="0.25">
      <c r="B195" s="114" t="s">
        <v>91</v>
      </c>
      <c r="C195" s="115">
        <v>46363</v>
      </c>
      <c r="D195" s="116">
        <v>-8.3264127812710087E-2</v>
      </c>
      <c r="E195" s="115">
        <v>8909</v>
      </c>
      <c r="F195" s="116">
        <f t="shared" si="55"/>
        <v>-0.8078424605827923</v>
      </c>
      <c r="G195" s="115">
        <v>84455</v>
      </c>
      <c r="H195" s="116">
        <f t="shared" si="56"/>
        <v>8.4797395891794807</v>
      </c>
      <c r="I195" s="115">
        <v>61960</v>
      </c>
      <c r="J195" s="116">
        <f t="shared" si="57"/>
        <v>-0.26635486353679472</v>
      </c>
      <c r="K195" s="115">
        <v>61728</v>
      </c>
      <c r="L195" s="116">
        <f t="shared" si="58"/>
        <v>-3.7443511943189289E-3</v>
      </c>
      <c r="M195" s="115">
        <v>57074</v>
      </c>
      <c r="N195" s="116">
        <f>IFERROR(M195/K195-1,"-")</f>
        <v>-7.5395282529808205E-2</v>
      </c>
      <c r="O195" s="116">
        <f t="shared" si="61"/>
        <v>0.23102473955524871</v>
      </c>
    </row>
    <row r="196" spans="2:16" x14ac:dyDescent="0.25">
      <c r="B196" s="114" t="s">
        <v>93</v>
      </c>
      <c r="C196" s="115">
        <v>54458</v>
      </c>
      <c r="D196" s="116">
        <v>-3.6721265079421195E-2</v>
      </c>
      <c r="E196" s="115">
        <v>11833</v>
      </c>
      <c r="F196" s="116">
        <f t="shared" si="55"/>
        <v>-0.78271328363142234</v>
      </c>
      <c r="G196" s="115">
        <v>63614</v>
      </c>
      <c r="H196" s="116">
        <f t="shared" si="56"/>
        <v>4.3759824220400576</v>
      </c>
      <c r="I196" s="115">
        <v>56047</v>
      </c>
      <c r="J196" s="116">
        <f t="shared" si="57"/>
        <v>-0.11895180306221897</v>
      </c>
      <c r="K196" s="115">
        <v>60367</v>
      </c>
      <c r="L196" s="116">
        <f t="shared" si="58"/>
        <v>7.7078166538797843E-2</v>
      </c>
      <c r="M196" s="115">
        <v>60564</v>
      </c>
      <c r="N196" s="116">
        <f>IFERROR(M196/K196-1,"-")</f>
        <v>3.2633723723225483E-3</v>
      </c>
      <c r="O196" s="116">
        <f t="shared" si="61"/>
        <v>0.11212310404348313</v>
      </c>
    </row>
    <row r="197" spans="2:16" ht="15.75" x14ac:dyDescent="0.25">
      <c r="B197" s="117" t="s">
        <v>30</v>
      </c>
      <c r="C197" s="118">
        <v>566275</v>
      </c>
      <c r="D197" s="119">
        <v>-3.98326796853673E-2</v>
      </c>
      <c r="E197" s="118">
        <v>241515</v>
      </c>
      <c r="F197" s="119">
        <f t="shared" si="55"/>
        <v>-0.57350227363030326</v>
      </c>
      <c r="G197" s="118">
        <v>414396</v>
      </c>
      <c r="H197" s="119">
        <f t="shared" si="56"/>
        <v>0.71581889323644488</v>
      </c>
      <c r="I197" s="118">
        <v>639629</v>
      </c>
      <c r="J197" s="119">
        <f t="shared" si="57"/>
        <v>0.54352117298429525</v>
      </c>
      <c r="K197" s="118">
        <v>619738</v>
      </c>
      <c r="L197" s="119">
        <f t="shared" si="58"/>
        <v>-3.1097714456348902E-2</v>
      </c>
      <c r="M197" s="118">
        <v>632422</v>
      </c>
      <c r="N197" s="119">
        <v>2.0466713353062049E-2</v>
      </c>
      <c r="O197" s="119">
        <v>0.11681073683281085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282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248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36664</v>
      </c>
      <c r="D207" s="116">
        <v>-0.10472981222376876</v>
      </c>
      <c r="E207" s="115">
        <v>38581</v>
      </c>
      <c r="F207" s="116">
        <f t="shared" ref="F207:F219" si="62">IFERROR(E207/C207-1,"-")</f>
        <v>5.2285620772419827E-2</v>
      </c>
      <c r="G207" s="115">
        <v>1610</v>
      </c>
      <c r="H207" s="116">
        <f t="shared" ref="H207:H219" si="63">IFERROR(G207/E207-1,"-")</f>
        <v>-0.95826961457712345</v>
      </c>
      <c r="I207" s="115">
        <v>44879</v>
      </c>
      <c r="J207" s="116">
        <f t="shared" ref="J207:J219" si="64">IFERROR(I207/G207-1,"-")</f>
        <v>26.875155279503105</v>
      </c>
      <c r="K207" s="115">
        <v>42011</v>
      </c>
      <c r="L207" s="116">
        <f t="shared" ref="L207:L219" si="65">IFERROR(K207/I207-1,"-")</f>
        <v>-6.3905167227433779E-2</v>
      </c>
      <c r="M207" s="115">
        <v>41716</v>
      </c>
      <c r="N207" s="116">
        <f t="shared" ref="N207:N215" si="66">IFERROR(M207/K207-1,"-")</f>
        <v>-7.021970436314251E-3</v>
      </c>
      <c r="O207" s="116">
        <f t="shared" ref="O207" si="67">M207/C207-1</f>
        <v>0.1377918394065023</v>
      </c>
    </row>
    <row r="208" spans="2:16" x14ac:dyDescent="0.25">
      <c r="B208" s="114" t="s">
        <v>73</v>
      </c>
      <c r="C208" s="115">
        <v>38177</v>
      </c>
      <c r="D208" s="116">
        <v>-9.2406808672499063E-2</v>
      </c>
      <c r="E208" s="115">
        <v>42672</v>
      </c>
      <c r="F208" s="116">
        <f t="shared" si="62"/>
        <v>0.11774104827513954</v>
      </c>
      <c r="G208" s="115">
        <v>1129</v>
      </c>
      <c r="H208" s="116">
        <f t="shared" si="63"/>
        <v>-0.97354236970378705</v>
      </c>
      <c r="I208" s="115">
        <v>45597</v>
      </c>
      <c r="J208" s="116">
        <f t="shared" si="64"/>
        <v>39.38706820194863</v>
      </c>
      <c r="K208" s="115">
        <v>39850</v>
      </c>
      <c r="L208" s="116">
        <f t="shared" si="65"/>
        <v>-0.12603899379345129</v>
      </c>
      <c r="M208" s="115">
        <v>48058</v>
      </c>
      <c r="N208" s="116">
        <f t="shared" si="66"/>
        <v>0.20597239648682564</v>
      </c>
      <c r="O208" s="116">
        <f>IFERROR(M208/C208-1,"-")</f>
        <v>0.25882075595253684</v>
      </c>
    </row>
    <row r="209" spans="2:16" x14ac:dyDescent="0.25">
      <c r="B209" s="114" t="s">
        <v>75</v>
      </c>
      <c r="C209" s="115">
        <v>41165</v>
      </c>
      <c r="D209" s="116">
        <v>8.4202486304256308E-2</v>
      </c>
      <c r="E209" s="115">
        <v>19499</v>
      </c>
      <c r="F209" s="116">
        <f t="shared" si="62"/>
        <v>-0.52632090368031093</v>
      </c>
      <c r="G209" s="115">
        <v>1410</v>
      </c>
      <c r="H209" s="116">
        <f t="shared" si="63"/>
        <v>-0.92768859941535464</v>
      </c>
      <c r="I209" s="115">
        <v>50300</v>
      </c>
      <c r="J209" s="116">
        <f t="shared" si="64"/>
        <v>34.673758865248224</v>
      </c>
      <c r="K209" s="115">
        <v>39334</v>
      </c>
      <c r="L209" s="116">
        <f t="shared" si="65"/>
        <v>-0.21801192842942341</v>
      </c>
      <c r="M209" s="115">
        <v>39685</v>
      </c>
      <c r="N209" s="116">
        <f t="shared" si="66"/>
        <v>8.9235775664819883E-3</v>
      </c>
      <c r="O209" s="116">
        <f t="shared" ref="O209:O218" si="68">IFERROR(M209/C209-1,"-")</f>
        <v>-3.5952872585934603E-2</v>
      </c>
    </row>
    <row r="210" spans="2:16" x14ac:dyDescent="0.25">
      <c r="B210" s="114" t="s">
        <v>77</v>
      </c>
      <c r="C210" s="115">
        <v>46920</v>
      </c>
      <c r="D210" s="116">
        <v>-3.5659233377864585E-2</v>
      </c>
      <c r="E210" s="115">
        <v>0</v>
      </c>
      <c r="F210" s="116">
        <f t="shared" si="62"/>
        <v>-1</v>
      </c>
      <c r="G210" s="115">
        <v>1583</v>
      </c>
      <c r="H210" s="116" t="str">
        <f t="shared" si="63"/>
        <v>-</v>
      </c>
      <c r="I210" s="115">
        <v>53650</v>
      </c>
      <c r="J210" s="116">
        <f t="shared" si="64"/>
        <v>32.891345546430827</v>
      </c>
      <c r="K210" s="115">
        <v>47936</v>
      </c>
      <c r="L210" s="116">
        <f t="shared" si="65"/>
        <v>-0.10650512581547067</v>
      </c>
      <c r="M210" s="115">
        <v>47463</v>
      </c>
      <c r="N210" s="116">
        <f t="shared" si="66"/>
        <v>-9.8673230974632986E-3</v>
      </c>
      <c r="O210" s="116">
        <f t="shared" si="68"/>
        <v>1.1572890025575377E-2</v>
      </c>
    </row>
    <row r="211" spans="2:16" x14ac:dyDescent="0.25">
      <c r="B211" s="114" t="s">
        <v>79</v>
      </c>
      <c r="C211" s="115">
        <v>39238</v>
      </c>
      <c r="D211" s="116">
        <v>-0.31741006193027621</v>
      </c>
      <c r="E211" s="115">
        <v>0</v>
      </c>
      <c r="F211" s="116">
        <f t="shared" si="62"/>
        <v>-1</v>
      </c>
      <c r="G211" s="115">
        <v>4434</v>
      </c>
      <c r="H211" s="116" t="str">
        <f t="shared" si="63"/>
        <v>-</v>
      </c>
      <c r="I211" s="115">
        <v>62535</v>
      </c>
      <c r="J211" s="116">
        <f t="shared" si="64"/>
        <v>13.103518267929635</v>
      </c>
      <c r="K211" s="115">
        <v>48535</v>
      </c>
      <c r="L211" s="116">
        <f t="shared" si="65"/>
        <v>-0.22387463020708398</v>
      </c>
      <c r="M211" s="115">
        <v>50974</v>
      </c>
      <c r="N211" s="116">
        <f t="shared" si="66"/>
        <v>5.025239517873703E-2</v>
      </c>
      <c r="O211" s="116">
        <f t="shared" si="68"/>
        <v>0.29909781334420704</v>
      </c>
    </row>
    <row r="212" spans="2:16" x14ac:dyDescent="0.25">
      <c r="B212" s="114" t="s">
        <v>81</v>
      </c>
      <c r="C212" s="115">
        <v>33847</v>
      </c>
      <c r="D212" s="116">
        <v>-7.5496435497528047E-2</v>
      </c>
      <c r="E212" s="115">
        <v>0</v>
      </c>
      <c r="F212" s="116">
        <f t="shared" si="62"/>
        <v>-1</v>
      </c>
      <c r="G212" s="115">
        <v>18411</v>
      </c>
      <c r="H212" s="116" t="str">
        <f t="shared" si="63"/>
        <v>-</v>
      </c>
      <c r="I212" s="115">
        <v>45469</v>
      </c>
      <c r="J212" s="116">
        <f t="shared" si="64"/>
        <v>1.4696648742599532</v>
      </c>
      <c r="K212" s="115">
        <v>40505</v>
      </c>
      <c r="L212" s="116">
        <f t="shared" si="65"/>
        <v>-0.10917328289603911</v>
      </c>
      <c r="M212" s="115">
        <v>40592</v>
      </c>
      <c r="N212" s="116">
        <f t="shared" si="66"/>
        <v>2.1478829774101982E-3</v>
      </c>
      <c r="O212" s="116">
        <f t="shared" si="68"/>
        <v>0.19927910893136769</v>
      </c>
    </row>
    <row r="213" spans="2:16" x14ac:dyDescent="0.25">
      <c r="B213" s="114" t="s">
        <v>83</v>
      </c>
      <c r="C213" s="115">
        <v>49761</v>
      </c>
      <c r="D213" s="116">
        <v>1.1649182727494489E-2</v>
      </c>
      <c r="E213" s="115">
        <v>0</v>
      </c>
      <c r="F213" s="116">
        <f t="shared" si="62"/>
        <v>-1</v>
      </c>
      <c r="G213" s="115">
        <v>29486</v>
      </c>
      <c r="H213" s="116" t="str">
        <f t="shared" si="63"/>
        <v>-</v>
      </c>
      <c r="I213" s="115">
        <v>50032</v>
      </c>
      <c r="J213" s="116">
        <f t="shared" si="64"/>
        <v>0.69680526351488847</v>
      </c>
      <c r="K213" s="115">
        <v>50397</v>
      </c>
      <c r="L213" s="116">
        <f t="shared" si="65"/>
        <v>7.2953309881675921E-3</v>
      </c>
      <c r="M213" s="115">
        <v>51873</v>
      </c>
      <c r="N213" s="116">
        <f t="shared" si="66"/>
        <v>2.9287457586761212E-2</v>
      </c>
      <c r="O213" s="116">
        <f t="shared" si="68"/>
        <v>4.2442876951829689E-2</v>
      </c>
    </row>
    <row r="214" spans="2:16" x14ac:dyDescent="0.25">
      <c r="B214" s="114" t="s">
        <v>85</v>
      </c>
      <c r="C214" s="115">
        <v>57581</v>
      </c>
      <c r="D214" s="116">
        <v>-6.3510392609699817E-2</v>
      </c>
      <c r="E214" s="115">
        <v>19637</v>
      </c>
      <c r="F214" s="116">
        <f t="shared" si="62"/>
        <v>-0.65896736770809816</v>
      </c>
      <c r="G214" s="115">
        <v>51243</v>
      </c>
      <c r="H214" s="116">
        <f t="shared" si="63"/>
        <v>1.6095126546824869</v>
      </c>
      <c r="I214" s="115">
        <v>65282</v>
      </c>
      <c r="J214" s="116">
        <f t="shared" si="64"/>
        <v>0.273969127490584</v>
      </c>
      <c r="K214" s="115">
        <v>68350</v>
      </c>
      <c r="L214" s="116">
        <f t="shared" si="65"/>
        <v>4.6996109187831259E-2</v>
      </c>
      <c r="M214" s="115">
        <v>57015</v>
      </c>
      <c r="N214" s="116">
        <f t="shared" si="66"/>
        <v>-0.16583760058522312</v>
      </c>
      <c r="O214" s="116">
        <f t="shared" si="68"/>
        <v>-9.8296313019919923E-3</v>
      </c>
    </row>
    <row r="215" spans="2:16" x14ac:dyDescent="0.25">
      <c r="B215" s="114" t="s">
        <v>87</v>
      </c>
      <c r="C215" s="115">
        <v>39886</v>
      </c>
      <c r="D215" s="116">
        <v>-1.3504155124653749E-2</v>
      </c>
      <c r="E215" s="115">
        <v>1185</v>
      </c>
      <c r="F215" s="116">
        <f t="shared" si="62"/>
        <v>-0.97029032743318455</v>
      </c>
      <c r="G215" s="115">
        <v>53125</v>
      </c>
      <c r="H215" s="116">
        <f t="shared" si="63"/>
        <v>43.83122362869198</v>
      </c>
      <c r="I215" s="115">
        <v>49325</v>
      </c>
      <c r="J215" s="116">
        <f t="shared" si="64"/>
        <v>-7.1529411764705841E-2</v>
      </c>
      <c r="K215" s="115">
        <v>46471</v>
      </c>
      <c r="L215" s="116">
        <f t="shared" si="65"/>
        <v>-5.7861125190065921E-2</v>
      </c>
      <c r="M215" s="115">
        <v>46544</v>
      </c>
      <c r="N215" s="116">
        <f t="shared" si="66"/>
        <v>1.5708721568290507E-3</v>
      </c>
      <c r="O215" s="116">
        <f t="shared" si="68"/>
        <v>0.16692573835430968</v>
      </c>
    </row>
    <row r="216" spans="2:16" x14ac:dyDescent="0.25">
      <c r="B216" s="114" t="s">
        <v>89</v>
      </c>
      <c r="C216" s="115">
        <v>48095</v>
      </c>
      <c r="D216" s="116">
        <v>1.1631820285221472E-2</v>
      </c>
      <c r="E216" s="115">
        <v>873</v>
      </c>
      <c r="F216" s="116">
        <f t="shared" si="62"/>
        <v>-0.98184842499220293</v>
      </c>
      <c r="G216" s="115">
        <v>69678</v>
      </c>
      <c r="H216" s="116">
        <f t="shared" si="63"/>
        <v>78.814432989690715</v>
      </c>
      <c r="I216" s="115">
        <v>45028</v>
      </c>
      <c r="J216" s="116">
        <f t="shared" si="64"/>
        <v>-0.35377020006314763</v>
      </c>
      <c r="K216" s="115">
        <v>51497</v>
      </c>
      <c r="L216" s="116">
        <f t="shared" si="65"/>
        <v>0.14366616327618376</v>
      </c>
      <c r="M216" s="115">
        <v>54475</v>
      </c>
      <c r="N216" s="116">
        <f>IFERROR(M216/K216-1,"-")</f>
        <v>5.7828611375419836E-2</v>
      </c>
      <c r="O216" s="116">
        <f t="shared" si="68"/>
        <v>0.13265412205010918</v>
      </c>
    </row>
    <row r="217" spans="2:16" x14ac:dyDescent="0.25">
      <c r="B217" s="114" t="s">
        <v>91</v>
      </c>
      <c r="C217" s="115">
        <v>33368</v>
      </c>
      <c r="D217" s="116">
        <v>-2.4215970582079915E-3</v>
      </c>
      <c r="E217" s="115">
        <v>2741</v>
      </c>
      <c r="F217" s="116">
        <f t="shared" si="62"/>
        <v>-0.91785543035243344</v>
      </c>
      <c r="G217" s="115">
        <v>49033</v>
      </c>
      <c r="H217" s="116">
        <f t="shared" si="63"/>
        <v>16.888726742064939</v>
      </c>
      <c r="I217" s="115">
        <v>36109</v>
      </c>
      <c r="J217" s="116">
        <f t="shared" si="64"/>
        <v>-0.2635775906022475</v>
      </c>
      <c r="K217" s="115">
        <v>38146</v>
      </c>
      <c r="L217" s="116">
        <f t="shared" si="65"/>
        <v>5.6412528732449063E-2</v>
      </c>
      <c r="M217" s="115">
        <v>42223</v>
      </c>
      <c r="N217" s="116">
        <f>IFERROR(M217/K217-1,"-")</f>
        <v>0.10687883395375652</v>
      </c>
      <c r="O217" s="116">
        <f t="shared" si="68"/>
        <v>0.26537401102853031</v>
      </c>
    </row>
    <row r="218" spans="2:16" x14ac:dyDescent="0.25">
      <c r="B218" s="114" t="s">
        <v>93</v>
      </c>
      <c r="C218" s="115">
        <v>37462</v>
      </c>
      <c r="D218" s="116">
        <v>8.7683642064920742E-2</v>
      </c>
      <c r="E218" s="115">
        <v>3619</v>
      </c>
      <c r="F218" s="116">
        <f t="shared" si="62"/>
        <v>-0.90339544071325606</v>
      </c>
      <c r="G218" s="115">
        <v>40632</v>
      </c>
      <c r="H218" s="116">
        <f t="shared" si="63"/>
        <v>10.227410886985355</v>
      </c>
      <c r="I218" s="115">
        <v>35693</v>
      </c>
      <c r="J218" s="116">
        <f t="shared" si="64"/>
        <v>-0.12155443985036429</v>
      </c>
      <c r="K218" s="115">
        <v>40203</v>
      </c>
      <c r="L218" s="116">
        <f t="shared" si="65"/>
        <v>0.12635530776342696</v>
      </c>
      <c r="M218" s="115">
        <v>41998</v>
      </c>
      <c r="N218" s="116">
        <f>IFERROR(M218/K218-1,"-")</f>
        <v>4.4648409322687321E-2</v>
      </c>
      <c r="O218" s="116">
        <f t="shared" si="68"/>
        <v>0.12108269713309494</v>
      </c>
    </row>
    <row r="219" spans="2:16" ht="15.75" x14ac:dyDescent="0.25">
      <c r="B219" s="117" t="s">
        <v>30</v>
      </c>
      <c r="C219" s="118">
        <v>502164</v>
      </c>
      <c r="D219" s="119">
        <v>-5.3010330508378667E-2</v>
      </c>
      <c r="E219" s="118">
        <v>134940</v>
      </c>
      <c r="F219" s="119">
        <f t="shared" si="62"/>
        <v>-0.7312830071450761</v>
      </c>
      <c r="G219" s="118">
        <v>321774</v>
      </c>
      <c r="H219" s="119">
        <f t="shared" si="63"/>
        <v>1.3845709204090708</v>
      </c>
      <c r="I219" s="118">
        <v>583899</v>
      </c>
      <c r="J219" s="119">
        <f t="shared" si="64"/>
        <v>0.81462455015010526</v>
      </c>
      <c r="K219" s="118">
        <v>553235</v>
      </c>
      <c r="L219" s="119">
        <f t="shared" si="65"/>
        <v>-5.2515931693666196E-2</v>
      </c>
      <c r="M219" s="118">
        <v>562616</v>
      </c>
      <c r="N219" s="119">
        <v>1.695662783446461E-2</v>
      </c>
      <c r="O219" s="119">
        <v>0.12038298245194801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283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248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35041</v>
      </c>
      <c r="D229" s="116">
        <v>0.16072079234158143</v>
      </c>
      <c r="E229" s="115">
        <v>35175</v>
      </c>
      <c r="F229" s="116">
        <f t="shared" ref="F229:F241" si="69">IFERROR(E229/C229-1,"-")</f>
        <v>3.8240917782026429E-3</v>
      </c>
      <c r="G229" s="115">
        <v>78</v>
      </c>
      <c r="H229" s="116">
        <f t="shared" ref="H229:H241" si="70">IFERROR(G229/E229-1,"-")</f>
        <v>-0.99778251599147116</v>
      </c>
      <c r="I229" s="115">
        <v>19961</v>
      </c>
      <c r="J229" s="116">
        <f t="shared" ref="J229:J241" si="71">IFERROR(I229/G229-1,"-")</f>
        <v>254.91025641025641</v>
      </c>
      <c r="K229" s="115">
        <v>28635</v>
      </c>
      <c r="L229" s="116">
        <f t="shared" ref="L229:L241" si="72">IFERROR(K229/I229-1,"-")</f>
        <v>0.43454736736636446</v>
      </c>
      <c r="M229" s="115">
        <v>26551</v>
      </c>
      <c r="N229" s="116">
        <f t="shared" ref="N229:N237" si="73">IFERROR(M229/K229-1,"-")</f>
        <v>-7.2778068796926831E-2</v>
      </c>
      <c r="O229" s="116">
        <f t="shared" ref="O229" si="74">M229/C229-1</f>
        <v>-0.24228760594731891</v>
      </c>
    </row>
    <row r="230" spans="2:16" x14ac:dyDescent="0.25">
      <c r="B230" s="114" t="s">
        <v>73</v>
      </c>
      <c r="C230" s="115">
        <v>39374</v>
      </c>
      <c r="D230" s="116">
        <v>8.6658939117955525E-2</v>
      </c>
      <c r="E230" s="115">
        <v>41345</v>
      </c>
      <c r="F230" s="116">
        <f t="shared" si="69"/>
        <v>5.0058414181947564E-2</v>
      </c>
      <c r="G230" s="115">
        <v>227</v>
      </c>
      <c r="H230" s="116">
        <f t="shared" si="70"/>
        <v>-0.99450961422179218</v>
      </c>
      <c r="I230" s="115">
        <v>25593</v>
      </c>
      <c r="J230" s="116">
        <f t="shared" si="71"/>
        <v>111.74449339207048</v>
      </c>
      <c r="K230" s="115">
        <v>34396</v>
      </c>
      <c r="L230" s="116">
        <f t="shared" si="72"/>
        <v>0.34396123940139889</v>
      </c>
      <c r="M230" s="115">
        <v>29714</v>
      </c>
      <c r="N230" s="116">
        <f t="shared" si="73"/>
        <v>-0.13612047912547975</v>
      </c>
      <c r="O230" s="116">
        <f>IFERROR(M230/C230-1,"-")</f>
        <v>-0.24533956417940772</v>
      </c>
    </row>
    <row r="231" spans="2:16" x14ac:dyDescent="0.25">
      <c r="B231" s="114" t="s">
        <v>75</v>
      </c>
      <c r="C231" s="115">
        <v>34343</v>
      </c>
      <c r="D231" s="116">
        <v>2.6942168530590171E-2</v>
      </c>
      <c r="E231" s="115">
        <v>17896</v>
      </c>
      <c r="F231" s="116">
        <f t="shared" si="69"/>
        <v>-0.47890399790350291</v>
      </c>
      <c r="G231" s="115">
        <v>151</v>
      </c>
      <c r="H231" s="116">
        <f t="shared" si="70"/>
        <v>-0.9915623603039786</v>
      </c>
      <c r="I231" s="115">
        <v>28650</v>
      </c>
      <c r="J231" s="116">
        <f t="shared" si="71"/>
        <v>188.73509933774835</v>
      </c>
      <c r="K231" s="115">
        <v>30534</v>
      </c>
      <c r="L231" s="116">
        <f t="shared" si="72"/>
        <v>6.5759162303664853E-2</v>
      </c>
      <c r="M231" s="115">
        <v>29097</v>
      </c>
      <c r="N231" s="116">
        <f t="shared" si="73"/>
        <v>-4.7062291216348973E-2</v>
      </c>
      <c r="O231" s="116">
        <f t="shared" ref="O231:O240" si="75">IFERROR(M231/C231-1,"-")</f>
        <v>-0.15275310834813494</v>
      </c>
    </row>
    <row r="232" spans="2:16" x14ac:dyDescent="0.25">
      <c r="B232" s="114" t="s">
        <v>77</v>
      </c>
      <c r="C232" s="115">
        <v>20350</v>
      </c>
      <c r="D232" s="116">
        <v>0.11038358705734708</v>
      </c>
      <c r="E232" s="115">
        <v>0</v>
      </c>
      <c r="F232" s="116">
        <f t="shared" si="69"/>
        <v>-1</v>
      </c>
      <c r="G232" s="115">
        <v>118</v>
      </c>
      <c r="H232" s="116" t="str">
        <f t="shared" si="70"/>
        <v>-</v>
      </c>
      <c r="I232" s="115">
        <v>20850</v>
      </c>
      <c r="J232" s="116">
        <f t="shared" si="71"/>
        <v>175.69491525423729</v>
      </c>
      <c r="K232" s="115">
        <v>15575</v>
      </c>
      <c r="L232" s="116">
        <f t="shared" si="72"/>
        <v>-0.25299760191846521</v>
      </c>
      <c r="M232" s="115">
        <v>14346</v>
      </c>
      <c r="N232" s="116">
        <f t="shared" si="73"/>
        <v>-7.8908507223113933E-2</v>
      </c>
      <c r="O232" s="116">
        <f t="shared" si="75"/>
        <v>-0.29503685503685506</v>
      </c>
    </row>
    <row r="233" spans="2:16" x14ac:dyDescent="0.25">
      <c r="B233" s="114" t="s">
        <v>79</v>
      </c>
      <c r="C233" s="115">
        <v>19651</v>
      </c>
      <c r="D233" s="116">
        <v>1.7881668558456298</v>
      </c>
      <c r="E233" s="115">
        <v>0</v>
      </c>
      <c r="F233" s="116">
        <f t="shared" si="69"/>
        <v>-1</v>
      </c>
      <c r="G233" s="115">
        <v>188</v>
      </c>
      <c r="H233" s="116" t="str">
        <f t="shared" si="70"/>
        <v>-</v>
      </c>
      <c r="I233" s="115">
        <v>3925</v>
      </c>
      <c r="J233" s="116">
        <f t="shared" si="71"/>
        <v>19.877659574468087</v>
      </c>
      <c r="K233" s="115">
        <v>3025</v>
      </c>
      <c r="L233" s="116">
        <f t="shared" si="72"/>
        <v>-0.22929936305732479</v>
      </c>
      <c r="M233" s="115">
        <v>5239</v>
      </c>
      <c r="N233" s="116">
        <f t="shared" si="73"/>
        <v>0.73190082644628096</v>
      </c>
      <c r="O233" s="116">
        <f t="shared" si="75"/>
        <v>-0.73339779146099437</v>
      </c>
    </row>
    <row r="234" spans="2:16" x14ac:dyDescent="0.25">
      <c r="B234" s="114" t="s">
        <v>81</v>
      </c>
      <c r="C234" s="115">
        <v>6320</v>
      </c>
      <c r="D234" s="116">
        <v>4.2560211151435157E-2</v>
      </c>
      <c r="E234" s="115">
        <v>0</v>
      </c>
      <c r="F234" s="116">
        <f t="shared" si="69"/>
        <v>-1</v>
      </c>
      <c r="G234" s="115">
        <v>262</v>
      </c>
      <c r="H234" s="116" t="str">
        <f t="shared" si="70"/>
        <v>-</v>
      </c>
      <c r="I234" s="115">
        <v>2912</v>
      </c>
      <c r="J234" s="116">
        <f t="shared" si="71"/>
        <v>10.114503816793894</v>
      </c>
      <c r="K234" s="115">
        <v>3081</v>
      </c>
      <c r="L234" s="116">
        <f t="shared" si="72"/>
        <v>5.8035714285714191E-2</v>
      </c>
      <c r="M234" s="115">
        <v>3538</v>
      </c>
      <c r="N234" s="116">
        <f t="shared" si="73"/>
        <v>0.14832846478416095</v>
      </c>
      <c r="O234" s="116">
        <f t="shared" si="75"/>
        <v>-0.44018987341772153</v>
      </c>
    </row>
    <row r="235" spans="2:16" x14ac:dyDescent="0.25">
      <c r="B235" s="114" t="s">
        <v>83</v>
      </c>
      <c r="C235" s="115">
        <v>9170</v>
      </c>
      <c r="D235" s="116">
        <v>-0.13539505940033947</v>
      </c>
      <c r="E235" s="115">
        <v>0</v>
      </c>
      <c r="F235" s="116">
        <f t="shared" si="69"/>
        <v>-1</v>
      </c>
      <c r="G235" s="115">
        <v>1340</v>
      </c>
      <c r="H235" s="116" t="str">
        <f t="shared" si="70"/>
        <v>-</v>
      </c>
      <c r="I235" s="115">
        <v>5501</v>
      </c>
      <c r="J235" s="116">
        <f t="shared" si="71"/>
        <v>3.1052238805970145</v>
      </c>
      <c r="K235" s="115">
        <v>4568</v>
      </c>
      <c r="L235" s="116">
        <f t="shared" si="72"/>
        <v>-0.16960552626795133</v>
      </c>
      <c r="M235" s="115">
        <v>8513</v>
      </c>
      <c r="N235" s="116">
        <f t="shared" si="73"/>
        <v>0.86361646234676015</v>
      </c>
      <c r="O235" s="116">
        <f t="shared" si="75"/>
        <v>-7.1646673936750283E-2</v>
      </c>
    </row>
    <row r="236" spans="2:16" x14ac:dyDescent="0.25">
      <c r="B236" s="114" t="s">
        <v>85</v>
      </c>
      <c r="C236" s="115">
        <v>5429</v>
      </c>
      <c r="D236" s="116">
        <v>0.15609028960817728</v>
      </c>
      <c r="E236" s="115">
        <v>42</v>
      </c>
      <c r="F236" s="116">
        <f t="shared" si="69"/>
        <v>-0.99226376864984345</v>
      </c>
      <c r="G236" s="115">
        <v>1239</v>
      </c>
      <c r="H236" s="116">
        <f t="shared" si="70"/>
        <v>28.5</v>
      </c>
      <c r="I236" s="115">
        <v>3696</v>
      </c>
      <c r="J236" s="116">
        <f t="shared" si="71"/>
        <v>1.9830508474576272</v>
      </c>
      <c r="K236" s="115">
        <v>4628</v>
      </c>
      <c r="L236" s="116">
        <f t="shared" si="72"/>
        <v>0.25216450216450226</v>
      </c>
      <c r="M236" s="115">
        <v>4370</v>
      </c>
      <c r="N236" s="116">
        <f t="shared" si="73"/>
        <v>-5.5747623163353466E-2</v>
      </c>
      <c r="O236" s="116">
        <f t="shared" si="75"/>
        <v>-0.19506354761466205</v>
      </c>
    </row>
    <row r="237" spans="2:16" x14ac:dyDescent="0.25">
      <c r="B237" s="114" t="s">
        <v>87</v>
      </c>
      <c r="C237" s="115">
        <v>6957</v>
      </c>
      <c r="D237" s="116">
        <v>-8.9993459777632401E-2</v>
      </c>
      <c r="E237" s="115">
        <v>1</v>
      </c>
      <c r="F237" s="116">
        <f t="shared" si="69"/>
        <v>-0.99985625988213311</v>
      </c>
      <c r="G237" s="115">
        <v>1233</v>
      </c>
      <c r="H237" s="116">
        <f t="shared" si="70"/>
        <v>1232</v>
      </c>
      <c r="I237" s="115">
        <v>3488</v>
      </c>
      <c r="J237" s="116">
        <f t="shared" si="71"/>
        <v>1.8288726682887266</v>
      </c>
      <c r="K237" s="115">
        <v>4749</v>
      </c>
      <c r="L237" s="116">
        <f t="shared" si="72"/>
        <v>0.36152522935779818</v>
      </c>
      <c r="M237" s="115">
        <v>6214</v>
      </c>
      <c r="N237" s="116">
        <f t="shared" si="73"/>
        <v>0.30848599705201085</v>
      </c>
      <c r="O237" s="116">
        <f t="shared" si="75"/>
        <v>-0.10679890757510424</v>
      </c>
    </row>
    <row r="238" spans="2:16" x14ac:dyDescent="0.25">
      <c r="B238" s="114" t="s">
        <v>89</v>
      </c>
      <c r="C238" s="115">
        <v>16600</v>
      </c>
      <c r="D238" s="116">
        <v>0.2152269399707174</v>
      </c>
      <c r="E238" s="115">
        <v>76</v>
      </c>
      <c r="F238" s="116">
        <f t="shared" si="69"/>
        <v>-0.99542168674698794</v>
      </c>
      <c r="G238" s="115">
        <v>12796</v>
      </c>
      <c r="H238" s="116">
        <f t="shared" si="70"/>
        <v>167.36842105263159</v>
      </c>
      <c r="I238" s="115">
        <v>16522</v>
      </c>
      <c r="J238" s="116">
        <f t="shared" si="71"/>
        <v>0.29118474523288529</v>
      </c>
      <c r="K238" s="115">
        <v>13495</v>
      </c>
      <c r="L238" s="116">
        <f t="shared" si="72"/>
        <v>-0.1832102651010773</v>
      </c>
      <c r="M238" s="115">
        <v>14121</v>
      </c>
      <c r="N238" s="116">
        <f>IFERROR(M238/K238-1,"-")</f>
        <v>4.6387550944794409E-2</v>
      </c>
      <c r="O238" s="116">
        <f t="shared" si="75"/>
        <v>-0.14933734939759036</v>
      </c>
    </row>
    <row r="239" spans="2:16" x14ac:dyDescent="0.25">
      <c r="B239" s="114" t="s">
        <v>91</v>
      </c>
      <c r="C239" s="115">
        <v>24669</v>
      </c>
      <c r="D239" s="116">
        <v>0.1961307214895267</v>
      </c>
      <c r="E239" s="115">
        <v>66</v>
      </c>
      <c r="F239" s="116">
        <f t="shared" si="69"/>
        <v>-0.99732457740484004</v>
      </c>
      <c r="G239" s="115">
        <v>21197</v>
      </c>
      <c r="H239" s="116">
        <f t="shared" si="70"/>
        <v>320.16666666666669</v>
      </c>
      <c r="I239" s="115">
        <v>26271</v>
      </c>
      <c r="J239" s="116">
        <f t="shared" si="71"/>
        <v>0.23937349624946935</v>
      </c>
      <c r="K239" s="115">
        <v>23135</v>
      </c>
      <c r="L239" s="116">
        <f t="shared" si="72"/>
        <v>-0.11937116973088191</v>
      </c>
      <c r="M239" s="115">
        <v>24442</v>
      </c>
      <c r="N239" s="116">
        <f>IFERROR(M239/K239-1,"-")</f>
        <v>5.6494488869677895E-2</v>
      </c>
      <c r="O239" s="116">
        <f t="shared" si="75"/>
        <v>-9.2018322591106427E-3</v>
      </c>
    </row>
    <row r="240" spans="2:16" x14ac:dyDescent="0.25">
      <c r="B240" s="114" t="s">
        <v>93</v>
      </c>
      <c r="C240" s="115">
        <v>24560</v>
      </c>
      <c r="D240" s="116">
        <v>0.20575384162207278</v>
      </c>
      <c r="E240" s="115">
        <v>185</v>
      </c>
      <c r="F240" s="116">
        <f t="shared" si="69"/>
        <v>-0.99246742671009769</v>
      </c>
      <c r="G240" s="115">
        <v>19240</v>
      </c>
      <c r="H240" s="116">
        <f t="shared" si="70"/>
        <v>103</v>
      </c>
      <c r="I240" s="115">
        <v>20337</v>
      </c>
      <c r="J240" s="116">
        <f t="shared" si="71"/>
        <v>5.7016632016632096E-2</v>
      </c>
      <c r="K240" s="115">
        <v>18652</v>
      </c>
      <c r="L240" s="116">
        <f t="shared" si="72"/>
        <v>-8.2853911589713336E-2</v>
      </c>
      <c r="M240" s="115">
        <v>18647</v>
      </c>
      <c r="N240" s="116">
        <f>IFERROR(M240/K240-1,"-")</f>
        <v>-2.6806776753163231E-4</v>
      </c>
      <c r="O240" s="116">
        <f t="shared" si="75"/>
        <v>-0.24075732899022806</v>
      </c>
    </row>
    <row r="241" spans="2:16" ht="15.75" x14ac:dyDescent="0.25">
      <c r="B241" s="117" t="s">
        <v>30</v>
      </c>
      <c r="C241" s="118">
        <v>242464</v>
      </c>
      <c r="D241" s="119">
        <v>0.16065906501613192</v>
      </c>
      <c r="E241" s="118">
        <v>95128</v>
      </c>
      <c r="F241" s="119">
        <f t="shared" si="69"/>
        <v>-0.6076613435396595</v>
      </c>
      <c r="G241" s="118">
        <v>58069</v>
      </c>
      <c r="H241" s="119">
        <f t="shared" si="70"/>
        <v>-0.38956984273820539</v>
      </c>
      <c r="I241" s="118">
        <v>177706</v>
      </c>
      <c r="J241" s="119">
        <f t="shared" si="71"/>
        <v>2.0602559024608653</v>
      </c>
      <c r="K241" s="118">
        <v>184473</v>
      </c>
      <c r="L241" s="119">
        <f t="shared" si="72"/>
        <v>3.8079749698940901E-2</v>
      </c>
      <c r="M241" s="118">
        <v>184792</v>
      </c>
      <c r="N241" s="119">
        <v>1.7292503509998003E-3</v>
      </c>
      <c r="O241" s="119">
        <v>-0.23785799128942853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284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248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41218</v>
      </c>
      <c r="D255" s="116">
        <v>-0.17946369916190552</v>
      </c>
      <c r="E255" s="115">
        <v>45748</v>
      </c>
      <c r="F255" s="116">
        <f t="shared" ref="F255:J267" si="76">IFERROR(E255/C255-1,"-")</f>
        <v>0.10990344024455334</v>
      </c>
      <c r="G255" s="115">
        <v>468</v>
      </c>
      <c r="H255" s="116">
        <f t="shared" si="76"/>
        <v>-0.98977004459211326</v>
      </c>
      <c r="I255" s="115">
        <v>14749</v>
      </c>
      <c r="J255" s="116">
        <f t="shared" si="76"/>
        <v>30.514957264957264</v>
      </c>
      <c r="K255" s="115">
        <v>32549</v>
      </c>
      <c r="L255" s="116">
        <f t="shared" ref="L255:L267" si="77">IFERROR(K255/I255-1,"-")</f>
        <v>1.2068614821343822</v>
      </c>
      <c r="M255" s="115">
        <v>31090</v>
      </c>
      <c r="N255" s="116">
        <f t="shared" ref="N255:N263" si="78">IFERROR(M255/K255-1,"-")</f>
        <v>-4.4824725798027543E-2</v>
      </c>
      <c r="O255" s="116">
        <f t="shared" ref="O255" si="79">M255/C255-1</f>
        <v>-0.2457178902421272</v>
      </c>
    </row>
    <row r="256" spans="2:16" x14ac:dyDescent="0.25">
      <c r="B256" s="114" t="s">
        <v>73</v>
      </c>
      <c r="C256" s="115">
        <v>35546</v>
      </c>
      <c r="D256" s="116">
        <v>-0.21570098406954685</v>
      </c>
      <c r="E256" s="115">
        <v>42210</v>
      </c>
      <c r="F256" s="116">
        <f t="shared" si="76"/>
        <v>0.18747538400945252</v>
      </c>
      <c r="G256" s="115">
        <v>734</v>
      </c>
      <c r="H256" s="116">
        <f t="shared" si="76"/>
        <v>-0.98261075574508405</v>
      </c>
      <c r="I256" s="115">
        <v>12480</v>
      </c>
      <c r="J256" s="116">
        <f t="shared" si="76"/>
        <v>16.002724795640326</v>
      </c>
      <c r="K256" s="115">
        <v>24810</v>
      </c>
      <c r="L256" s="116">
        <f t="shared" si="77"/>
        <v>0.98798076923076916</v>
      </c>
      <c r="M256" s="115">
        <v>27112</v>
      </c>
      <c r="N256" s="116">
        <f t="shared" si="78"/>
        <v>9.2785167271261626E-2</v>
      </c>
      <c r="O256" s="116">
        <f>IFERROR(M256/C256-1,"-")</f>
        <v>-0.23727001631688516</v>
      </c>
    </row>
    <row r="257" spans="2:15" x14ac:dyDescent="0.25">
      <c r="B257" s="114" t="s">
        <v>75</v>
      </c>
      <c r="C257" s="115">
        <v>38851</v>
      </c>
      <c r="D257" s="116">
        <v>-0.1602144262153341</v>
      </c>
      <c r="E257" s="115">
        <v>14945</v>
      </c>
      <c r="F257" s="116">
        <f t="shared" si="76"/>
        <v>-0.61532521685413499</v>
      </c>
      <c r="G257" s="115">
        <v>528</v>
      </c>
      <c r="H257" s="116">
        <f t="shared" si="76"/>
        <v>-0.96467045834727339</v>
      </c>
      <c r="I257" s="115">
        <v>19044</v>
      </c>
      <c r="J257" s="116">
        <f t="shared" si="76"/>
        <v>35.06818181818182</v>
      </c>
      <c r="K257" s="115">
        <v>25777</v>
      </c>
      <c r="L257" s="116">
        <f t="shared" si="77"/>
        <v>0.35354967443814322</v>
      </c>
      <c r="M257" s="115">
        <v>25157</v>
      </c>
      <c r="N257" s="116">
        <f t="shared" si="78"/>
        <v>-2.4052449858400937E-2</v>
      </c>
      <c r="O257" s="116">
        <f t="shared" ref="O257:O266" si="80">IFERROR(M257/C257-1,"-")</f>
        <v>-0.35247483977246408</v>
      </c>
    </row>
    <row r="258" spans="2:15" x14ac:dyDescent="0.25">
      <c r="B258" s="114" t="s">
        <v>77</v>
      </c>
      <c r="C258" s="115">
        <v>22080</v>
      </c>
      <c r="D258" s="116">
        <v>-0.13316582914572861</v>
      </c>
      <c r="E258" s="115">
        <v>0</v>
      </c>
      <c r="F258" s="116">
        <f t="shared" si="76"/>
        <v>-1</v>
      </c>
      <c r="G258" s="115">
        <v>543</v>
      </c>
      <c r="H258" s="116" t="str">
        <f t="shared" si="76"/>
        <v>-</v>
      </c>
      <c r="I258" s="115">
        <v>12416</v>
      </c>
      <c r="J258" s="116">
        <f t="shared" si="76"/>
        <v>21.865561694290975</v>
      </c>
      <c r="K258" s="115">
        <v>14217</v>
      </c>
      <c r="L258" s="116">
        <f t="shared" si="77"/>
        <v>0.14505476804123707</v>
      </c>
      <c r="M258" s="115">
        <v>12219</v>
      </c>
      <c r="N258" s="116">
        <f t="shared" si="78"/>
        <v>-0.14053597805444185</v>
      </c>
      <c r="O258" s="116">
        <f t="shared" si="80"/>
        <v>-0.44660326086956526</v>
      </c>
    </row>
    <row r="259" spans="2:15" x14ac:dyDescent="0.25">
      <c r="B259" s="114" t="s">
        <v>79</v>
      </c>
      <c r="C259" s="115">
        <v>4779</v>
      </c>
      <c r="D259" s="116">
        <v>0.43427370948379362</v>
      </c>
      <c r="E259" s="115">
        <v>0</v>
      </c>
      <c r="F259" s="116">
        <f t="shared" si="76"/>
        <v>-1</v>
      </c>
      <c r="G259" s="115">
        <v>150</v>
      </c>
      <c r="H259" s="116" t="str">
        <f t="shared" si="76"/>
        <v>-</v>
      </c>
      <c r="I259" s="115">
        <v>1729</v>
      </c>
      <c r="J259" s="116">
        <f t="shared" si="76"/>
        <v>10.526666666666667</v>
      </c>
      <c r="K259" s="115">
        <v>2049</v>
      </c>
      <c r="L259" s="116">
        <f t="shared" si="77"/>
        <v>0.18507807981492186</v>
      </c>
      <c r="M259" s="115">
        <v>1366</v>
      </c>
      <c r="N259" s="116">
        <f t="shared" si="78"/>
        <v>-0.33333333333333337</v>
      </c>
      <c r="O259" s="116">
        <f t="shared" si="80"/>
        <v>-0.71416614354467467</v>
      </c>
    </row>
    <row r="260" spans="2:15" x14ac:dyDescent="0.25">
      <c r="B260" s="114" t="s">
        <v>81</v>
      </c>
      <c r="C260" s="115">
        <v>7188</v>
      </c>
      <c r="D260" s="116">
        <v>0.53556932279427483</v>
      </c>
      <c r="E260" s="115">
        <v>0</v>
      </c>
      <c r="F260" s="116">
        <f t="shared" si="76"/>
        <v>-1</v>
      </c>
      <c r="G260" s="115">
        <v>332</v>
      </c>
      <c r="H260" s="116" t="str">
        <f t="shared" si="76"/>
        <v>-</v>
      </c>
      <c r="I260" s="115">
        <v>2016</v>
      </c>
      <c r="J260" s="116">
        <f t="shared" si="76"/>
        <v>5.072289156626506</v>
      </c>
      <c r="K260" s="115">
        <v>2910</v>
      </c>
      <c r="L260" s="116">
        <f t="shared" si="77"/>
        <v>0.44345238095238093</v>
      </c>
      <c r="M260" s="115">
        <v>1609</v>
      </c>
      <c r="N260" s="116">
        <f t="shared" si="78"/>
        <v>-0.44707903780068725</v>
      </c>
      <c r="O260" s="116">
        <f t="shared" si="80"/>
        <v>-0.77615470228158046</v>
      </c>
    </row>
    <row r="261" spans="2:15" x14ac:dyDescent="0.25">
      <c r="B261" s="114" t="s">
        <v>83</v>
      </c>
      <c r="C261" s="115">
        <v>5261</v>
      </c>
      <c r="D261" s="116">
        <v>0.23410743607787943</v>
      </c>
      <c r="E261" s="115">
        <v>0</v>
      </c>
      <c r="F261" s="116">
        <f t="shared" si="76"/>
        <v>-1</v>
      </c>
      <c r="G261" s="115">
        <v>602</v>
      </c>
      <c r="H261" s="116" t="str">
        <f t="shared" si="76"/>
        <v>-</v>
      </c>
      <c r="I261" s="115">
        <v>2205</v>
      </c>
      <c r="J261" s="116">
        <f t="shared" si="76"/>
        <v>2.6627906976744184</v>
      </c>
      <c r="K261" s="115">
        <v>2980</v>
      </c>
      <c r="L261" s="116">
        <f t="shared" si="77"/>
        <v>0.35147392290249435</v>
      </c>
      <c r="M261" s="115">
        <v>1521</v>
      </c>
      <c r="N261" s="116">
        <f t="shared" si="78"/>
        <v>-0.48959731543624163</v>
      </c>
      <c r="O261" s="116">
        <f t="shared" si="80"/>
        <v>-0.71089146550085536</v>
      </c>
    </row>
    <row r="262" spans="2:15" x14ac:dyDescent="0.25">
      <c r="B262" s="114" t="s">
        <v>85</v>
      </c>
      <c r="C262" s="115">
        <v>5354</v>
      </c>
      <c r="D262" s="116">
        <v>0.30649097120546598</v>
      </c>
      <c r="E262" s="115">
        <v>126</v>
      </c>
      <c r="F262" s="116">
        <f t="shared" si="76"/>
        <v>-0.97646619350018682</v>
      </c>
      <c r="G262" s="115">
        <v>334</v>
      </c>
      <c r="H262" s="116">
        <f t="shared" si="76"/>
        <v>1.6507936507936507</v>
      </c>
      <c r="I262" s="115">
        <v>2173</v>
      </c>
      <c r="J262" s="116">
        <f t="shared" si="76"/>
        <v>5.5059880239520957</v>
      </c>
      <c r="K262" s="115">
        <v>2492</v>
      </c>
      <c r="L262" s="116">
        <f t="shared" si="77"/>
        <v>0.14680165669581213</v>
      </c>
      <c r="M262" s="115">
        <v>1582</v>
      </c>
      <c r="N262" s="116">
        <f t="shared" si="78"/>
        <v>-0.3651685393258427</v>
      </c>
      <c r="O262" s="116">
        <f t="shared" si="80"/>
        <v>-0.7045199850579007</v>
      </c>
    </row>
    <row r="263" spans="2:15" x14ac:dyDescent="0.25">
      <c r="B263" s="114" t="s">
        <v>87</v>
      </c>
      <c r="C263" s="115">
        <v>4582</v>
      </c>
      <c r="D263" s="116">
        <v>-1.7370791336049796E-2</v>
      </c>
      <c r="E263" s="115">
        <v>110</v>
      </c>
      <c r="F263" s="116">
        <f t="shared" si="76"/>
        <v>-0.97599301615015277</v>
      </c>
      <c r="G263" s="115">
        <v>491</v>
      </c>
      <c r="H263" s="116">
        <f t="shared" si="76"/>
        <v>3.4636363636363638</v>
      </c>
      <c r="I263" s="115">
        <v>2693</v>
      </c>
      <c r="J263" s="116">
        <f t="shared" si="76"/>
        <v>4.4847250509164969</v>
      </c>
      <c r="K263" s="115">
        <v>3027</v>
      </c>
      <c r="L263" s="116">
        <f t="shared" si="77"/>
        <v>0.12402525064983294</v>
      </c>
      <c r="M263" s="115">
        <v>1246</v>
      </c>
      <c r="N263" s="116">
        <f t="shared" si="78"/>
        <v>-0.58837132474397091</v>
      </c>
      <c r="O263" s="116">
        <f t="shared" si="80"/>
        <v>-0.72806634657354863</v>
      </c>
    </row>
    <row r="264" spans="2:15" x14ac:dyDescent="0.25">
      <c r="B264" s="114" t="s">
        <v>89</v>
      </c>
      <c r="C264" s="115">
        <v>21791</v>
      </c>
      <c r="D264" s="116">
        <v>0.22235934257025858</v>
      </c>
      <c r="E264" s="115">
        <v>932</v>
      </c>
      <c r="F264" s="116">
        <f t="shared" si="76"/>
        <v>-0.9572300491028406</v>
      </c>
      <c r="G264" s="115">
        <v>3806</v>
      </c>
      <c r="H264" s="116">
        <f t="shared" si="76"/>
        <v>3.0836909871244638</v>
      </c>
      <c r="I264" s="115">
        <v>12360</v>
      </c>
      <c r="J264" s="116">
        <f t="shared" si="76"/>
        <v>2.2475039411455597</v>
      </c>
      <c r="K264" s="115">
        <v>12009</v>
      </c>
      <c r="L264" s="116">
        <f t="shared" si="77"/>
        <v>-2.8398058252427139E-2</v>
      </c>
      <c r="M264" s="115">
        <v>13301</v>
      </c>
      <c r="N264" s="116">
        <f>IFERROR(M264/K264-1,"-")</f>
        <v>0.10758597718377882</v>
      </c>
      <c r="O264" s="116">
        <f t="shared" si="80"/>
        <v>-0.38961038961038963</v>
      </c>
    </row>
    <row r="265" spans="2:15" x14ac:dyDescent="0.25">
      <c r="B265" s="114" t="s">
        <v>91</v>
      </c>
      <c r="C265" s="115">
        <v>44237</v>
      </c>
      <c r="D265" s="116">
        <v>4.3448519872626434E-2</v>
      </c>
      <c r="E265" s="115">
        <v>1845</v>
      </c>
      <c r="F265" s="116">
        <f t="shared" si="76"/>
        <v>-0.958292831792391</v>
      </c>
      <c r="G265" s="115">
        <v>18668</v>
      </c>
      <c r="H265" s="116">
        <f t="shared" si="76"/>
        <v>9.1181571815718154</v>
      </c>
      <c r="I265" s="115">
        <v>34739</v>
      </c>
      <c r="J265" s="116">
        <f t="shared" si="76"/>
        <v>0.86088493679022937</v>
      </c>
      <c r="K265" s="115">
        <v>31492</v>
      </c>
      <c r="L265" s="116">
        <f t="shared" si="77"/>
        <v>-9.3468436051699855E-2</v>
      </c>
      <c r="M265" s="115">
        <v>26031</v>
      </c>
      <c r="N265" s="116">
        <f>IFERROR(M265/K265-1,"-")</f>
        <v>-0.17340911977645113</v>
      </c>
      <c r="O265" s="116">
        <f t="shared" si="80"/>
        <v>-0.41155593733752294</v>
      </c>
    </row>
    <row r="266" spans="2:15" x14ac:dyDescent="0.25">
      <c r="B266" s="114" t="s">
        <v>93</v>
      </c>
      <c r="C266" s="115">
        <v>45566</v>
      </c>
      <c r="D266" s="116">
        <v>8.7571902522853629E-2</v>
      </c>
      <c r="E266" s="115">
        <v>625</v>
      </c>
      <c r="F266" s="116">
        <f t="shared" si="76"/>
        <v>-0.98628363253302898</v>
      </c>
      <c r="G266" s="115">
        <v>17228</v>
      </c>
      <c r="H266" s="116">
        <f t="shared" si="76"/>
        <v>26.564800000000002</v>
      </c>
      <c r="I266" s="115">
        <v>31233</v>
      </c>
      <c r="J266" s="116">
        <f t="shared" si="76"/>
        <v>0.81292082656141162</v>
      </c>
      <c r="K266" s="115">
        <v>33233</v>
      </c>
      <c r="L266" s="116">
        <f t="shared" si="77"/>
        <v>6.4034834950212893E-2</v>
      </c>
      <c r="M266" s="115">
        <v>24573</v>
      </c>
      <c r="N266" s="116">
        <f>IFERROR(M266/K266-1,"-")</f>
        <v>-0.26058435892035026</v>
      </c>
      <c r="O266" s="116">
        <f t="shared" si="80"/>
        <v>-0.46071632357459513</v>
      </c>
    </row>
    <row r="267" spans="2:15" ht="15.75" x14ac:dyDescent="0.25">
      <c r="B267" s="117" t="s">
        <v>30</v>
      </c>
      <c r="C267" s="118">
        <v>276453</v>
      </c>
      <c r="D267" s="119">
        <v>-4.8177630265178406E-2</v>
      </c>
      <c r="E267" s="118">
        <v>106598</v>
      </c>
      <c r="F267" s="119">
        <f t="shared" si="76"/>
        <v>-0.61440823575797698</v>
      </c>
      <c r="G267" s="118">
        <v>43884</v>
      </c>
      <c r="H267" s="119">
        <f t="shared" si="76"/>
        <v>-0.58832248259817255</v>
      </c>
      <c r="I267" s="118">
        <v>147837</v>
      </c>
      <c r="J267" s="119">
        <f t="shared" si="76"/>
        <v>2.3688132348919879</v>
      </c>
      <c r="K267" s="118">
        <v>187545</v>
      </c>
      <c r="L267" s="119">
        <f t="shared" si="77"/>
        <v>0.26859311268491659</v>
      </c>
      <c r="M267" s="118">
        <v>166807</v>
      </c>
      <c r="N267" s="119">
        <v>-0.11057612839585163</v>
      </c>
      <c r="O267" s="119">
        <v>-0.3966171464950643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F2E67-6632-4943-A385-B77BE8150FDA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L21" si="0">IFERROR(E9/C9-1,"-")</f>
        <v>4.0723847271147084E-2</v>
      </c>
      <c r="G9" s="115">
        <v>98412</v>
      </c>
      <c r="H9" s="116">
        <f t="shared" si="0"/>
        <v>-0.91474291278587749</v>
      </c>
      <c r="I9" s="115">
        <v>786358</v>
      </c>
      <c r="J9" s="116">
        <f t="shared" si="0"/>
        <v>6.9904686420355242</v>
      </c>
      <c r="K9" s="115">
        <v>1105557</v>
      </c>
      <c r="L9" s="116">
        <f t="shared" si="0"/>
        <v>0.40592071295771137</v>
      </c>
      <c r="M9" s="115">
        <v>1165181</v>
      </c>
      <c r="N9" s="116">
        <f t="shared" ref="N9:N17" si="1">IFERROR(M9/K9-1,"-")</f>
        <v>5.3931185818551164E-2</v>
      </c>
      <c r="O9" s="116">
        <f t="shared" ref="O9" si="2">IFERROR(M9/C9-1,"-")</f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0"/>
        <v>-0.90702916749574702</v>
      </c>
      <c r="I10" s="115">
        <v>912484</v>
      </c>
      <c r="J10" s="116">
        <f t="shared" si="0"/>
        <v>7.7969766791674306</v>
      </c>
      <c r="K10" s="115">
        <v>1077344</v>
      </c>
      <c r="L10" s="116">
        <f t="shared" si="0"/>
        <v>0.18067166109213972</v>
      </c>
      <c r="M10" s="115">
        <v>1114324</v>
      </c>
      <c r="N10" s="116">
        <f t="shared" si="1"/>
        <v>3.4325155196483159E-2</v>
      </c>
      <c r="O10" s="116">
        <f>IFERROR(M10/C10-1,"-")</f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0"/>
        <v>-0.752419330465531</v>
      </c>
      <c r="I11" s="115">
        <v>1057048</v>
      </c>
      <c r="J11" s="116">
        <f t="shared" si="0"/>
        <v>7.6024186591578644</v>
      </c>
      <c r="K11" s="115">
        <v>1098201</v>
      </c>
      <c r="L11" s="116">
        <f t="shared" si="0"/>
        <v>3.8932006871968072E-2</v>
      </c>
      <c r="M11" s="115">
        <v>1198797</v>
      </c>
      <c r="N11" s="116">
        <f t="shared" si="1"/>
        <v>9.1600717901367812E-2</v>
      </c>
      <c r="O11" s="116">
        <f t="shared" ref="O11:O20" si="3">IFERROR(M11/C11-1,"-")</f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 t="shared" si="0"/>
        <v>-1</v>
      </c>
      <c r="G12" s="115">
        <v>154899</v>
      </c>
      <c r="H12" s="116" t="str">
        <f t="shared" si="0"/>
        <v>-</v>
      </c>
      <c r="I12" s="115">
        <v>1117075</v>
      </c>
      <c r="J12" s="116">
        <f t="shared" si="0"/>
        <v>6.2116346780805554</v>
      </c>
      <c r="K12" s="115">
        <v>1108018</v>
      </c>
      <c r="L12" s="116">
        <f t="shared" si="0"/>
        <v>-8.107781482890597E-3</v>
      </c>
      <c r="M12" s="115">
        <v>1093882</v>
      </c>
      <c r="N12" s="116">
        <f t="shared" si="1"/>
        <v>-1.2757915485127502E-2</v>
      </c>
      <c r="O12" s="116">
        <f t="shared" si="3"/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0"/>
        <v>-</v>
      </c>
      <c r="I13" s="115">
        <v>995707</v>
      </c>
      <c r="J13" s="116">
        <f t="shared" si="0"/>
        <v>4.3159375567253582</v>
      </c>
      <c r="K13" s="115">
        <v>1038688</v>
      </c>
      <c r="L13" s="116">
        <f t="shared" si="0"/>
        <v>4.3166312981630206E-2</v>
      </c>
      <c r="M13" s="115">
        <v>1088673</v>
      </c>
      <c r="N13" s="116">
        <f t="shared" si="1"/>
        <v>4.8123209279398615E-2</v>
      </c>
      <c r="O13" s="116">
        <f t="shared" si="3"/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0"/>
        <v>-</v>
      </c>
      <c r="I14" s="115">
        <v>1029864</v>
      </c>
      <c r="J14" s="116">
        <f t="shared" si="0"/>
        <v>2.7456546486803006</v>
      </c>
      <c r="K14" s="115">
        <v>1069466</v>
      </c>
      <c r="L14" s="116">
        <f t="shared" si="0"/>
        <v>3.8453621060644982E-2</v>
      </c>
      <c r="M14" s="115">
        <v>1059592</v>
      </c>
      <c r="N14" s="116">
        <f t="shared" si="1"/>
        <v>-9.232645077075885E-3</v>
      </c>
      <c r="O14" s="116">
        <f t="shared" si="3"/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0"/>
        <v>-</v>
      </c>
      <c r="I15" s="115">
        <v>1179956</v>
      </c>
      <c r="J15" s="116">
        <f t="shared" si="0"/>
        <v>1.1329067360791014</v>
      </c>
      <c r="K15" s="115">
        <v>1205442</v>
      </c>
      <c r="L15" s="116">
        <f t="shared" si="0"/>
        <v>2.1599110475305938E-2</v>
      </c>
      <c r="M15" s="115">
        <v>1224963</v>
      </c>
      <c r="N15" s="116">
        <f t="shared" si="1"/>
        <v>1.6194059938180461E-2</v>
      </c>
      <c r="O15" s="116">
        <f t="shared" si="3"/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0"/>
        <v>1.7917318388732633</v>
      </c>
      <c r="I16" s="115">
        <v>1241553</v>
      </c>
      <c r="J16" s="116">
        <f t="shared" si="0"/>
        <v>0.55966157479523648</v>
      </c>
      <c r="K16" s="115">
        <v>1271908</v>
      </c>
      <c r="L16" s="116">
        <f t="shared" si="0"/>
        <v>2.4449218035798692E-2</v>
      </c>
      <c r="M16" s="115">
        <v>1304294</v>
      </c>
      <c r="N16" s="116">
        <f t="shared" si="1"/>
        <v>2.5462533453677549E-2</v>
      </c>
      <c r="O16" s="116">
        <f t="shared" si="3"/>
        <v>2.550929748004882E-2</v>
      </c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0"/>
        <v>3.3142929936305734</v>
      </c>
      <c r="I17" s="115">
        <v>1013730</v>
      </c>
      <c r="J17" s="116">
        <f t="shared" si="0"/>
        <v>0.33033338057668393</v>
      </c>
      <c r="K17" s="115">
        <v>1102818</v>
      </c>
      <c r="L17" s="116">
        <f t="shared" si="0"/>
        <v>8.7881388535408833E-2</v>
      </c>
      <c r="M17" s="115">
        <v>1101231</v>
      </c>
      <c r="N17" s="116">
        <f t="shared" si="1"/>
        <v>-1.4390407120666859E-3</v>
      </c>
      <c r="O17" s="116">
        <f t="shared" si="3"/>
        <v>3.8194919097176649E-2</v>
      </c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0"/>
        <v>5.9143474697362031</v>
      </c>
      <c r="I18" s="115">
        <v>1125132</v>
      </c>
      <c r="J18" s="116">
        <f t="shared" si="0"/>
        <v>0.18026451607489036</v>
      </c>
      <c r="K18" s="115">
        <v>1207802</v>
      </c>
      <c r="L18" s="116">
        <f t="shared" si="0"/>
        <v>7.3475823281179409E-2</v>
      </c>
      <c r="M18" s="115">
        <v>1223794</v>
      </c>
      <c r="N18" s="116">
        <f>IFERROR(M18/K18-1,"-")</f>
        <v>1.3240580823677961E-2</v>
      </c>
      <c r="O18" s="116">
        <f t="shared" si="3"/>
        <v>5.5796686966566922E-2</v>
      </c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0"/>
        <v>4.9077353452835357</v>
      </c>
      <c r="I19" s="115">
        <v>1064158</v>
      </c>
      <c r="J19" s="116">
        <f t="shared" si="0"/>
        <v>0.14784137547931975</v>
      </c>
      <c r="K19" s="115">
        <v>1149433</v>
      </c>
      <c r="L19" s="116">
        <f t="shared" si="0"/>
        <v>8.0133777127080696E-2</v>
      </c>
      <c r="M19" s="115">
        <v>1124270</v>
      </c>
      <c r="N19" s="116">
        <f>IFERROR(M19/K19-1,"-")</f>
        <v>-2.1891663106940573E-2</v>
      </c>
      <c r="O19" s="116">
        <f t="shared" si="3"/>
        <v>9.7387303232708389E-2</v>
      </c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0"/>
        <v>3.220421303171471</v>
      </c>
      <c r="I20" s="115">
        <v>1109322</v>
      </c>
      <c r="J20" s="116">
        <f t="shared" si="0"/>
        <v>0.33676928323450062</v>
      </c>
      <c r="K20" s="115">
        <v>1155840</v>
      </c>
      <c r="L20" s="116">
        <f t="shared" si="0"/>
        <v>4.1933721678647062E-2</v>
      </c>
      <c r="M20" s="115">
        <v>1140612</v>
      </c>
      <c r="N20" s="116">
        <f>IFERROR(M20/K20-1,"-")</f>
        <v>-1.3174833887043214E-2</v>
      </c>
      <c r="O20" s="116">
        <f t="shared" si="3"/>
        <v>6.1462953415611477E-2</v>
      </c>
    </row>
    <row r="21" spans="1:16" ht="15.75" x14ac:dyDescent="0.25">
      <c r="A21" s="1"/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0"/>
        <v>0.47265081152401667</v>
      </c>
      <c r="I21" s="118">
        <v>12632387</v>
      </c>
      <c r="J21" s="119">
        <f t="shared" si="0"/>
        <v>1.1917247575071039</v>
      </c>
      <c r="K21" s="118">
        <v>13590517</v>
      </c>
      <c r="L21" s="119">
        <f t="shared" si="0"/>
        <v>7.5847106330735325E-2</v>
      </c>
      <c r="M21" s="118">
        <v>13839613</v>
      </c>
      <c r="N21" s="119">
        <v>1.8328662551983843E-2</v>
      </c>
      <c r="O21" s="119">
        <v>5.5979786272565724E-2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288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856076</v>
      </c>
      <c r="D31" s="116">
        <v>6.5053303922556704E-2</v>
      </c>
      <c r="E31" s="115">
        <v>906100</v>
      </c>
      <c r="F31" s="116">
        <f t="shared" ref="F31:J43" si="4">IFERROR(E31/C31-1,"-")</f>
        <v>5.8434064265322272E-2</v>
      </c>
      <c r="G31" s="115">
        <v>76061</v>
      </c>
      <c r="H31" s="116">
        <f t="shared" si="4"/>
        <v>-0.91605672663061477</v>
      </c>
      <c r="I31" s="115">
        <v>648112</v>
      </c>
      <c r="J31" s="116">
        <f t="shared" si="4"/>
        <v>7.5209502898988969</v>
      </c>
      <c r="K31" s="115">
        <v>888772</v>
      </c>
      <c r="L31" s="116">
        <f t="shared" ref="L31:L43" si="5">IFERROR(K31/I31-1,"-")</f>
        <v>0.37132470930950201</v>
      </c>
      <c r="M31" s="115">
        <v>928991</v>
      </c>
      <c r="N31" s="116">
        <f t="shared" ref="N31:N39" si="6">IFERROR(M31/K31-1,"-")</f>
        <v>4.5252325680827044E-2</v>
      </c>
      <c r="O31" s="116">
        <f t="shared" ref="O31" si="7">IFERROR(M31/C31-1,"-")</f>
        <v>8.5173512632056081E-2</v>
      </c>
    </row>
    <row r="32" spans="1:16" x14ac:dyDescent="0.25">
      <c r="B32" s="114" t="s">
        <v>73</v>
      </c>
      <c r="C32" s="115">
        <v>779618</v>
      </c>
      <c r="D32" s="116">
        <v>1.077390614384921E-2</v>
      </c>
      <c r="E32" s="115">
        <v>871413</v>
      </c>
      <c r="F32" s="116">
        <f t="shared" si="4"/>
        <v>0.11774356159041988</v>
      </c>
      <c r="G32" s="115">
        <v>83867</v>
      </c>
      <c r="H32" s="116">
        <f t="shared" si="4"/>
        <v>-0.90375746058413176</v>
      </c>
      <c r="I32" s="115">
        <v>765644</v>
      </c>
      <c r="J32" s="116">
        <f t="shared" si="4"/>
        <v>8.1292641921137037</v>
      </c>
      <c r="K32" s="115">
        <v>857530</v>
      </c>
      <c r="L32" s="116">
        <f t="shared" si="5"/>
        <v>0.12001138910511933</v>
      </c>
      <c r="M32" s="115">
        <v>874198</v>
      </c>
      <c r="N32" s="116">
        <f t="shared" si="6"/>
        <v>1.9437220855247128E-2</v>
      </c>
      <c r="O32" s="116">
        <f>IFERROR(M32/C32-1,"-")</f>
        <v>0.12131582390350149</v>
      </c>
    </row>
    <row r="33" spans="2:16" x14ac:dyDescent="0.25">
      <c r="B33" s="114" t="s">
        <v>75</v>
      </c>
      <c r="C33" s="115">
        <v>868894</v>
      </c>
      <c r="D33" s="116">
        <v>7.1923887820398047E-2</v>
      </c>
      <c r="E33" s="115">
        <v>383942</v>
      </c>
      <c r="F33" s="116">
        <f t="shared" si="4"/>
        <v>-0.55812561716388887</v>
      </c>
      <c r="G33" s="115">
        <v>100959</v>
      </c>
      <c r="H33" s="116">
        <f t="shared" si="4"/>
        <v>-0.73704622052289148</v>
      </c>
      <c r="I33" s="115">
        <v>905647</v>
      </c>
      <c r="J33" s="116">
        <f t="shared" si="4"/>
        <v>7.9704434473400099</v>
      </c>
      <c r="K33" s="115">
        <v>882809</v>
      </c>
      <c r="L33" s="116">
        <f t="shared" si="5"/>
        <v>-2.5217330814323868E-2</v>
      </c>
      <c r="M33" s="115">
        <v>957437</v>
      </c>
      <c r="N33" s="116">
        <f t="shared" si="6"/>
        <v>8.4534706827864348E-2</v>
      </c>
      <c r="O33" s="116">
        <f t="shared" ref="O33:O42" si="8">IFERROR(M33/C33-1,"-")</f>
        <v>0.10190310900984478</v>
      </c>
    </row>
    <row r="34" spans="2:16" x14ac:dyDescent="0.25">
      <c r="B34" s="114" t="s">
        <v>77</v>
      </c>
      <c r="C34" s="115">
        <v>799151</v>
      </c>
      <c r="D34" s="116">
        <v>9.9344108986592072E-3</v>
      </c>
      <c r="E34" s="115">
        <v>0</v>
      </c>
      <c r="F34" s="116">
        <f t="shared" si="4"/>
        <v>-1</v>
      </c>
      <c r="G34" s="115">
        <v>123508</v>
      </c>
      <c r="H34" s="116" t="str">
        <f t="shared" si="4"/>
        <v>-</v>
      </c>
      <c r="I34" s="115">
        <v>937482</v>
      </c>
      <c r="J34" s="116">
        <f t="shared" si="4"/>
        <v>6.5904556789843571</v>
      </c>
      <c r="K34" s="115">
        <v>902599</v>
      </c>
      <c r="L34" s="116">
        <f t="shared" si="5"/>
        <v>-3.7209247750890184E-2</v>
      </c>
      <c r="M34" s="115">
        <v>891422</v>
      </c>
      <c r="N34" s="116">
        <f t="shared" si="6"/>
        <v>-1.2383129163670681E-2</v>
      </c>
      <c r="O34" s="116">
        <f t="shared" si="8"/>
        <v>0.11546128328688821</v>
      </c>
    </row>
    <row r="35" spans="2:16" x14ac:dyDescent="0.25">
      <c r="B35" s="114" t="s">
        <v>79</v>
      </c>
      <c r="C35" s="115">
        <v>772704</v>
      </c>
      <c r="D35" s="116">
        <v>4.2934616827778438E-2</v>
      </c>
      <c r="E35" s="115">
        <v>0</v>
      </c>
      <c r="F35" s="116">
        <f t="shared" si="4"/>
        <v>-1</v>
      </c>
      <c r="G35" s="115">
        <v>155069</v>
      </c>
      <c r="H35" s="116" t="str">
        <f t="shared" si="4"/>
        <v>-</v>
      </c>
      <c r="I35" s="115">
        <v>838796</v>
      </c>
      <c r="J35" s="116">
        <f t="shared" si="4"/>
        <v>4.4091791396088196</v>
      </c>
      <c r="K35" s="115">
        <v>859689</v>
      </c>
      <c r="L35" s="116">
        <f t="shared" si="5"/>
        <v>2.490832097434903E-2</v>
      </c>
      <c r="M35" s="115">
        <v>895119</v>
      </c>
      <c r="N35" s="116">
        <f t="shared" si="6"/>
        <v>4.1212578036941228E-2</v>
      </c>
      <c r="O35" s="116">
        <f t="shared" si="8"/>
        <v>0.15842418312833884</v>
      </c>
    </row>
    <row r="36" spans="2:16" x14ac:dyDescent="0.25">
      <c r="B36" s="114" t="s">
        <v>81</v>
      </c>
      <c r="C36" s="115">
        <v>805402</v>
      </c>
      <c r="D36" s="116">
        <v>7.2945169893664952E-2</v>
      </c>
      <c r="E36" s="115">
        <v>0</v>
      </c>
      <c r="F36" s="116">
        <f t="shared" si="4"/>
        <v>-1</v>
      </c>
      <c r="G36" s="115">
        <v>224555</v>
      </c>
      <c r="H36" s="116" t="str">
        <f t="shared" si="4"/>
        <v>-</v>
      </c>
      <c r="I36" s="115">
        <v>867296</v>
      </c>
      <c r="J36" s="116">
        <f t="shared" si="4"/>
        <v>2.8622876355458575</v>
      </c>
      <c r="K36" s="115">
        <v>877666</v>
      </c>
      <c r="L36" s="116">
        <f t="shared" si="5"/>
        <v>1.1956702210087489E-2</v>
      </c>
      <c r="M36" s="115">
        <v>863584</v>
      </c>
      <c r="N36" s="116">
        <f t="shared" si="6"/>
        <v>-1.6044827986956278E-2</v>
      </c>
      <c r="O36" s="116">
        <f t="shared" si="8"/>
        <v>7.2239701416187296E-2</v>
      </c>
    </row>
    <row r="37" spans="2:16" x14ac:dyDescent="0.25">
      <c r="B37" s="114" t="s">
        <v>83</v>
      </c>
      <c r="C37" s="115">
        <v>888075</v>
      </c>
      <c r="D37" s="116">
        <v>2.0808715682803625E-2</v>
      </c>
      <c r="E37" s="115">
        <v>0</v>
      </c>
      <c r="F37" s="116">
        <f t="shared" si="4"/>
        <v>-1</v>
      </c>
      <c r="G37" s="115">
        <v>471322</v>
      </c>
      <c r="H37" s="116" t="str">
        <f t="shared" si="4"/>
        <v>-</v>
      </c>
      <c r="I37" s="115">
        <v>975415</v>
      </c>
      <c r="J37" s="116">
        <f t="shared" si="4"/>
        <v>1.0695299604092319</v>
      </c>
      <c r="K37" s="115">
        <v>973051</v>
      </c>
      <c r="L37" s="116">
        <f t="shared" si="5"/>
        <v>-2.4235838079176286E-3</v>
      </c>
      <c r="M37" s="115">
        <v>973406</v>
      </c>
      <c r="N37" s="116">
        <f t="shared" si="6"/>
        <v>3.6483185362334858E-4</v>
      </c>
      <c r="O37" s="116">
        <f t="shared" si="8"/>
        <v>9.6085353151479369E-2</v>
      </c>
    </row>
    <row r="38" spans="2:16" x14ac:dyDescent="0.25">
      <c r="B38" s="114" t="s">
        <v>85</v>
      </c>
      <c r="C38" s="115">
        <v>963606</v>
      </c>
      <c r="D38" s="116">
        <v>3.6312659906371003E-2</v>
      </c>
      <c r="E38" s="115">
        <v>230640</v>
      </c>
      <c r="F38" s="116">
        <f t="shared" si="4"/>
        <v>-0.7606490619610089</v>
      </c>
      <c r="G38" s="115">
        <v>677761</v>
      </c>
      <c r="H38" s="116">
        <f t="shared" si="4"/>
        <v>1.938609954908082</v>
      </c>
      <c r="I38" s="115">
        <v>1027589</v>
      </c>
      <c r="J38" s="116">
        <f t="shared" si="4"/>
        <v>0.51615244901963964</v>
      </c>
      <c r="K38" s="115">
        <v>1013397</v>
      </c>
      <c r="L38" s="116">
        <f t="shared" si="5"/>
        <v>-1.3810969171526799E-2</v>
      </c>
      <c r="M38" s="115">
        <v>1040296</v>
      </c>
      <c r="N38" s="116">
        <f t="shared" si="6"/>
        <v>2.6543398095711712E-2</v>
      </c>
      <c r="O38" s="116">
        <f t="shared" si="8"/>
        <v>7.9586469988771391E-2</v>
      </c>
    </row>
    <row r="39" spans="2:16" x14ac:dyDescent="0.25">
      <c r="B39" s="114" t="s">
        <v>87</v>
      </c>
      <c r="C39" s="115">
        <v>817454</v>
      </c>
      <c r="D39" s="116">
        <v>5.3609721229452845E-4</v>
      </c>
      <c r="E39" s="115">
        <v>133948</v>
      </c>
      <c r="F39" s="116">
        <f t="shared" si="4"/>
        <v>-0.83614001521798165</v>
      </c>
      <c r="G39" s="115">
        <v>659282</v>
      </c>
      <c r="H39" s="116">
        <f t="shared" si="4"/>
        <v>3.9219249260907221</v>
      </c>
      <c r="I39" s="115">
        <v>842331</v>
      </c>
      <c r="J39" s="116">
        <f t="shared" si="4"/>
        <v>0.27764901817431697</v>
      </c>
      <c r="K39" s="115">
        <v>901945</v>
      </c>
      <c r="L39" s="116">
        <f t="shared" si="5"/>
        <v>7.0772653505569716E-2</v>
      </c>
      <c r="M39" s="115">
        <v>886452</v>
      </c>
      <c r="N39" s="116">
        <f t="shared" si="6"/>
        <v>-1.7177322342271428E-2</v>
      </c>
      <c r="O39" s="116">
        <f t="shared" si="8"/>
        <v>8.4405972690818176E-2</v>
      </c>
    </row>
    <row r="40" spans="2:16" x14ac:dyDescent="0.25">
      <c r="B40" s="114" t="s">
        <v>89</v>
      </c>
      <c r="C40" s="115">
        <v>904906</v>
      </c>
      <c r="D40" s="116">
        <v>-1.1136524324743768E-2</v>
      </c>
      <c r="E40" s="115">
        <v>101792</v>
      </c>
      <c r="F40" s="116">
        <f t="shared" si="4"/>
        <v>-0.88751096799004536</v>
      </c>
      <c r="G40" s="115">
        <v>827285</v>
      </c>
      <c r="H40" s="116">
        <f t="shared" si="4"/>
        <v>7.1272103898145236</v>
      </c>
      <c r="I40" s="115">
        <v>941161</v>
      </c>
      <c r="J40" s="116">
        <f t="shared" si="4"/>
        <v>0.13765026562792748</v>
      </c>
      <c r="K40" s="115">
        <v>991862</v>
      </c>
      <c r="L40" s="116">
        <f t="shared" si="5"/>
        <v>5.3870697999598427E-2</v>
      </c>
      <c r="M40" s="115">
        <v>982291</v>
      </c>
      <c r="N40" s="116">
        <f>IFERROR(M40/K40-1,"-")</f>
        <v>-9.6495278577060084E-3</v>
      </c>
      <c r="O40" s="116">
        <f t="shared" si="8"/>
        <v>8.5517169739177223E-2</v>
      </c>
    </row>
    <row r="41" spans="2:16" x14ac:dyDescent="0.25">
      <c r="B41" s="114" t="s">
        <v>91</v>
      </c>
      <c r="C41" s="115">
        <v>793329</v>
      </c>
      <c r="D41" s="116">
        <v>3.9217268712699038E-4</v>
      </c>
      <c r="E41" s="115">
        <v>116956</v>
      </c>
      <c r="F41" s="116">
        <f t="shared" si="4"/>
        <v>-0.85257566532926443</v>
      </c>
      <c r="G41" s="115">
        <v>794749</v>
      </c>
      <c r="H41" s="116">
        <f t="shared" si="4"/>
        <v>5.7952819863880434</v>
      </c>
      <c r="I41" s="115">
        <v>871062</v>
      </c>
      <c r="J41" s="116">
        <f t="shared" si="4"/>
        <v>9.6021511194100295E-2</v>
      </c>
      <c r="K41" s="115">
        <v>915264</v>
      </c>
      <c r="L41" s="116">
        <f t="shared" si="5"/>
        <v>5.0744952712895364E-2</v>
      </c>
      <c r="M41" s="115">
        <v>893464</v>
      </c>
      <c r="N41" s="116">
        <f>IFERROR(M41/K41-1,"-")</f>
        <v>-2.3818264457030947E-2</v>
      </c>
      <c r="O41" s="116">
        <f t="shared" si="8"/>
        <v>0.12622127767924773</v>
      </c>
    </row>
    <row r="42" spans="2:16" x14ac:dyDescent="0.25">
      <c r="B42" s="114" t="s">
        <v>93</v>
      </c>
      <c r="C42" s="115">
        <v>823014</v>
      </c>
      <c r="D42" s="116">
        <v>3.3267379437450062E-2</v>
      </c>
      <c r="E42" s="115">
        <v>156090</v>
      </c>
      <c r="F42" s="116">
        <f t="shared" si="4"/>
        <v>-0.81034344494747357</v>
      </c>
      <c r="G42" s="115">
        <v>703865</v>
      </c>
      <c r="H42" s="116">
        <f t="shared" si="4"/>
        <v>3.5093535780639371</v>
      </c>
      <c r="I42" s="115">
        <v>895820</v>
      </c>
      <c r="J42" s="116">
        <f t="shared" si="4"/>
        <v>0.27271564859738717</v>
      </c>
      <c r="K42" s="115">
        <v>916201</v>
      </c>
      <c r="L42" s="116">
        <f t="shared" si="5"/>
        <v>2.2751222343774469E-2</v>
      </c>
      <c r="M42" s="115">
        <v>904301</v>
      </c>
      <c r="N42" s="116">
        <f>IFERROR(M42/K42-1,"-")</f>
        <v>-1.2988416297297189E-2</v>
      </c>
      <c r="O42" s="116">
        <f t="shared" si="8"/>
        <v>9.8767457175698015E-2</v>
      </c>
    </row>
    <row r="43" spans="2:16" ht="15.75" x14ac:dyDescent="0.25">
      <c r="B43" s="117" t="s">
        <v>30</v>
      </c>
      <c r="C43" s="118">
        <v>10072229</v>
      </c>
      <c r="D43" s="119">
        <v>2.8830606156622585E-2</v>
      </c>
      <c r="E43" s="118">
        <v>3047683</v>
      </c>
      <c r="F43" s="119">
        <f t="shared" si="4"/>
        <v>-0.69741722512464721</v>
      </c>
      <c r="G43" s="118">
        <v>4898283</v>
      </c>
      <c r="H43" s="119">
        <f t="shared" si="4"/>
        <v>0.60721538296469801</v>
      </c>
      <c r="I43" s="118">
        <v>10516355</v>
      </c>
      <c r="J43" s="119">
        <f t="shared" si="4"/>
        <v>1.1469472057861907</v>
      </c>
      <c r="K43" s="118">
        <v>10980785</v>
      </c>
      <c r="L43" s="119">
        <f t="shared" si="5"/>
        <v>4.4162640002167963E-2</v>
      </c>
      <c r="M43" s="118">
        <v>11090961</v>
      </c>
      <c r="N43" s="119">
        <v>1.0033526746949351E-2</v>
      </c>
      <c r="O43" s="119">
        <v>0.10114265670488631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7" t="s">
        <v>289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707069</v>
      </c>
      <c r="D53" s="116">
        <v>8.217779655206181E-2</v>
      </c>
      <c r="E53" s="115">
        <v>780614</v>
      </c>
      <c r="F53" s="116">
        <f t="shared" ref="F53:J65" si="9">IFERROR(E53/C53-1,"-")</f>
        <v>0.10401389397640126</v>
      </c>
      <c r="G53" s="115">
        <v>66225</v>
      </c>
      <c r="H53" s="116">
        <f t="shared" si="9"/>
        <v>-0.91516293584281094</v>
      </c>
      <c r="I53" s="115">
        <v>578443</v>
      </c>
      <c r="J53" s="116">
        <f t="shared" si="9"/>
        <v>7.73451113627784</v>
      </c>
      <c r="K53" s="115">
        <v>769796</v>
      </c>
      <c r="L53" s="116">
        <f t="shared" ref="L53:L65" si="10">IFERROR(K53/I53-1,"-")</f>
        <v>0.3308070112353334</v>
      </c>
      <c r="M53" s="115">
        <v>831490</v>
      </c>
      <c r="N53" s="116">
        <f t="shared" ref="N53:N61" si="11">IFERROR(M53/K53-1,"-")</f>
        <v>8.0143310695301118E-2</v>
      </c>
      <c r="O53" s="116">
        <f t="shared" ref="O53" si="12">IFERROR(M53/C53-1,"-")</f>
        <v>0.17596726769240334</v>
      </c>
    </row>
    <row r="54" spans="1:16" x14ac:dyDescent="0.25">
      <c r="A54" s="1">
        <v>2</v>
      </c>
      <c r="B54" s="114" t="s">
        <v>73</v>
      </c>
      <c r="C54" s="115">
        <v>648824</v>
      </c>
      <c r="D54" s="116">
        <v>3.8666816078889665E-2</v>
      </c>
      <c r="E54" s="115">
        <v>747887</v>
      </c>
      <c r="F54" s="116">
        <f t="shared" si="9"/>
        <v>0.15268085027680844</v>
      </c>
      <c r="G54" s="115">
        <v>74502</v>
      </c>
      <c r="H54" s="116">
        <f t="shared" si="9"/>
        <v>-0.90038334668205222</v>
      </c>
      <c r="I54" s="115">
        <v>672985</v>
      </c>
      <c r="J54" s="116">
        <f t="shared" si="9"/>
        <v>8.0331132050146312</v>
      </c>
      <c r="K54" s="115">
        <v>750195</v>
      </c>
      <c r="L54" s="116">
        <f t="shared" si="10"/>
        <v>0.11472766852158656</v>
      </c>
      <c r="M54" s="115">
        <v>778455</v>
      </c>
      <c r="N54" s="116">
        <f t="shared" si="11"/>
        <v>3.7670205746505925E-2</v>
      </c>
      <c r="O54" s="116">
        <f>IFERROR(M54/C54-1,"-")</f>
        <v>0.19979378074793774</v>
      </c>
    </row>
    <row r="55" spans="1:16" x14ac:dyDescent="0.25">
      <c r="A55" s="1">
        <v>3</v>
      </c>
      <c r="B55" s="114" t="s">
        <v>75</v>
      </c>
      <c r="C55" s="115">
        <v>724718</v>
      </c>
      <c r="D55" s="116">
        <v>9.9518602749411045E-2</v>
      </c>
      <c r="E55" s="115">
        <v>324851</v>
      </c>
      <c r="F55" s="116">
        <f t="shared" si="9"/>
        <v>-0.5517553034421665</v>
      </c>
      <c r="G55" s="115">
        <v>94487</v>
      </c>
      <c r="H55" s="116">
        <f t="shared" si="9"/>
        <v>-0.70913741992482704</v>
      </c>
      <c r="I55" s="115">
        <v>799315</v>
      </c>
      <c r="J55" s="116">
        <f t="shared" si="9"/>
        <v>7.4595235323377818</v>
      </c>
      <c r="K55" s="115">
        <v>783877</v>
      </c>
      <c r="L55" s="116">
        <f t="shared" si="10"/>
        <v>-1.9314037644733273E-2</v>
      </c>
      <c r="M55" s="115">
        <v>859658</v>
      </c>
      <c r="N55" s="116">
        <f t="shared" si="11"/>
        <v>9.6674605837395511E-2</v>
      </c>
      <c r="O55" s="116">
        <f t="shared" ref="O55:O64" si="13">IFERROR(M55/C55-1,"-")</f>
        <v>0.186196561973071</v>
      </c>
    </row>
    <row r="56" spans="1:16" x14ac:dyDescent="0.25">
      <c r="A56" s="1">
        <v>4</v>
      </c>
      <c r="B56" s="114" t="s">
        <v>77</v>
      </c>
      <c r="C56" s="115">
        <v>661320</v>
      </c>
      <c r="D56" s="116">
        <v>1.3705223497384234E-2</v>
      </c>
      <c r="E56" s="115">
        <v>0</v>
      </c>
      <c r="F56" s="116">
        <f t="shared" si="9"/>
        <v>-1</v>
      </c>
      <c r="G56" s="115">
        <v>120142</v>
      </c>
      <c r="H56" s="116" t="str">
        <f t="shared" si="9"/>
        <v>-</v>
      </c>
      <c r="I56" s="115">
        <v>836000</v>
      </c>
      <c r="J56" s="116">
        <f t="shared" si="9"/>
        <v>5.9584325215162055</v>
      </c>
      <c r="K56" s="115">
        <v>807216</v>
      </c>
      <c r="L56" s="116">
        <f t="shared" si="10"/>
        <v>-3.4430622009569367E-2</v>
      </c>
      <c r="M56" s="115">
        <v>799218</v>
      </c>
      <c r="N56" s="116">
        <f t="shared" si="11"/>
        <v>-9.9081286793125667E-3</v>
      </c>
      <c r="O56" s="116">
        <f t="shared" si="13"/>
        <v>0.20851932498639081</v>
      </c>
    </row>
    <row r="57" spans="1:16" x14ac:dyDescent="0.25">
      <c r="A57" s="1">
        <v>5</v>
      </c>
      <c r="B57" s="114" t="s">
        <v>79</v>
      </c>
      <c r="C57" s="115">
        <v>639188</v>
      </c>
      <c r="D57" s="116">
        <v>3.4644738865462932E-2</v>
      </c>
      <c r="E57" s="115">
        <v>0</v>
      </c>
      <c r="F57" s="116">
        <f t="shared" si="9"/>
        <v>-1</v>
      </c>
      <c r="G57" s="115">
        <v>153471</v>
      </c>
      <c r="H57" s="116" t="str">
        <f t="shared" si="9"/>
        <v>-</v>
      </c>
      <c r="I57" s="115">
        <v>758829</v>
      </c>
      <c r="J57" s="116">
        <f t="shared" si="9"/>
        <v>3.944445530425944</v>
      </c>
      <c r="K57" s="115">
        <v>768623</v>
      </c>
      <c r="L57" s="116">
        <f t="shared" si="10"/>
        <v>1.2906728656917332E-2</v>
      </c>
      <c r="M57" s="115">
        <v>810790</v>
      </c>
      <c r="N57" s="116">
        <f t="shared" si="11"/>
        <v>5.4860445237782329E-2</v>
      </c>
      <c r="O57" s="116">
        <f t="shared" si="13"/>
        <v>0.26846874471986326</v>
      </c>
    </row>
    <row r="58" spans="1:16" x14ac:dyDescent="0.25">
      <c r="A58" s="1">
        <v>6</v>
      </c>
      <c r="B58" s="114" t="s">
        <v>81</v>
      </c>
      <c r="C58" s="115">
        <v>662766</v>
      </c>
      <c r="D58" s="116">
        <v>7.5239824201924543E-2</v>
      </c>
      <c r="E58" s="115">
        <v>0</v>
      </c>
      <c r="F58" s="116">
        <f t="shared" si="9"/>
        <v>-1</v>
      </c>
      <c r="G58" s="115">
        <v>216578</v>
      </c>
      <c r="H58" s="116" t="str">
        <f t="shared" si="9"/>
        <v>-</v>
      </c>
      <c r="I58" s="115">
        <v>771983</v>
      </c>
      <c r="J58" s="116">
        <f t="shared" si="9"/>
        <v>2.5644571470786506</v>
      </c>
      <c r="K58" s="115">
        <v>782837</v>
      </c>
      <c r="L58" s="116">
        <f t="shared" si="10"/>
        <v>1.4059895101316888E-2</v>
      </c>
      <c r="M58" s="115">
        <v>777387</v>
      </c>
      <c r="N58" s="116">
        <f t="shared" si="11"/>
        <v>-6.9618579602139796E-3</v>
      </c>
      <c r="O58" s="116">
        <f t="shared" si="13"/>
        <v>0.17294339178533602</v>
      </c>
    </row>
    <row r="59" spans="1:16" x14ac:dyDescent="0.25">
      <c r="A59" s="1">
        <v>7</v>
      </c>
      <c r="B59" s="114" t="s">
        <v>83</v>
      </c>
      <c r="C59" s="115">
        <v>734666</v>
      </c>
      <c r="D59" s="116">
        <v>4.8018202437928315E-2</v>
      </c>
      <c r="E59" s="115">
        <v>0</v>
      </c>
      <c r="F59" s="116">
        <f t="shared" si="9"/>
        <v>-1</v>
      </c>
      <c r="G59" s="115">
        <v>428769</v>
      </c>
      <c r="H59" s="116" t="str">
        <f t="shared" si="9"/>
        <v>-</v>
      </c>
      <c r="I59" s="115">
        <v>856910</v>
      </c>
      <c r="J59" s="116">
        <f t="shared" si="9"/>
        <v>0.99853534187406279</v>
      </c>
      <c r="K59" s="115">
        <v>861980</v>
      </c>
      <c r="L59" s="116">
        <f t="shared" si="10"/>
        <v>5.9166073449954393E-3</v>
      </c>
      <c r="M59" s="115">
        <v>876426</v>
      </c>
      <c r="N59" s="116">
        <f t="shared" si="11"/>
        <v>1.6759089538040284E-2</v>
      </c>
      <c r="O59" s="116">
        <f t="shared" si="13"/>
        <v>0.19295843281164493</v>
      </c>
    </row>
    <row r="60" spans="1:16" x14ac:dyDescent="0.25">
      <c r="A60" s="1">
        <v>8</v>
      </c>
      <c r="B60" s="114" t="s">
        <v>85</v>
      </c>
      <c r="C60" s="115">
        <v>803612</v>
      </c>
      <c r="D60" s="116">
        <v>7.0234060263026477E-2</v>
      </c>
      <c r="E60" s="115">
        <v>208352</v>
      </c>
      <c r="F60" s="116">
        <f t="shared" si="9"/>
        <v>-0.74073060133497259</v>
      </c>
      <c r="G60" s="115">
        <v>609870</v>
      </c>
      <c r="H60" s="116">
        <f t="shared" si="9"/>
        <v>1.9271137306097375</v>
      </c>
      <c r="I60" s="115">
        <v>899262</v>
      </c>
      <c r="J60" s="116">
        <f t="shared" si="9"/>
        <v>0.47451424073982973</v>
      </c>
      <c r="K60" s="115">
        <v>898641</v>
      </c>
      <c r="L60" s="116">
        <f t="shared" si="10"/>
        <v>-6.9056626433672275E-4</v>
      </c>
      <c r="M60" s="115">
        <v>938432</v>
      </c>
      <c r="N60" s="116">
        <f t="shared" si="11"/>
        <v>4.4279083638516292E-2</v>
      </c>
      <c r="O60" s="116">
        <f t="shared" si="13"/>
        <v>0.16776752960383856</v>
      </c>
    </row>
    <row r="61" spans="1:16" x14ac:dyDescent="0.25">
      <c r="A61" s="1">
        <v>9</v>
      </c>
      <c r="B61" s="114" t="s">
        <v>87</v>
      </c>
      <c r="C61" s="115">
        <v>693000</v>
      </c>
      <c r="D61" s="116">
        <v>3.188571530675155E-2</v>
      </c>
      <c r="E61" s="115">
        <v>128245</v>
      </c>
      <c r="F61" s="116">
        <f t="shared" si="9"/>
        <v>-0.81494227994227997</v>
      </c>
      <c r="G61" s="115">
        <v>592582</v>
      </c>
      <c r="H61" s="116">
        <f t="shared" si="9"/>
        <v>3.6207025615033723</v>
      </c>
      <c r="I61" s="115">
        <v>740905</v>
      </c>
      <c r="J61" s="116">
        <f t="shared" si="9"/>
        <v>0.25029953660421689</v>
      </c>
      <c r="K61" s="115">
        <v>804647</v>
      </c>
      <c r="L61" s="116">
        <f t="shared" si="10"/>
        <v>8.6032622266012604E-2</v>
      </c>
      <c r="M61" s="115">
        <v>798194</v>
      </c>
      <c r="N61" s="116">
        <f t="shared" si="11"/>
        <v>-8.019665766478945E-3</v>
      </c>
      <c r="O61" s="116">
        <f t="shared" si="13"/>
        <v>0.15179509379509382</v>
      </c>
    </row>
    <row r="62" spans="1:16" x14ac:dyDescent="0.25">
      <c r="A62" s="1">
        <v>10</v>
      </c>
      <c r="B62" s="114" t="s">
        <v>89</v>
      </c>
      <c r="C62" s="115">
        <v>761958</v>
      </c>
      <c r="D62" s="116">
        <v>1.1261186532231404E-2</v>
      </c>
      <c r="E62" s="115">
        <v>96621</v>
      </c>
      <c r="F62" s="116">
        <f t="shared" si="9"/>
        <v>-0.87319379808335895</v>
      </c>
      <c r="G62" s="115">
        <v>723435</v>
      </c>
      <c r="H62" s="116">
        <f t="shared" si="9"/>
        <v>6.4873474710466672</v>
      </c>
      <c r="I62" s="115">
        <v>827535</v>
      </c>
      <c r="J62" s="116">
        <f t="shared" si="9"/>
        <v>0.14389682556138417</v>
      </c>
      <c r="K62" s="115">
        <v>885886</v>
      </c>
      <c r="L62" s="116">
        <f t="shared" si="10"/>
        <v>7.0511821252273288E-2</v>
      </c>
      <c r="M62" s="115">
        <v>889814</v>
      </c>
      <c r="N62" s="116">
        <f>IFERROR(M62/K62-1,"-")</f>
        <v>4.4339790898604292E-3</v>
      </c>
      <c r="O62" s="116">
        <f t="shared" si="13"/>
        <v>0.16779927502565761</v>
      </c>
    </row>
    <row r="63" spans="1:16" x14ac:dyDescent="0.25">
      <c r="A63" s="1">
        <v>11</v>
      </c>
      <c r="B63" s="114" t="s">
        <v>91</v>
      </c>
      <c r="C63" s="115">
        <v>669122</v>
      </c>
      <c r="D63" s="116">
        <v>3.4703408177150896E-2</v>
      </c>
      <c r="E63" s="115">
        <v>110317</v>
      </c>
      <c r="F63" s="116">
        <f t="shared" si="9"/>
        <v>-0.83513170991239272</v>
      </c>
      <c r="G63" s="115">
        <v>693650</v>
      </c>
      <c r="H63" s="116">
        <f t="shared" si="9"/>
        <v>5.2877888267447446</v>
      </c>
      <c r="I63" s="115">
        <v>766204</v>
      </c>
      <c r="J63" s="116">
        <f t="shared" si="9"/>
        <v>0.10459741944784828</v>
      </c>
      <c r="K63" s="115">
        <v>815267</v>
      </c>
      <c r="L63" s="116">
        <f t="shared" si="10"/>
        <v>6.4033860434035805E-2</v>
      </c>
      <c r="M63" s="115">
        <v>804914</v>
      </c>
      <c r="N63" s="116">
        <f>IFERROR(M63/K63-1,"-")</f>
        <v>-1.2698907229165446E-2</v>
      </c>
      <c r="O63" s="116">
        <f t="shared" si="13"/>
        <v>0.20294056988112774</v>
      </c>
    </row>
    <row r="64" spans="1:16" x14ac:dyDescent="0.25">
      <c r="A64" s="1">
        <v>12</v>
      </c>
      <c r="B64" s="114" t="s">
        <v>93</v>
      </c>
      <c r="C64" s="115">
        <v>702533</v>
      </c>
      <c r="D64" s="116">
        <v>9.0598473699570858E-2</v>
      </c>
      <c r="E64" s="115">
        <v>149128</v>
      </c>
      <c r="F64" s="116">
        <f t="shared" si="9"/>
        <v>-0.78772812095659561</v>
      </c>
      <c r="G64" s="115">
        <v>621131</v>
      </c>
      <c r="H64" s="116">
        <f t="shared" si="9"/>
        <v>3.1650863687570405</v>
      </c>
      <c r="I64" s="115">
        <v>780462</v>
      </c>
      <c r="J64" s="116">
        <f t="shared" si="9"/>
        <v>0.25651754621810863</v>
      </c>
      <c r="K64" s="115">
        <v>814267</v>
      </c>
      <c r="L64" s="116">
        <f t="shared" si="10"/>
        <v>4.3314088322045086E-2</v>
      </c>
      <c r="M64" s="115">
        <v>813937</v>
      </c>
      <c r="N64" s="116">
        <f>IFERROR(M64/K64-1,"-")</f>
        <v>-4.0527247205157657E-4</v>
      </c>
      <c r="O64" s="116">
        <f t="shared" si="13"/>
        <v>0.15857475734235971</v>
      </c>
    </row>
    <row r="65" spans="1:16" ht="15.75" x14ac:dyDescent="0.25">
      <c r="B65" s="117" t="s">
        <v>30</v>
      </c>
      <c r="C65" s="118">
        <v>8408776</v>
      </c>
      <c r="D65" s="119">
        <v>5.2213266749362663E-2</v>
      </c>
      <c r="E65" s="118">
        <v>2681566</v>
      </c>
      <c r="F65" s="119">
        <f t="shared" si="9"/>
        <v>-0.68109912786355586</v>
      </c>
      <c r="G65" s="118">
        <v>4394842</v>
      </c>
      <c r="H65" s="119">
        <f t="shared" si="9"/>
        <v>0.63890875704718808</v>
      </c>
      <c r="I65" s="118">
        <v>9288833</v>
      </c>
      <c r="J65" s="119">
        <f t="shared" si="9"/>
        <v>1.113576096706093</v>
      </c>
      <c r="K65" s="118">
        <v>9743232</v>
      </c>
      <c r="L65" s="119">
        <f t="shared" si="10"/>
        <v>4.8918846963875939E-2</v>
      </c>
      <c r="M65" s="118">
        <v>9978715</v>
      </c>
      <c r="N65" s="119">
        <v>2.4168879484754102E-2</v>
      </c>
      <c r="O65" s="119">
        <v>0.18670244040274109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149007</v>
      </c>
      <c r="D75" s="116">
        <v>-9.3344236791191859E-3</v>
      </c>
      <c r="E75" s="115">
        <v>125486</v>
      </c>
      <c r="F75" s="116">
        <f t="shared" ref="F75:J87" si="14">IFERROR(E75/C75-1,"-")</f>
        <v>-0.15785164455361156</v>
      </c>
      <c r="G75" s="115">
        <v>9836</v>
      </c>
      <c r="H75" s="116">
        <f t="shared" si="14"/>
        <v>-0.92161675406021393</v>
      </c>
      <c r="I75" s="115">
        <v>69669</v>
      </c>
      <c r="J75" s="116">
        <f t="shared" si="14"/>
        <v>6.0830622204148028</v>
      </c>
      <c r="K75" s="115">
        <v>118976</v>
      </c>
      <c r="L75" s="116">
        <f t="shared" ref="L75:L87" si="15">IFERROR(K75/I75-1,"-")</f>
        <v>0.70773227690938589</v>
      </c>
      <c r="M75" s="115">
        <v>97501</v>
      </c>
      <c r="N75" s="116">
        <f t="shared" ref="N75:N83" si="16">IFERROR(M75/K75-1,"-")</f>
        <v>-0.18049858795051099</v>
      </c>
      <c r="O75" s="116">
        <f t="shared" ref="O75" si="17">IFERROR(M75/C75-1,"-")</f>
        <v>-0.34566161321280209</v>
      </c>
    </row>
    <row r="76" spans="1:16" x14ac:dyDescent="0.25">
      <c r="A76" s="1">
        <v>2</v>
      </c>
      <c r="B76" s="114" t="s">
        <v>73</v>
      </c>
      <c r="C76" s="115">
        <v>130794</v>
      </c>
      <c r="D76" s="116">
        <v>-0.10804839127647681</v>
      </c>
      <c r="E76" s="115">
        <v>123526</v>
      </c>
      <c r="F76" s="116">
        <f t="shared" si="14"/>
        <v>-5.556829823998044E-2</v>
      </c>
      <c r="G76" s="115">
        <v>9365</v>
      </c>
      <c r="H76" s="116">
        <f t="shared" si="14"/>
        <v>-0.92418600132765572</v>
      </c>
      <c r="I76" s="115">
        <v>92659</v>
      </c>
      <c r="J76" s="116">
        <f t="shared" si="14"/>
        <v>8.8941804591564342</v>
      </c>
      <c r="K76" s="115">
        <v>107335</v>
      </c>
      <c r="L76" s="116">
        <f t="shared" si="15"/>
        <v>0.15838720469679135</v>
      </c>
      <c r="M76" s="115">
        <v>95743</v>
      </c>
      <c r="N76" s="116">
        <f t="shared" si="16"/>
        <v>-0.10799832300740675</v>
      </c>
      <c r="O76" s="116">
        <f>IFERROR(M76/C76-1,"-")</f>
        <v>-0.26798629906570637</v>
      </c>
    </row>
    <row r="77" spans="1:16" x14ac:dyDescent="0.25">
      <c r="A77" s="1">
        <v>3</v>
      </c>
      <c r="B77" s="114" t="s">
        <v>75</v>
      </c>
      <c r="C77" s="115">
        <v>144176</v>
      </c>
      <c r="D77" s="116">
        <v>-4.8154750115534384E-2</v>
      </c>
      <c r="E77" s="115">
        <v>59091</v>
      </c>
      <c r="F77" s="116">
        <f t="shared" si="14"/>
        <v>-0.59014676506492059</v>
      </c>
      <c r="G77" s="115">
        <v>6472</v>
      </c>
      <c r="H77" s="116">
        <f t="shared" si="14"/>
        <v>-0.89047401465536202</v>
      </c>
      <c r="I77" s="115">
        <v>106332</v>
      </c>
      <c r="J77" s="116">
        <f t="shared" si="14"/>
        <v>15.429542645241039</v>
      </c>
      <c r="K77" s="115">
        <v>98932</v>
      </c>
      <c r="L77" s="116">
        <f t="shared" si="15"/>
        <v>-6.9593349132904492E-2</v>
      </c>
      <c r="M77" s="115">
        <v>97779</v>
      </c>
      <c r="N77" s="116">
        <f t="shared" si="16"/>
        <v>-1.1654469736788853E-2</v>
      </c>
      <c r="O77" s="116">
        <f t="shared" ref="O77:O86" si="18">IFERROR(M77/C77-1,"-")</f>
        <v>-0.32180806791699035</v>
      </c>
    </row>
    <row r="78" spans="1:16" x14ac:dyDescent="0.25">
      <c r="A78" s="1">
        <v>4</v>
      </c>
      <c r="B78" s="114" t="s">
        <v>77</v>
      </c>
      <c r="C78" s="115">
        <v>137831</v>
      </c>
      <c r="D78" s="116">
        <v>-7.7747622578485664E-3</v>
      </c>
      <c r="E78" s="115">
        <v>0</v>
      </c>
      <c r="F78" s="116">
        <f t="shared" si="14"/>
        <v>-1</v>
      </c>
      <c r="G78" s="115">
        <v>3366</v>
      </c>
      <c r="H78" s="116" t="str">
        <f t="shared" si="14"/>
        <v>-</v>
      </c>
      <c r="I78" s="115">
        <v>101482</v>
      </c>
      <c r="J78" s="116">
        <f t="shared" si="14"/>
        <v>29.149138443256092</v>
      </c>
      <c r="K78" s="115">
        <v>95383</v>
      </c>
      <c r="L78" s="116">
        <f t="shared" si="15"/>
        <v>-6.0099327959638127E-2</v>
      </c>
      <c r="M78" s="115">
        <v>92204</v>
      </c>
      <c r="N78" s="116">
        <f t="shared" si="16"/>
        <v>-3.3328790245641282E-2</v>
      </c>
      <c r="O78" s="116">
        <f t="shared" si="18"/>
        <v>-0.33103583373841883</v>
      </c>
    </row>
    <row r="79" spans="1:16" x14ac:dyDescent="0.25">
      <c r="A79" s="1">
        <v>5</v>
      </c>
      <c r="B79" s="114" t="s">
        <v>79</v>
      </c>
      <c r="C79" s="115">
        <v>133516</v>
      </c>
      <c r="D79" s="116">
        <v>8.4534843106515378E-2</v>
      </c>
      <c r="E79" s="115">
        <v>0</v>
      </c>
      <c r="F79" s="116">
        <f t="shared" si="14"/>
        <v>-1</v>
      </c>
      <c r="G79" s="115">
        <v>1598</v>
      </c>
      <c r="H79" s="116" t="str">
        <f t="shared" si="14"/>
        <v>-</v>
      </c>
      <c r="I79" s="115">
        <v>79967</v>
      </c>
      <c r="J79" s="116">
        <f t="shared" si="14"/>
        <v>49.041927409261575</v>
      </c>
      <c r="K79" s="115">
        <v>91066</v>
      </c>
      <c r="L79" s="116">
        <f t="shared" si="15"/>
        <v>0.13879475283554465</v>
      </c>
      <c r="M79" s="115">
        <v>84329</v>
      </c>
      <c r="N79" s="116">
        <f t="shared" si="16"/>
        <v>-7.397931170799199E-2</v>
      </c>
      <c r="O79" s="116">
        <f t="shared" si="18"/>
        <v>-0.36839779502082148</v>
      </c>
    </row>
    <row r="80" spans="1:16" x14ac:dyDescent="0.25">
      <c r="A80" s="1">
        <v>6</v>
      </c>
      <c r="B80" s="114" t="s">
        <v>81</v>
      </c>
      <c r="C80" s="115">
        <v>142636</v>
      </c>
      <c r="D80" s="116">
        <v>6.2410153660516832E-2</v>
      </c>
      <c r="E80" s="115">
        <v>0</v>
      </c>
      <c r="F80" s="116">
        <f t="shared" si="14"/>
        <v>-1</v>
      </c>
      <c r="G80" s="115">
        <v>7977</v>
      </c>
      <c r="H80" s="116" t="str">
        <f t="shared" si="14"/>
        <v>-</v>
      </c>
      <c r="I80" s="115">
        <v>95313</v>
      </c>
      <c r="J80" s="116">
        <f t="shared" si="14"/>
        <v>10.948476871004138</v>
      </c>
      <c r="K80" s="115">
        <v>94829</v>
      </c>
      <c r="L80" s="116">
        <f t="shared" si="15"/>
        <v>-5.078006148164449E-3</v>
      </c>
      <c r="M80" s="115">
        <v>86197</v>
      </c>
      <c r="N80" s="116">
        <f t="shared" si="16"/>
        <v>-9.102700650644846E-2</v>
      </c>
      <c r="O80" s="116">
        <f t="shared" si="18"/>
        <v>-0.39568552118679712</v>
      </c>
    </row>
    <row r="81" spans="1:16" x14ac:dyDescent="0.25">
      <c r="A81" s="1">
        <v>7</v>
      </c>
      <c r="B81" s="114" t="s">
        <v>83</v>
      </c>
      <c r="C81" s="115">
        <v>153409</v>
      </c>
      <c r="D81" s="116">
        <v>-9.2077151159693948E-2</v>
      </c>
      <c r="E81" s="115">
        <v>0</v>
      </c>
      <c r="F81" s="116">
        <f t="shared" si="14"/>
        <v>-1</v>
      </c>
      <c r="G81" s="115">
        <v>42553</v>
      </c>
      <c r="H81" s="116" t="str">
        <f t="shared" si="14"/>
        <v>-</v>
      </c>
      <c r="I81" s="115">
        <v>118505</v>
      </c>
      <c r="J81" s="116">
        <f t="shared" si="14"/>
        <v>1.7848800319601437</v>
      </c>
      <c r="K81" s="115">
        <v>111071</v>
      </c>
      <c r="L81" s="116">
        <f t="shared" si="15"/>
        <v>-6.2731530315176531E-2</v>
      </c>
      <c r="M81" s="115">
        <v>96980</v>
      </c>
      <c r="N81" s="116">
        <f t="shared" si="16"/>
        <v>-0.12686479819214735</v>
      </c>
      <c r="O81" s="116">
        <f t="shared" si="18"/>
        <v>-0.36783369945700706</v>
      </c>
    </row>
    <row r="82" spans="1:16" x14ac:dyDescent="0.25">
      <c r="A82" s="1">
        <v>8</v>
      </c>
      <c r="B82" s="114" t="s">
        <v>85</v>
      </c>
      <c r="C82" s="115">
        <v>159994</v>
      </c>
      <c r="D82" s="116">
        <v>-0.10600896259624737</v>
      </c>
      <c r="E82" s="115">
        <v>22288</v>
      </c>
      <c r="F82" s="116">
        <f t="shared" si="14"/>
        <v>-0.86069477605410205</v>
      </c>
      <c r="G82" s="115">
        <v>67891</v>
      </c>
      <c r="H82" s="116">
        <f t="shared" si="14"/>
        <v>2.0460786073223258</v>
      </c>
      <c r="I82" s="115">
        <v>128327</v>
      </c>
      <c r="J82" s="116">
        <f t="shared" si="14"/>
        <v>0.8901916307021549</v>
      </c>
      <c r="K82" s="115">
        <v>114756</v>
      </c>
      <c r="L82" s="116">
        <f t="shared" si="15"/>
        <v>-0.1057532709406438</v>
      </c>
      <c r="M82" s="115">
        <v>101864</v>
      </c>
      <c r="N82" s="116">
        <f t="shared" si="16"/>
        <v>-0.11234270974938132</v>
      </c>
      <c r="O82" s="116">
        <f t="shared" si="18"/>
        <v>-0.3633261247296774</v>
      </c>
    </row>
    <row r="83" spans="1:16" x14ac:dyDescent="0.25">
      <c r="A83" s="1">
        <v>9</v>
      </c>
      <c r="B83" s="114" t="s">
        <v>87</v>
      </c>
      <c r="C83" s="115">
        <v>124454</v>
      </c>
      <c r="D83" s="116">
        <v>-0.14423433954479814</v>
      </c>
      <c r="E83" s="115">
        <v>5703</v>
      </c>
      <c r="F83" s="116">
        <f t="shared" si="14"/>
        <v>-0.95417584006942324</v>
      </c>
      <c r="G83" s="115">
        <v>66700</v>
      </c>
      <c r="H83" s="116">
        <f t="shared" si="14"/>
        <v>10.6955988076451</v>
      </c>
      <c r="I83" s="115">
        <v>101426</v>
      </c>
      <c r="J83" s="116">
        <f t="shared" si="14"/>
        <v>0.52062968515742125</v>
      </c>
      <c r="K83" s="115">
        <v>97298</v>
      </c>
      <c r="L83" s="116">
        <f t="shared" si="15"/>
        <v>-4.0699623370733296E-2</v>
      </c>
      <c r="M83" s="115">
        <v>88258</v>
      </c>
      <c r="N83" s="116">
        <f t="shared" si="16"/>
        <v>-9.2910440091266033E-2</v>
      </c>
      <c r="O83" s="116">
        <f t="shared" si="18"/>
        <v>-0.29083838205280665</v>
      </c>
    </row>
    <row r="84" spans="1:16" x14ac:dyDescent="0.25">
      <c r="A84" s="1">
        <v>10</v>
      </c>
      <c r="B84" s="114" t="s">
        <v>89</v>
      </c>
      <c r="C84" s="115">
        <v>142948</v>
      </c>
      <c r="D84" s="116">
        <v>-0.11555214572093253</v>
      </c>
      <c r="E84" s="115">
        <v>5171</v>
      </c>
      <c r="F84" s="116">
        <f t="shared" si="14"/>
        <v>-0.96382600665976437</v>
      </c>
      <c r="G84" s="115">
        <v>103850</v>
      </c>
      <c r="H84" s="116">
        <f t="shared" si="14"/>
        <v>19.083156062657125</v>
      </c>
      <c r="I84" s="115">
        <v>113626</v>
      </c>
      <c r="J84" s="116">
        <f t="shared" si="14"/>
        <v>9.4135772749157409E-2</v>
      </c>
      <c r="K84" s="115">
        <v>105976</v>
      </c>
      <c r="L84" s="116">
        <f t="shared" si="15"/>
        <v>-6.7326140143981084E-2</v>
      </c>
      <c r="M84" s="115">
        <v>92477</v>
      </c>
      <c r="N84" s="116">
        <f>IFERROR(M84/K84-1,"-")</f>
        <v>-0.12737789688231294</v>
      </c>
      <c r="O84" s="116">
        <f t="shared" si="18"/>
        <v>-0.35307244592439213</v>
      </c>
    </row>
    <row r="85" spans="1:16" x14ac:dyDescent="0.25">
      <c r="A85" s="1">
        <v>11</v>
      </c>
      <c r="B85" s="114" t="s">
        <v>91</v>
      </c>
      <c r="C85" s="115">
        <v>124207</v>
      </c>
      <c r="D85" s="116">
        <v>-0.15123207915920678</v>
      </c>
      <c r="E85" s="115">
        <v>6639</v>
      </c>
      <c r="F85" s="116">
        <f t="shared" si="14"/>
        <v>-0.94654890626132182</v>
      </c>
      <c r="G85" s="115">
        <v>101099</v>
      </c>
      <c r="H85" s="116">
        <f t="shared" si="14"/>
        <v>14.228046392528995</v>
      </c>
      <c r="I85" s="115">
        <v>104858</v>
      </c>
      <c r="J85" s="116">
        <f t="shared" si="14"/>
        <v>3.7181376670392341E-2</v>
      </c>
      <c r="K85" s="115">
        <v>99997</v>
      </c>
      <c r="L85" s="116">
        <f t="shared" si="15"/>
        <v>-4.6357931679032571E-2</v>
      </c>
      <c r="M85" s="115">
        <v>88550</v>
      </c>
      <c r="N85" s="116">
        <f>IFERROR(M85/K85-1,"-")</f>
        <v>-0.11447343420302614</v>
      </c>
      <c r="O85" s="116">
        <f t="shared" si="18"/>
        <v>-0.28707721787016838</v>
      </c>
    </row>
    <row r="86" spans="1:16" x14ac:dyDescent="0.25">
      <c r="A86" s="1">
        <v>12</v>
      </c>
      <c r="B86" s="114" t="s">
        <v>93</v>
      </c>
      <c r="C86" s="115">
        <v>120481</v>
      </c>
      <c r="D86" s="116">
        <v>-0.20915165677676839</v>
      </c>
      <c r="E86" s="115">
        <v>6962</v>
      </c>
      <c r="F86" s="116">
        <f t="shared" si="14"/>
        <v>-0.94221495505515396</v>
      </c>
      <c r="G86" s="115">
        <v>82734</v>
      </c>
      <c r="H86" s="116">
        <f t="shared" si="14"/>
        <v>10.883654122378626</v>
      </c>
      <c r="I86" s="115">
        <v>115358</v>
      </c>
      <c r="J86" s="116">
        <f t="shared" si="14"/>
        <v>0.39432397805013664</v>
      </c>
      <c r="K86" s="115">
        <v>101934</v>
      </c>
      <c r="L86" s="116">
        <f t="shared" si="15"/>
        <v>-0.11636817559250334</v>
      </c>
      <c r="M86" s="115">
        <v>90364</v>
      </c>
      <c r="N86" s="116">
        <f>IFERROR(M86/K86-1,"-")</f>
        <v>-0.11350481684227054</v>
      </c>
      <c r="O86" s="116">
        <f t="shared" si="18"/>
        <v>-0.24997302479229089</v>
      </c>
    </row>
    <row r="87" spans="1:16" ht="15.75" x14ac:dyDescent="0.25">
      <c r="B87" s="117" t="s">
        <v>30</v>
      </c>
      <c r="C87" s="118">
        <v>1663453</v>
      </c>
      <c r="D87" s="119">
        <v>-7.5070685278834981E-2</v>
      </c>
      <c r="E87" s="118">
        <v>366117</v>
      </c>
      <c r="F87" s="119">
        <f t="shared" si="14"/>
        <v>-0.77990541361853927</v>
      </c>
      <c r="G87" s="118">
        <v>503441</v>
      </c>
      <c r="H87" s="119">
        <f t="shared" si="14"/>
        <v>0.3750822824397666</v>
      </c>
      <c r="I87" s="118">
        <v>1227522</v>
      </c>
      <c r="J87" s="119">
        <f t="shared" si="14"/>
        <v>1.4382638680600111</v>
      </c>
      <c r="K87" s="118">
        <v>1237553</v>
      </c>
      <c r="L87" s="119">
        <f t="shared" si="15"/>
        <v>8.1717476346656603E-3</v>
      </c>
      <c r="M87" s="118">
        <v>1112246</v>
      </c>
      <c r="N87" s="119">
        <v>-0.10125384528985826</v>
      </c>
      <c r="O87" s="119">
        <v>-0.33136313439574183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253053</v>
      </c>
      <c r="D97" s="116">
        <v>-5.7286325541922034E-3</v>
      </c>
      <c r="E97" s="115">
        <v>248197</v>
      </c>
      <c r="F97" s="116">
        <f t="shared" ref="F97:J109" si="19">IFERROR(E97/C97-1,"-")</f>
        <v>-1.9189655921881932E-2</v>
      </c>
      <c r="G97" s="115">
        <v>22351</v>
      </c>
      <c r="H97" s="116">
        <f t="shared" si="19"/>
        <v>-0.90994653440613704</v>
      </c>
      <c r="I97" s="115">
        <v>138246</v>
      </c>
      <c r="J97" s="116">
        <f t="shared" si="19"/>
        <v>5.1852266117847075</v>
      </c>
      <c r="K97" s="115">
        <v>216785</v>
      </c>
      <c r="L97" s="116">
        <f t="shared" ref="L97:L109" si="20">IFERROR(K97/I97-1,"-")</f>
        <v>0.56811046974234336</v>
      </c>
      <c r="M97" s="115">
        <v>236190</v>
      </c>
      <c r="N97" s="116">
        <f t="shared" ref="N97:N105" si="21">IFERROR(M97/K97-1,"-")</f>
        <v>8.9512650783033942E-2</v>
      </c>
      <c r="O97" s="116">
        <f t="shared" ref="O97" si="22">IFERROR(M97/C97-1,"-")</f>
        <v>-6.6638214129056017E-2</v>
      </c>
    </row>
    <row r="98" spans="2:15" x14ac:dyDescent="0.25">
      <c r="B98" s="114" t="s">
        <v>73</v>
      </c>
      <c r="C98" s="115">
        <v>236102</v>
      </c>
      <c r="D98" s="116">
        <v>-1.1107667306097468E-2</v>
      </c>
      <c r="E98" s="115">
        <v>244281</v>
      </c>
      <c r="F98" s="116">
        <f t="shared" si="19"/>
        <v>3.4641807354448551E-2</v>
      </c>
      <c r="G98" s="115">
        <v>19860</v>
      </c>
      <c r="H98" s="116">
        <f t="shared" si="19"/>
        <v>-0.91870018544217524</v>
      </c>
      <c r="I98" s="115">
        <v>146840</v>
      </c>
      <c r="J98" s="116">
        <f t="shared" si="19"/>
        <v>6.3937562940584085</v>
      </c>
      <c r="K98" s="115">
        <v>219814</v>
      </c>
      <c r="L98" s="116">
        <f t="shared" si="20"/>
        <v>0.4969626804685372</v>
      </c>
      <c r="M98" s="115">
        <v>240126</v>
      </c>
      <c r="N98" s="116">
        <f t="shared" si="21"/>
        <v>9.2405397290436397E-2</v>
      </c>
      <c r="O98" s="116">
        <f>IFERROR(M98/C98-1,"-")</f>
        <v>1.7043481207274835E-2</v>
      </c>
    </row>
    <row r="99" spans="2:15" x14ac:dyDescent="0.25">
      <c r="B99" s="114" t="s">
        <v>75</v>
      </c>
      <c r="C99" s="115">
        <v>249172</v>
      </c>
      <c r="D99" s="116">
        <v>-5.5587140593849282E-2</v>
      </c>
      <c r="E99" s="115">
        <v>112373</v>
      </c>
      <c r="F99" s="116">
        <f t="shared" si="19"/>
        <v>-0.54901433547910683</v>
      </c>
      <c r="G99" s="115">
        <v>21919</v>
      </c>
      <c r="H99" s="116">
        <f t="shared" si="19"/>
        <v>-0.80494424817349364</v>
      </c>
      <c r="I99" s="115">
        <v>151401</v>
      </c>
      <c r="J99" s="116">
        <f t="shared" si="19"/>
        <v>5.907295040832155</v>
      </c>
      <c r="K99" s="115">
        <v>215392</v>
      </c>
      <c r="L99" s="116">
        <f t="shared" si="20"/>
        <v>0.42265903131419202</v>
      </c>
      <c r="M99" s="115">
        <v>241360</v>
      </c>
      <c r="N99" s="116">
        <f t="shared" si="21"/>
        <v>0.12056158074580292</v>
      </c>
      <c r="O99" s="116">
        <f t="shared" ref="O99:O108" si="23">IFERROR(M99/C99-1,"-")</f>
        <v>-3.1351837285088169E-2</v>
      </c>
    </row>
    <row r="100" spans="2:15" x14ac:dyDescent="0.25">
      <c r="B100" s="114" t="s">
        <v>77</v>
      </c>
      <c r="C100" s="115">
        <v>246300</v>
      </c>
      <c r="D100" s="116">
        <v>7.8012570248078505E-2</v>
      </c>
      <c r="E100" s="115">
        <v>0</v>
      </c>
      <c r="F100" s="116">
        <f t="shared" si="19"/>
        <v>-1</v>
      </c>
      <c r="G100" s="115">
        <v>31391</v>
      </c>
      <c r="H100" s="116" t="str">
        <f t="shared" si="19"/>
        <v>-</v>
      </c>
      <c r="I100" s="115">
        <v>179593</v>
      </c>
      <c r="J100" s="116">
        <f t="shared" si="19"/>
        <v>4.7211621165302153</v>
      </c>
      <c r="K100" s="115">
        <v>205419</v>
      </c>
      <c r="L100" s="116">
        <f t="shared" si="20"/>
        <v>0.14380293218555296</v>
      </c>
      <c r="M100" s="115">
        <v>202460</v>
      </c>
      <c r="N100" s="116">
        <f t="shared" si="21"/>
        <v>-1.4404704530739609E-2</v>
      </c>
      <c r="O100" s="116">
        <f t="shared" si="23"/>
        <v>-0.17799431587494929</v>
      </c>
    </row>
    <row r="101" spans="2:15" x14ac:dyDescent="0.25">
      <c r="B101" s="114" t="s">
        <v>79</v>
      </c>
      <c r="C101" s="115">
        <v>211058</v>
      </c>
      <c r="D101" s="116">
        <v>3.0003416133912442E-2</v>
      </c>
      <c r="E101" s="115">
        <v>0</v>
      </c>
      <c r="F101" s="116">
        <f t="shared" si="19"/>
        <v>-1</v>
      </c>
      <c r="G101" s="115">
        <v>32237</v>
      </c>
      <c r="H101" s="116" t="str">
        <f t="shared" si="19"/>
        <v>-</v>
      </c>
      <c r="I101" s="115">
        <v>156911</v>
      </c>
      <c r="J101" s="116">
        <f t="shared" si="19"/>
        <v>3.8674194248844493</v>
      </c>
      <c r="K101" s="115">
        <v>178999</v>
      </c>
      <c r="L101" s="116">
        <f t="shared" si="20"/>
        <v>0.14076769633741426</v>
      </c>
      <c r="M101" s="115">
        <v>193554</v>
      </c>
      <c r="N101" s="116">
        <f t="shared" si="21"/>
        <v>8.1313303426276073E-2</v>
      </c>
      <c r="O101" s="116">
        <f t="shared" si="23"/>
        <v>-8.2934548797013119E-2</v>
      </c>
    </row>
    <row r="102" spans="2:15" x14ac:dyDescent="0.25">
      <c r="B102" s="114" t="s">
        <v>81</v>
      </c>
      <c r="C102" s="115">
        <v>254601</v>
      </c>
      <c r="D102" s="116">
        <v>0.10274168399168393</v>
      </c>
      <c r="E102" s="115">
        <v>0</v>
      </c>
      <c r="F102" s="116">
        <f t="shared" si="19"/>
        <v>-1</v>
      </c>
      <c r="G102" s="115">
        <v>50394</v>
      </c>
      <c r="H102" s="116" t="str">
        <f t="shared" si="19"/>
        <v>-</v>
      </c>
      <c r="I102" s="115">
        <v>162568</v>
      </c>
      <c r="J102" s="116">
        <f t="shared" si="19"/>
        <v>2.225939595983649</v>
      </c>
      <c r="K102" s="115">
        <v>191800</v>
      </c>
      <c r="L102" s="116">
        <f t="shared" si="20"/>
        <v>0.17981398553220806</v>
      </c>
      <c r="M102" s="115">
        <v>196008</v>
      </c>
      <c r="N102" s="116">
        <f t="shared" si="21"/>
        <v>2.1939520333680962E-2</v>
      </c>
      <c r="O102" s="116">
        <f t="shared" si="23"/>
        <v>-0.23013656662778226</v>
      </c>
    </row>
    <row r="103" spans="2:15" x14ac:dyDescent="0.25">
      <c r="B103" s="114" t="s">
        <v>83</v>
      </c>
      <c r="C103" s="115">
        <v>294990</v>
      </c>
      <c r="D103" s="116">
        <v>2.475474529638988E-2</v>
      </c>
      <c r="E103" s="115">
        <v>0</v>
      </c>
      <c r="F103" s="116">
        <f t="shared" si="19"/>
        <v>-1</v>
      </c>
      <c r="G103" s="115">
        <v>81893</v>
      </c>
      <c r="H103" s="116" t="str">
        <f t="shared" si="19"/>
        <v>-</v>
      </c>
      <c r="I103" s="115">
        <v>204541</v>
      </c>
      <c r="J103" s="116">
        <f t="shared" si="19"/>
        <v>1.4976615827970643</v>
      </c>
      <c r="K103" s="115">
        <v>232391</v>
      </c>
      <c r="L103" s="116">
        <f t="shared" si="20"/>
        <v>0.13615852078556379</v>
      </c>
      <c r="M103" s="115">
        <v>251557</v>
      </c>
      <c r="N103" s="116">
        <f t="shared" si="21"/>
        <v>8.2473073397850927E-2</v>
      </c>
      <c r="O103" s="116">
        <f t="shared" si="23"/>
        <v>-0.14723549950845793</v>
      </c>
    </row>
    <row r="104" spans="2:15" x14ac:dyDescent="0.25">
      <c r="B104" s="114" t="s">
        <v>85</v>
      </c>
      <c r="C104" s="115">
        <v>308244</v>
      </c>
      <c r="D104" s="116">
        <v>-8.670483051392508E-3</v>
      </c>
      <c r="E104" s="115">
        <v>54502</v>
      </c>
      <c r="F104" s="116">
        <f t="shared" si="19"/>
        <v>-0.82318552834767256</v>
      </c>
      <c r="G104" s="115">
        <v>118279</v>
      </c>
      <c r="H104" s="116">
        <f t="shared" si="19"/>
        <v>1.1701772412021576</v>
      </c>
      <c r="I104" s="115">
        <v>213964</v>
      </c>
      <c r="J104" s="116">
        <f t="shared" si="19"/>
        <v>0.80897707961683807</v>
      </c>
      <c r="K104" s="115">
        <v>258511</v>
      </c>
      <c r="L104" s="116">
        <f t="shared" si="20"/>
        <v>0.2081985754612925</v>
      </c>
      <c r="M104" s="115">
        <v>263998</v>
      </c>
      <c r="N104" s="116">
        <f t="shared" si="21"/>
        <v>2.12254024006715E-2</v>
      </c>
      <c r="O104" s="116">
        <f t="shared" si="23"/>
        <v>-0.14354212896276974</v>
      </c>
    </row>
    <row r="105" spans="2:15" x14ac:dyDescent="0.25">
      <c r="B105" s="114" t="s">
        <v>87</v>
      </c>
      <c r="C105" s="115">
        <v>243263</v>
      </c>
      <c r="D105" s="116">
        <v>2.2405561252794914E-2</v>
      </c>
      <c r="E105" s="115">
        <v>42677</v>
      </c>
      <c r="F105" s="116">
        <f t="shared" si="19"/>
        <v>-0.82456436038361769</v>
      </c>
      <c r="G105" s="115">
        <v>102730</v>
      </c>
      <c r="H105" s="116">
        <f t="shared" si="19"/>
        <v>1.4071513930220023</v>
      </c>
      <c r="I105" s="115">
        <v>171399</v>
      </c>
      <c r="J105" s="116">
        <f t="shared" si="19"/>
        <v>0.66844154579966908</v>
      </c>
      <c r="K105" s="115">
        <v>200873</v>
      </c>
      <c r="L105" s="116">
        <f t="shared" si="20"/>
        <v>0.17196132999609093</v>
      </c>
      <c r="M105" s="115">
        <v>214779</v>
      </c>
      <c r="N105" s="116">
        <f t="shared" si="21"/>
        <v>6.9227820563241504E-2</v>
      </c>
      <c r="O105" s="116">
        <f t="shared" si="23"/>
        <v>-0.11709137846692674</v>
      </c>
    </row>
    <row r="106" spans="2:15" x14ac:dyDescent="0.25">
      <c r="B106" s="114" t="s">
        <v>89</v>
      </c>
      <c r="C106" s="115">
        <v>254213</v>
      </c>
      <c r="D106" s="116">
        <v>-4.7869989587780992E-2</v>
      </c>
      <c r="E106" s="115">
        <v>36079</v>
      </c>
      <c r="F106" s="116">
        <f t="shared" si="19"/>
        <v>-0.85807570816598677</v>
      </c>
      <c r="G106" s="115">
        <v>126003</v>
      </c>
      <c r="H106" s="116">
        <f t="shared" si="19"/>
        <v>2.4924194129549044</v>
      </c>
      <c r="I106" s="115">
        <v>183971</v>
      </c>
      <c r="J106" s="116">
        <f t="shared" si="19"/>
        <v>0.46005253843162475</v>
      </c>
      <c r="K106" s="115">
        <v>215940</v>
      </c>
      <c r="L106" s="116">
        <f t="shared" si="20"/>
        <v>0.17377195318827421</v>
      </c>
      <c r="M106" s="115">
        <v>241503</v>
      </c>
      <c r="N106" s="116">
        <f>IFERROR(M106/K106-1,"-")</f>
        <v>0.11838010558488476</v>
      </c>
      <c r="O106" s="116">
        <f t="shared" si="23"/>
        <v>-4.9997443089063065E-2</v>
      </c>
    </row>
    <row r="107" spans="2:15" x14ac:dyDescent="0.25">
      <c r="B107" s="114" t="s">
        <v>91</v>
      </c>
      <c r="C107" s="115">
        <v>231168</v>
      </c>
      <c r="D107" s="116">
        <v>4.7122505831993289E-2</v>
      </c>
      <c r="E107" s="115">
        <v>39973</v>
      </c>
      <c r="F107" s="116">
        <f t="shared" si="19"/>
        <v>-0.82708246816168329</v>
      </c>
      <c r="G107" s="115">
        <v>132346</v>
      </c>
      <c r="H107" s="116">
        <f t="shared" si="19"/>
        <v>2.3108848472719083</v>
      </c>
      <c r="I107" s="115">
        <v>193096</v>
      </c>
      <c r="J107" s="116">
        <f t="shared" si="19"/>
        <v>0.45902407326250882</v>
      </c>
      <c r="K107" s="115">
        <v>234169</v>
      </c>
      <c r="L107" s="116">
        <f t="shared" si="20"/>
        <v>0.21270766872436497</v>
      </c>
      <c r="M107" s="115">
        <v>230806</v>
      </c>
      <c r="N107" s="116">
        <f>IFERROR(M107/K107-1,"-")</f>
        <v>-1.4361422733154217E-2</v>
      </c>
      <c r="O107" s="116">
        <f t="shared" si="23"/>
        <v>-1.5659606866001985E-3</v>
      </c>
    </row>
    <row r="108" spans="2:15" x14ac:dyDescent="0.25">
      <c r="B108" s="114" t="s">
        <v>93</v>
      </c>
      <c r="C108" s="115">
        <v>251552</v>
      </c>
      <c r="D108" s="116">
        <v>2.6269516508712343E-2</v>
      </c>
      <c r="E108" s="115">
        <v>40538</v>
      </c>
      <c r="F108" s="116">
        <f t="shared" si="19"/>
        <v>-0.83884842895305944</v>
      </c>
      <c r="G108" s="115">
        <v>125988</v>
      </c>
      <c r="H108" s="116">
        <f t="shared" si="19"/>
        <v>2.1078987616557305</v>
      </c>
      <c r="I108" s="115">
        <v>213502</v>
      </c>
      <c r="J108" s="116">
        <f t="shared" si="19"/>
        <v>0.69462171000412742</v>
      </c>
      <c r="K108" s="115">
        <v>239639</v>
      </c>
      <c r="L108" s="116">
        <f t="shared" si="20"/>
        <v>0.12242039887214173</v>
      </c>
      <c r="M108" s="115">
        <v>236311</v>
      </c>
      <c r="N108" s="116">
        <f>IFERROR(M108/K108-1,"-")</f>
        <v>-1.3887555865280676E-2</v>
      </c>
      <c r="O108" s="116">
        <f t="shared" si="23"/>
        <v>-6.0587870499936414E-2</v>
      </c>
    </row>
    <row r="109" spans="2:15" ht="15.75" x14ac:dyDescent="0.25">
      <c r="B109" s="117" t="s">
        <v>30</v>
      </c>
      <c r="C109" s="118">
        <v>3033716</v>
      </c>
      <c r="D109" s="119">
        <v>1.4289310817167777E-2</v>
      </c>
      <c r="E109" s="118">
        <v>866126</v>
      </c>
      <c r="F109" s="119">
        <f t="shared" si="19"/>
        <v>-0.71449997297044288</v>
      </c>
      <c r="G109" s="118">
        <v>865391</v>
      </c>
      <c r="H109" s="119">
        <f t="shared" si="19"/>
        <v>-8.4860632286754001E-4</v>
      </c>
      <c r="I109" s="118">
        <v>2116032</v>
      </c>
      <c r="J109" s="119">
        <f t="shared" si="19"/>
        <v>1.4451744933792932</v>
      </c>
      <c r="K109" s="118">
        <v>2609732</v>
      </c>
      <c r="L109" s="119">
        <f t="shared" si="20"/>
        <v>0.23331405196140698</v>
      </c>
      <c r="M109" s="118">
        <v>2748652</v>
      </c>
      <c r="N109" s="119">
        <v>5.3231519558330165E-2</v>
      </c>
      <c r="O109" s="119">
        <v>-9.3965288774559008E-2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2BF3C-B72A-45B1-8EF3-2F37D07E117B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2808511</v>
      </c>
      <c r="D8" s="176">
        <v>2854802</v>
      </c>
      <c r="E8" s="176">
        <v>526371</v>
      </c>
      <c r="F8" s="176">
        <v>2818920</v>
      </c>
      <c r="G8" s="176">
        <v>2932508</v>
      </c>
      <c r="H8" s="176">
        <v>2933977</v>
      </c>
      <c r="I8" s="177">
        <f>IFERROR(H8/G8-1,"-")</f>
        <v>5.0093639983250782E-4</v>
      </c>
      <c r="J8" s="177">
        <f>IFERROR(H8/D8-1,"-")</f>
        <v>2.7733972443622967E-2</v>
      </c>
      <c r="K8" s="176">
        <f>H8-G8</f>
        <v>1469</v>
      </c>
      <c r="L8" s="176">
        <f>H8-D8</f>
        <v>79175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286143</v>
      </c>
      <c r="D9" s="158">
        <v>295269</v>
      </c>
      <c r="E9" s="158">
        <v>80710</v>
      </c>
      <c r="F9" s="158">
        <v>302176</v>
      </c>
      <c r="G9" s="158">
        <v>277480</v>
      </c>
      <c r="H9" s="158">
        <v>265995</v>
      </c>
      <c r="I9" s="159">
        <f>IFERROR(H9/G9-1,"-")</f>
        <v>-4.139037047715155E-2</v>
      </c>
      <c r="J9" s="160">
        <f t="shared" ref="J9:J20" si="0">IFERROR(H9/D9-1,"-")</f>
        <v>-9.9143492882761142E-2</v>
      </c>
      <c r="K9" s="158">
        <f t="shared" ref="K9:K19" si="1">H9-G9</f>
        <v>-11485</v>
      </c>
      <c r="L9" s="158">
        <f t="shared" ref="L9:L20" si="2">H9-D9</f>
        <v>-29274</v>
      </c>
      <c r="M9" s="159">
        <f>H9/H$8</f>
        <v>9.0660219899474329E-2</v>
      </c>
      <c r="N9" s="79"/>
    </row>
    <row r="10" spans="1:14" x14ac:dyDescent="0.25">
      <c r="A10" s="161" t="s">
        <v>103</v>
      </c>
      <c r="B10" s="162" t="s">
        <v>103</v>
      </c>
      <c r="C10" s="163">
        <v>77852</v>
      </c>
      <c r="D10" s="163">
        <v>79428</v>
      </c>
      <c r="E10" s="163">
        <v>38429</v>
      </c>
      <c r="F10" s="163">
        <v>85417</v>
      </c>
      <c r="G10" s="163">
        <v>86685</v>
      </c>
      <c r="H10" s="163">
        <v>78033</v>
      </c>
      <c r="I10" s="164">
        <f>IFERROR(H10/G10-1,"-")</f>
        <v>-9.9809655649766404E-2</v>
      </c>
      <c r="J10" s="165">
        <f t="shared" si="0"/>
        <v>-1.7563075993352495E-2</v>
      </c>
      <c r="K10" s="163">
        <f t="shared" si="1"/>
        <v>-8652</v>
      </c>
      <c r="L10" s="163">
        <f t="shared" si="2"/>
        <v>-1395</v>
      </c>
      <c r="M10" s="164">
        <f>H10/H$8</f>
        <v>2.6596323011393749E-2</v>
      </c>
      <c r="N10" s="79"/>
    </row>
    <row r="11" spans="1:14" x14ac:dyDescent="0.25">
      <c r="A11" s="161" t="s">
        <v>100</v>
      </c>
      <c r="B11" s="162" t="s">
        <v>100</v>
      </c>
      <c r="C11" s="163">
        <v>208291</v>
      </c>
      <c r="D11" s="163">
        <v>215841</v>
      </c>
      <c r="E11" s="163">
        <v>42281</v>
      </c>
      <c r="F11" s="163">
        <v>216759</v>
      </c>
      <c r="G11" s="163">
        <v>190795</v>
      </c>
      <c r="H11" s="163">
        <v>187962</v>
      </c>
      <c r="I11" s="164">
        <f>IFERROR(H11/G11-1,"-")</f>
        <v>-1.4848397494693244E-2</v>
      </c>
      <c r="J11" s="165">
        <f t="shared" si="0"/>
        <v>-0.12916452388563804</v>
      </c>
      <c r="K11" s="163">
        <f t="shared" si="1"/>
        <v>-2833</v>
      </c>
      <c r="L11" s="163">
        <f t="shared" si="2"/>
        <v>-27879</v>
      </c>
      <c r="M11" s="164">
        <f>H11/H$8</f>
        <v>6.4063896888080576E-2</v>
      </c>
      <c r="N11" s="79"/>
    </row>
    <row r="12" spans="1:14" x14ac:dyDescent="0.25">
      <c r="A12" s="1"/>
      <c r="B12" s="157" t="s">
        <v>107</v>
      </c>
      <c r="C12" s="158">
        <v>2522368</v>
      </c>
      <c r="D12" s="158">
        <v>2559533</v>
      </c>
      <c r="E12" s="158">
        <v>445661</v>
      </c>
      <c r="F12" s="158">
        <v>2516744</v>
      </c>
      <c r="G12" s="158">
        <v>2655028</v>
      </c>
      <c r="H12" s="158">
        <v>2667982</v>
      </c>
      <c r="I12" s="159">
        <f>IFERROR(H12/G12-1,"-")</f>
        <v>4.8790445901134571E-3</v>
      </c>
      <c r="J12" s="160">
        <f t="shared" si="0"/>
        <v>4.2370619952936783E-2</v>
      </c>
      <c r="K12" s="158">
        <f t="shared" si="1"/>
        <v>12954</v>
      </c>
      <c r="L12" s="158">
        <f t="shared" si="2"/>
        <v>108449</v>
      </c>
      <c r="M12" s="159">
        <f>H12/H$8</f>
        <v>0.90933978010052563</v>
      </c>
      <c r="N12" s="79"/>
    </row>
    <row r="13" spans="1:14" s="56" customFormat="1" x14ac:dyDescent="0.25">
      <c r="A13" s="161"/>
      <c r="B13" s="162" t="s">
        <v>110</v>
      </c>
      <c r="C13" s="163">
        <v>962745</v>
      </c>
      <c r="D13" s="163">
        <v>1018249</v>
      </c>
      <c r="E13" s="163">
        <v>227075</v>
      </c>
      <c r="F13" s="163">
        <v>1043010</v>
      </c>
      <c r="G13" s="163">
        <v>1102993</v>
      </c>
      <c r="H13" s="163">
        <v>1084347</v>
      </c>
      <c r="I13" s="164">
        <f t="shared" ref="I13:I20" si="3">IFERROR(H13/G13-1,"-")</f>
        <v>-1.6904912361184521E-2</v>
      </c>
      <c r="J13" s="165">
        <f t="shared" si="0"/>
        <v>6.491339544649688E-2</v>
      </c>
      <c r="K13" s="163">
        <f t="shared" si="1"/>
        <v>-18646</v>
      </c>
      <c r="L13" s="163">
        <f t="shared" si="2"/>
        <v>66098</v>
      </c>
      <c r="M13" s="164">
        <f t="shared" ref="M13:M20" si="4">H13/H$8</f>
        <v>0.3695826518067456</v>
      </c>
      <c r="N13" s="166"/>
    </row>
    <row r="14" spans="1:14" s="56" customFormat="1" x14ac:dyDescent="0.25">
      <c r="A14" s="161"/>
      <c r="B14" s="162" t="s">
        <v>113</v>
      </c>
      <c r="C14" s="163">
        <v>440153</v>
      </c>
      <c r="D14" s="163">
        <v>403671</v>
      </c>
      <c r="E14" s="163">
        <v>61166</v>
      </c>
      <c r="F14" s="163">
        <v>330779</v>
      </c>
      <c r="G14" s="163">
        <v>367223</v>
      </c>
      <c r="H14" s="163">
        <v>373378</v>
      </c>
      <c r="I14" s="164">
        <f t="shared" si="3"/>
        <v>1.6760932730248479E-2</v>
      </c>
      <c r="J14" s="165">
        <f t="shared" si="0"/>
        <v>-7.5043785657131656E-2</v>
      </c>
      <c r="K14" s="163">
        <f t="shared" si="1"/>
        <v>6155</v>
      </c>
      <c r="L14" s="163">
        <f t="shared" si="2"/>
        <v>-30293</v>
      </c>
      <c r="M14" s="164">
        <f t="shared" si="4"/>
        <v>0.12726002964576749</v>
      </c>
      <c r="N14" s="166"/>
    </row>
    <row r="15" spans="1:14" x14ac:dyDescent="0.25">
      <c r="A15" s="161"/>
      <c r="B15" s="162" t="s">
        <v>116</v>
      </c>
      <c r="C15" s="163">
        <v>73021</v>
      </c>
      <c r="D15" s="163">
        <v>74211</v>
      </c>
      <c r="E15" s="163">
        <v>26842</v>
      </c>
      <c r="F15" s="163">
        <v>115679</v>
      </c>
      <c r="G15" s="163">
        <v>104485</v>
      </c>
      <c r="H15" s="163">
        <v>110814</v>
      </c>
      <c r="I15" s="164">
        <f t="shared" si="3"/>
        <v>6.0573288031774863E-2</v>
      </c>
      <c r="J15" s="165">
        <f t="shared" si="0"/>
        <v>0.49322876662489379</v>
      </c>
      <c r="K15" s="163">
        <f t="shared" si="1"/>
        <v>6329</v>
      </c>
      <c r="L15" s="163">
        <f t="shared" si="2"/>
        <v>36603</v>
      </c>
      <c r="M15" s="164">
        <f t="shared" si="4"/>
        <v>3.7769212233088399E-2</v>
      </c>
      <c r="N15" s="79"/>
    </row>
    <row r="16" spans="1:14" x14ac:dyDescent="0.25">
      <c r="A16" s="161"/>
      <c r="B16" s="162" t="s">
        <v>123</v>
      </c>
      <c r="C16" s="163">
        <v>80427</v>
      </c>
      <c r="D16" s="163">
        <v>82284</v>
      </c>
      <c r="E16" s="163">
        <v>11490</v>
      </c>
      <c r="F16" s="163">
        <v>89069</v>
      </c>
      <c r="G16" s="163">
        <v>102150</v>
      </c>
      <c r="H16" s="163">
        <v>105932</v>
      </c>
      <c r="I16" s="164">
        <f t="shared" si="3"/>
        <v>3.7023984336759685E-2</v>
      </c>
      <c r="J16" s="165">
        <f t="shared" si="0"/>
        <v>0.28739487628214477</v>
      </c>
      <c r="K16" s="163">
        <f t="shared" si="1"/>
        <v>3782</v>
      </c>
      <c r="L16" s="163">
        <f t="shared" si="2"/>
        <v>23648</v>
      </c>
      <c r="M16" s="164">
        <f t="shared" si="4"/>
        <v>3.6105259175515006E-2</v>
      </c>
      <c r="N16" s="79"/>
    </row>
    <row r="17" spans="1:14" x14ac:dyDescent="0.25">
      <c r="A17" s="161"/>
      <c r="B17" s="162" t="s">
        <v>119</v>
      </c>
      <c r="C17" s="163">
        <v>106398</v>
      </c>
      <c r="D17" s="163">
        <v>110575</v>
      </c>
      <c r="E17" s="163">
        <v>19664</v>
      </c>
      <c r="F17" s="163">
        <v>105632</v>
      </c>
      <c r="G17" s="163">
        <v>114035</v>
      </c>
      <c r="H17" s="163">
        <v>116758</v>
      </c>
      <c r="I17" s="164">
        <f t="shared" si="3"/>
        <v>2.3878633752795198E-2</v>
      </c>
      <c r="J17" s="165">
        <f t="shared" si="0"/>
        <v>5.5916798553018232E-2</v>
      </c>
      <c r="K17" s="163">
        <f t="shared" si="1"/>
        <v>2723</v>
      </c>
      <c r="L17" s="163">
        <f t="shared" si="2"/>
        <v>6183</v>
      </c>
      <c r="M17" s="164">
        <f t="shared" si="4"/>
        <v>3.9795131318343668E-2</v>
      </c>
      <c r="N17" s="79"/>
    </row>
    <row r="18" spans="1:14" x14ac:dyDescent="0.25">
      <c r="A18" s="161"/>
      <c r="B18" s="162" t="s">
        <v>128</v>
      </c>
      <c r="C18" s="163">
        <v>70349</v>
      </c>
      <c r="D18" s="163">
        <v>72090</v>
      </c>
      <c r="E18" s="163">
        <v>769</v>
      </c>
      <c r="F18" s="163">
        <v>65089</v>
      </c>
      <c r="G18" s="163">
        <v>58957</v>
      </c>
      <c r="H18" s="163">
        <v>60881</v>
      </c>
      <c r="I18" s="164">
        <f t="shared" si="3"/>
        <v>3.2633953559373818E-2</v>
      </c>
      <c r="J18" s="165">
        <f t="shared" si="0"/>
        <v>-0.1554861978082952</v>
      </c>
      <c r="K18" s="163">
        <f t="shared" si="1"/>
        <v>1924</v>
      </c>
      <c r="L18" s="163">
        <f t="shared" si="2"/>
        <v>-11209</v>
      </c>
      <c r="M18" s="164">
        <f t="shared" si="4"/>
        <v>2.075033308032067E-2</v>
      </c>
      <c r="N18" s="79"/>
    </row>
    <row r="19" spans="1:14" x14ac:dyDescent="0.25">
      <c r="A19" s="161" t="s">
        <v>144</v>
      </c>
      <c r="B19" s="162" t="s">
        <v>131</v>
      </c>
      <c r="C19" s="163">
        <v>145396</v>
      </c>
      <c r="D19" s="163">
        <v>138359</v>
      </c>
      <c r="E19" s="163">
        <v>5352</v>
      </c>
      <c r="F19" s="163">
        <v>88432</v>
      </c>
      <c r="G19" s="163">
        <v>93431</v>
      </c>
      <c r="H19" s="163">
        <v>83807</v>
      </c>
      <c r="I19" s="164">
        <f t="shared" si="3"/>
        <v>-0.10300649677301965</v>
      </c>
      <c r="J19" s="165">
        <f t="shared" si="0"/>
        <v>-0.39427865191277767</v>
      </c>
      <c r="K19" s="163">
        <f t="shared" si="1"/>
        <v>-9624</v>
      </c>
      <c r="L19" s="163">
        <f t="shared" si="2"/>
        <v>-54552</v>
      </c>
      <c r="M19" s="164">
        <f t="shared" si="4"/>
        <v>2.8564300265475837E-2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643879</v>
      </c>
      <c r="D20" s="169">
        <f t="shared" si="5"/>
        <v>660094</v>
      </c>
      <c r="E20" s="169">
        <f t="shared" si="5"/>
        <v>93303</v>
      </c>
      <c r="F20" s="169">
        <f t="shared" si="5"/>
        <v>679054</v>
      </c>
      <c r="G20" s="169">
        <f t="shared" si="5"/>
        <v>711754</v>
      </c>
      <c r="H20" s="169">
        <f t="shared" si="5"/>
        <v>732065</v>
      </c>
      <c r="I20" s="170">
        <f t="shared" si="3"/>
        <v>2.8536544929849361E-2</v>
      </c>
      <c r="J20" s="171">
        <f t="shared" si="0"/>
        <v>0.10903144097658823</v>
      </c>
      <c r="K20" s="169">
        <f>H20-G20</f>
        <v>20311</v>
      </c>
      <c r="L20" s="169">
        <f t="shared" si="2"/>
        <v>71971</v>
      </c>
      <c r="M20" s="170">
        <f t="shared" si="4"/>
        <v>0.249512862575269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1041629</v>
      </c>
      <c r="D22" s="176">
        <v>1074566</v>
      </c>
      <c r="E22" s="176">
        <v>196628</v>
      </c>
      <c r="F22" s="176">
        <v>1109322</v>
      </c>
      <c r="G22" s="176">
        <v>1155840</v>
      </c>
      <c r="H22" s="176">
        <v>1140612</v>
      </c>
      <c r="I22" s="177">
        <f>IFERROR(H22/G22-1,"-")</f>
        <v>-1.3174833887043214E-2</v>
      </c>
      <c r="J22" s="177">
        <f>IFERROR(H22/D22-1,"-")</f>
        <v>6.1462953415611477E-2</v>
      </c>
      <c r="K22" s="176">
        <f>H22-G22</f>
        <v>-15228</v>
      </c>
      <c r="L22" s="176">
        <f>H22-D22</f>
        <v>66046</v>
      </c>
      <c r="M22" s="177">
        <f>H22/H$8</f>
        <v>0.38875969375356384</v>
      </c>
      <c r="N22" s="79"/>
    </row>
    <row r="23" spans="1:14" x14ac:dyDescent="0.25">
      <c r="A23" s="161" t="s">
        <v>96</v>
      </c>
      <c r="B23" s="157" t="s">
        <v>97</v>
      </c>
      <c r="C23" s="158">
        <v>62945</v>
      </c>
      <c r="D23" s="158">
        <v>55656</v>
      </c>
      <c r="E23" s="158">
        <v>21994</v>
      </c>
      <c r="F23" s="158">
        <v>69802</v>
      </c>
      <c r="G23" s="158">
        <v>58414</v>
      </c>
      <c r="H23" s="158">
        <v>51791</v>
      </c>
      <c r="I23" s="159">
        <f>IFERROR(H23/G23-1,"-")</f>
        <v>-0.11338035402472013</v>
      </c>
      <c r="J23" s="160">
        <f t="shared" ref="J23:J34" si="6">IFERROR(H23/D23-1,"-")</f>
        <v>-6.944444444444442E-2</v>
      </c>
      <c r="K23" s="158">
        <f t="shared" ref="K23:K33" si="7">H23-G23</f>
        <v>-6623</v>
      </c>
      <c r="L23" s="158">
        <f t="shared" ref="L23:L34" si="8">H23-D23</f>
        <v>-3865</v>
      </c>
      <c r="M23" s="159">
        <f>H23/H$8</f>
        <v>1.765214928406051E-2</v>
      </c>
      <c r="N23" s="79"/>
    </row>
    <row r="24" spans="1:14" x14ac:dyDescent="0.25">
      <c r="A24" s="161" t="s">
        <v>103</v>
      </c>
      <c r="B24" s="162" t="s">
        <v>103</v>
      </c>
      <c r="C24" s="163">
        <v>21185</v>
      </c>
      <c r="D24" s="163">
        <v>20209</v>
      </c>
      <c r="E24" s="163">
        <v>8943</v>
      </c>
      <c r="F24" s="163">
        <v>24371</v>
      </c>
      <c r="G24" s="163">
        <v>17678</v>
      </c>
      <c r="H24" s="163">
        <v>12305</v>
      </c>
      <c r="I24" s="164">
        <f>IFERROR(H24/G24-1,"-")</f>
        <v>-0.30393709695666926</v>
      </c>
      <c r="J24" s="165">
        <f t="shared" si="6"/>
        <v>-0.39111287050324117</v>
      </c>
      <c r="K24" s="163">
        <f t="shared" si="7"/>
        <v>-5373</v>
      </c>
      <c r="L24" s="163">
        <f t="shared" si="8"/>
        <v>-7904</v>
      </c>
      <c r="M24" s="164">
        <f>H24/H$8</f>
        <v>4.1939660740353451E-3</v>
      </c>
      <c r="N24" s="79"/>
    </row>
    <row r="25" spans="1:14" x14ac:dyDescent="0.25">
      <c r="A25" s="161" t="s">
        <v>100</v>
      </c>
      <c r="B25" s="162" t="s">
        <v>100</v>
      </c>
      <c r="C25" s="163">
        <v>41760</v>
      </c>
      <c r="D25" s="163">
        <v>35447</v>
      </c>
      <c r="E25" s="163">
        <v>13051</v>
      </c>
      <c r="F25" s="163">
        <v>45431</v>
      </c>
      <c r="G25" s="163">
        <v>40736</v>
      </c>
      <c r="H25" s="163">
        <v>39486</v>
      </c>
      <c r="I25" s="164">
        <f>IFERROR(H25/G25-1,"-")</f>
        <v>-3.0685388845247408E-2</v>
      </c>
      <c r="J25" s="165">
        <f t="shared" si="6"/>
        <v>0.1139447626033232</v>
      </c>
      <c r="K25" s="163">
        <f t="shared" si="7"/>
        <v>-1250</v>
      </c>
      <c r="L25" s="163">
        <f t="shared" si="8"/>
        <v>4039</v>
      </c>
      <c r="M25" s="164">
        <f>H25/H$8</f>
        <v>1.3458183210025164E-2</v>
      </c>
      <c r="N25" s="79"/>
    </row>
    <row r="26" spans="1:14" x14ac:dyDescent="0.25">
      <c r="A26" s="161"/>
      <c r="B26" s="157" t="s">
        <v>107</v>
      </c>
      <c r="C26" s="158">
        <v>978684</v>
      </c>
      <c r="D26" s="158">
        <v>1018910</v>
      </c>
      <c r="E26" s="158">
        <v>174634</v>
      </c>
      <c r="F26" s="158">
        <v>1039520</v>
      </c>
      <c r="G26" s="158">
        <v>1097426</v>
      </c>
      <c r="H26" s="158">
        <v>1088821</v>
      </c>
      <c r="I26" s="159">
        <f>IFERROR(H26/G26-1,"-")</f>
        <v>-7.8410753891378082E-3</v>
      </c>
      <c r="J26" s="160">
        <f t="shared" si="6"/>
        <v>6.8613518367667492E-2</v>
      </c>
      <c r="K26" s="158">
        <f t="shared" si="7"/>
        <v>-8605</v>
      </c>
      <c r="L26" s="158">
        <f t="shared" si="8"/>
        <v>69911</v>
      </c>
      <c r="M26" s="159">
        <f>H26/H$8</f>
        <v>0.37110754446950334</v>
      </c>
      <c r="N26" s="79"/>
    </row>
    <row r="27" spans="1:14" s="56" customFormat="1" x14ac:dyDescent="0.25">
      <c r="A27" s="161"/>
      <c r="B27" s="162" t="s">
        <v>110</v>
      </c>
      <c r="C27" s="163">
        <v>417731</v>
      </c>
      <c r="D27" s="163">
        <v>440250</v>
      </c>
      <c r="E27" s="163">
        <v>85691</v>
      </c>
      <c r="F27" s="163">
        <v>489037</v>
      </c>
      <c r="G27" s="163">
        <v>512982</v>
      </c>
      <c r="H27" s="163">
        <v>516610</v>
      </c>
      <c r="I27" s="164">
        <f t="shared" ref="I27:I34" si="9">IFERROR(H27/G27-1,"-")</f>
        <v>7.0723729097708077E-3</v>
      </c>
      <c r="J27" s="165">
        <f t="shared" si="6"/>
        <v>0.17344690516751848</v>
      </c>
      <c r="K27" s="163">
        <f t="shared" si="7"/>
        <v>3628</v>
      </c>
      <c r="L27" s="163">
        <f t="shared" si="8"/>
        <v>76360</v>
      </c>
      <c r="M27" s="164">
        <f t="shared" ref="M27:M34" si="10">H27/H$8</f>
        <v>0.17607840824928075</v>
      </c>
      <c r="N27" s="166"/>
    </row>
    <row r="28" spans="1:14" s="56" customFormat="1" x14ac:dyDescent="0.25">
      <c r="A28" s="161"/>
      <c r="B28" s="162" t="s">
        <v>113</v>
      </c>
      <c r="C28" s="163">
        <v>162898</v>
      </c>
      <c r="D28" s="163">
        <v>151225</v>
      </c>
      <c r="E28" s="163">
        <v>28095</v>
      </c>
      <c r="F28" s="163">
        <v>129270</v>
      </c>
      <c r="G28" s="163">
        <v>136539</v>
      </c>
      <c r="H28" s="163">
        <v>136566</v>
      </c>
      <c r="I28" s="164">
        <f t="shared" si="9"/>
        <v>1.9774569903097117E-4</v>
      </c>
      <c r="J28" s="165">
        <f t="shared" si="6"/>
        <v>-9.6935030583567561E-2</v>
      </c>
      <c r="K28" s="163">
        <f t="shared" si="7"/>
        <v>27</v>
      </c>
      <c r="L28" s="163">
        <f t="shared" si="8"/>
        <v>-14659</v>
      </c>
      <c r="M28" s="164">
        <f t="shared" si="10"/>
        <v>4.6546377152922466E-2</v>
      </c>
      <c r="N28" s="166"/>
    </row>
    <row r="29" spans="1:14" x14ac:dyDescent="0.25">
      <c r="A29" s="161"/>
      <c r="B29" s="162" t="s">
        <v>116</v>
      </c>
      <c r="C29" s="163">
        <v>27582</v>
      </c>
      <c r="D29" s="163">
        <v>30743</v>
      </c>
      <c r="E29" s="163">
        <v>11448</v>
      </c>
      <c r="F29" s="163">
        <v>40785</v>
      </c>
      <c r="G29" s="163">
        <v>34236</v>
      </c>
      <c r="H29" s="163">
        <v>31889</v>
      </c>
      <c r="I29" s="164">
        <f t="shared" si="9"/>
        <v>-6.8553569342212906E-2</v>
      </c>
      <c r="J29" s="165">
        <f t="shared" si="6"/>
        <v>3.7276778453631643E-2</v>
      </c>
      <c r="K29" s="163">
        <f t="shared" si="7"/>
        <v>-2347</v>
      </c>
      <c r="L29" s="163">
        <f t="shared" si="8"/>
        <v>1146</v>
      </c>
      <c r="M29" s="164">
        <f t="shared" si="10"/>
        <v>1.0868865025185951E-2</v>
      </c>
      <c r="N29" s="79"/>
    </row>
    <row r="30" spans="1:14" x14ac:dyDescent="0.25">
      <c r="A30" s="161"/>
      <c r="B30" s="162" t="s">
        <v>123</v>
      </c>
      <c r="C30" s="163">
        <v>34442</v>
      </c>
      <c r="D30" s="163">
        <v>37462</v>
      </c>
      <c r="E30" s="163">
        <v>3619</v>
      </c>
      <c r="F30" s="163">
        <v>35693</v>
      </c>
      <c r="G30" s="163">
        <v>40203</v>
      </c>
      <c r="H30" s="163">
        <v>41998</v>
      </c>
      <c r="I30" s="164">
        <f t="shared" si="9"/>
        <v>4.4648409322687321E-2</v>
      </c>
      <c r="J30" s="165">
        <f t="shared" si="6"/>
        <v>0.12108269713309494</v>
      </c>
      <c r="K30" s="163">
        <f t="shared" si="7"/>
        <v>1795</v>
      </c>
      <c r="L30" s="163">
        <f t="shared" si="8"/>
        <v>4536</v>
      </c>
      <c r="M30" s="164">
        <f t="shared" si="10"/>
        <v>1.4314358974184187E-2</v>
      </c>
      <c r="N30" s="79"/>
    </row>
    <row r="31" spans="1:14" x14ac:dyDescent="0.25">
      <c r="A31" s="161"/>
      <c r="B31" s="162" t="s">
        <v>119</v>
      </c>
      <c r="C31" s="163">
        <v>56534</v>
      </c>
      <c r="D31" s="163">
        <v>54458</v>
      </c>
      <c r="E31" s="163">
        <v>11833</v>
      </c>
      <c r="F31" s="163">
        <v>56047</v>
      </c>
      <c r="G31" s="163">
        <v>60367</v>
      </c>
      <c r="H31" s="163">
        <v>60564</v>
      </c>
      <c r="I31" s="164">
        <f t="shared" si="9"/>
        <v>3.2633723723225483E-3</v>
      </c>
      <c r="J31" s="165">
        <f t="shared" si="6"/>
        <v>0.11212310404348313</v>
      </c>
      <c r="K31" s="163">
        <f t="shared" si="7"/>
        <v>197</v>
      </c>
      <c r="L31" s="163">
        <f t="shared" si="8"/>
        <v>6106</v>
      </c>
      <c r="M31" s="164">
        <f t="shared" si="10"/>
        <v>2.0642288606897735E-2</v>
      </c>
      <c r="N31" s="79"/>
    </row>
    <row r="32" spans="1:14" x14ac:dyDescent="0.25">
      <c r="A32" s="161"/>
      <c r="B32" s="162" t="s">
        <v>128</v>
      </c>
      <c r="C32" s="163">
        <v>20369</v>
      </c>
      <c r="D32" s="163">
        <v>24560</v>
      </c>
      <c r="E32" s="163">
        <v>185</v>
      </c>
      <c r="F32" s="163">
        <v>20337</v>
      </c>
      <c r="G32" s="163">
        <v>18652</v>
      </c>
      <c r="H32" s="163">
        <v>18647</v>
      </c>
      <c r="I32" s="164">
        <f t="shared" si="9"/>
        <v>-2.6806776753163231E-4</v>
      </c>
      <c r="J32" s="165">
        <f t="shared" si="6"/>
        <v>-0.24075732899022806</v>
      </c>
      <c r="K32" s="163">
        <f t="shared" si="7"/>
        <v>-5</v>
      </c>
      <c r="L32" s="163">
        <f t="shared" si="8"/>
        <v>-5913</v>
      </c>
      <c r="M32" s="164">
        <f t="shared" si="10"/>
        <v>6.3555372110960648E-3</v>
      </c>
      <c r="N32" s="79"/>
    </row>
    <row r="33" spans="1:14" x14ac:dyDescent="0.25">
      <c r="A33" s="161" t="s">
        <v>144</v>
      </c>
      <c r="B33" s="162" t="s">
        <v>131</v>
      </c>
      <c r="C33" s="163">
        <v>41897</v>
      </c>
      <c r="D33" s="163">
        <v>45566</v>
      </c>
      <c r="E33" s="163">
        <v>625</v>
      </c>
      <c r="F33" s="163">
        <v>31233</v>
      </c>
      <c r="G33" s="163">
        <v>33233</v>
      </c>
      <c r="H33" s="163">
        <v>24573</v>
      </c>
      <c r="I33" s="164">
        <f t="shared" si="9"/>
        <v>-0.26058435892035026</v>
      </c>
      <c r="J33" s="165">
        <f t="shared" si="6"/>
        <v>-0.46071632357459513</v>
      </c>
      <c r="K33" s="163">
        <f t="shared" si="7"/>
        <v>-8660</v>
      </c>
      <c r="L33" s="163">
        <f t="shared" si="8"/>
        <v>-20993</v>
      </c>
      <c r="M33" s="164">
        <f t="shared" si="10"/>
        <v>8.375321278932998E-3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217231</v>
      </c>
      <c r="D34" s="169">
        <f t="shared" si="11"/>
        <v>234646</v>
      </c>
      <c r="E34" s="169">
        <f t="shared" si="11"/>
        <v>33138</v>
      </c>
      <c r="F34" s="169">
        <f t="shared" si="11"/>
        <v>237118</v>
      </c>
      <c r="G34" s="169">
        <f t="shared" si="11"/>
        <v>261214</v>
      </c>
      <c r="H34" s="169">
        <f t="shared" si="11"/>
        <v>257974</v>
      </c>
      <c r="I34" s="170">
        <f t="shared" si="9"/>
        <v>-1.2403623082989479E-2</v>
      </c>
      <c r="J34" s="171">
        <f t="shared" si="6"/>
        <v>9.9417846458068837E-2</v>
      </c>
      <c r="K34" s="169">
        <f>H34-G34</f>
        <v>-3240</v>
      </c>
      <c r="L34" s="169">
        <f t="shared" si="8"/>
        <v>23328</v>
      </c>
      <c r="M34" s="170">
        <f t="shared" si="10"/>
        <v>8.7926387971003175E-2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834690</v>
      </c>
      <c r="D36" s="176">
        <v>863408</v>
      </c>
      <c r="E36" s="176">
        <v>118240</v>
      </c>
      <c r="F36" s="176">
        <v>790311</v>
      </c>
      <c r="G36" s="176">
        <v>831777</v>
      </c>
      <c r="H36" s="176">
        <v>834955</v>
      </c>
      <c r="I36" s="177">
        <f>IFERROR(H36/G36-1,"-")</f>
        <v>3.8207356058175268E-3</v>
      </c>
      <c r="J36" s="177">
        <f>IFERROR(H36/D36-1,"-")</f>
        <v>-3.2954292756147696E-2</v>
      </c>
      <c r="K36" s="176">
        <f>H36-G36</f>
        <v>3178</v>
      </c>
      <c r="L36" s="176">
        <f>H36-D36</f>
        <v>-28453</v>
      </c>
      <c r="M36" s="177">
        <f>H36/H$8</f>
        <v>0.28458130380708507</v>
      </c>
      <c r="N36" s="79"/>
    </row>
    <row r="37" spans="1:14" x14ac:dyDescent="0.25">
      <c r="A37" s="161" t="s">
        <v>96</v>
      </c>
      <c r="B37" s="157" t="s">
        <v>97</v>
      </c>
      <c r="C37" s="158">
        <v>41731</v>
      </c>
      <c r="D37" s="158">
        <v>40039</v>
      </c>
      <c r="E37" s="158">
        <v>8464</v>
      </c>
      <c r="F37" s="158">
        <v>36689</v>
      </c>
      <c r="G37" s="158">
        <v>45648</v>
      </c>
      <c r="H37" s="158">
        <v>41448</v>
      </c>
      <c r="I37" s="159">
        <f>IFERROR(H37/G37-1,"-")</f>
        <v>-9.2008412197686629E-2</v>
      </c>
      <c r="J37" s="160">
        <f t="shared" ref="J37:J48" si="12">IFERROR(H37/D37-1,"-")</f>
        <v>3.5190689078148818E-2</v>
      </c>
      <c r="K37" s="158">
        <f t="shared" ref="K37:K47" si="13">H37-G37</f>
        <v>-4200</v>
      </c>
      <c r="L37" s="158">
        <f t="shared" ref="L37:L48" si="14">H37-D37</f>
        <v>1409</v>
      </c>
      <c r="M37" s="159">
        <f>H37/H$8</f>
        <v>1.4126900108623892E-2</v>
      </c>
      <c r="N37" s="79"/>
    </row>
    <row r="38" spans="1:14" x14ac:dyDescent="0.25">
      <c r="A38" s="161" t="s">
        <v>103</v>
      </c>
      <c r="B38" s="162" t="s">
        <v>103</v>
      </c>
      <c r="C38" s="163">
        <v>11405</v>
      </c>
      <c r="D38" s="163">
        <v>12775</v>
      </c>
      <c r="E38" s="163">
        <v>3690</v>
      </c>
      <c r="F38" s="163">
        <v>6329</v>
      </c>
      <c r="G38" s="163">
        <v>14489</v>
      </c>
      <c r="H38" s="163">
        <v>16652</v>
      </c>
      <c r="I38" s="164">
        <f>IFERROR(H38/G38-1,"-")</f>
        <v>0.14928566498723161</v>
      </c>
      <c r="J38" s="165">
        <f t="shared" si="12"/>
        <v>0.3034833659491194</v>
      </c>
      <c r="K38" s="163">
        <f t="shared" si="13"/>
        <v>2163</v>
      </c>
      <c r="L38" s="163">
        <f t="shared" si="14"/>
        <v>3877</v>
      </c>
      <c r="M38" s="164">
        <f>H38/H$8</f>
        <v>5.6755727805637198E-3</v>
      </c>
      <c r="N38" s="79"/>
    </row>
    <row r="39" spans="1:14" x14ac:dyDescent="0.25">
      <c r="A39" s="161" t="s">
        <v>100</v>
      </c>
      <c r="B39" s="162" t="s">
        <v>100</v>
      </c>
      <c r="C39" s="163">
        <v>30326</v>
      </c>
      <c r="D39" s="163">
        <v>27264</v>
      </c>
      <c r="E39" s="163">
        <v>4774</v>
      </c>
      <c r="F39" s="163">
        <v>30360</v>
      </c>
      <c r="G39" s="163">
        <v>31159</v>
      </c>
      <c r="H39" s="163">
        <v>24796</v>
      </c>
      <c r="I39" s="164">
        <f>IFERROR(H39/G39-1,"-")</f>
        <v>-0.20421066144613109</v>
      </c>
      <c r="J39" s="165">
        <f t="shared" si="12"/>
        <v>-9.0522300469483619E-2</v>
      </c>
      <c r="K39" s="163">
        <f t="shared" si="13"/>
        <v>-6363</v>
      </c>
      <c r="L39" s="163">
        <f t="shared" si="14"/>
        <v>-2468</v>
      </c>
      <c r="M39" s="164">
        <f>H39/H$8</f>
        <v>8.4513273280601726E-3</v>
      </c>
      <c r="N39" s="79"/>
    </row>
    <row r="40" spans="1:14" x14ac:dyDescent="0.25">
      <c r="A40" s="161"/>
      <c r="B40" s="157" t="s">
        <v>107</v>
      </c>
      <c r="C40" s="158">
        <v>792959</v>
      </c>
      <c r="D40" s="158">
        <v>823369</v>
      </c>
      <c r="E40" s="158">
        <v>109776</v>
      </c>
      <c r="F40" s="158">
        <v>753622</v>
      </c>
      <c r="G40" s="158">
        <v>786129</v>
      </c>
      <c r="H40" s="158">
        <v>793507</v>
      </c>
      <c r="I40" s="159">
        <f>IFERROR(H40/G40-1,"-")</f>
        <v>9.3852281241373348E-3</v>
      </c>
      <c r="J40" s="160">
        <f t="shared" si="12"/>
        <v>-3.6268064500849517E-2</v>
      </c>
      <c r="K40" s="158">
        <f t="shared" si="13"/>
        <v>7378</v>
      </c>
      <c r="L40" s="158">
        <f t="shared" si="14"/>
        <v>-29862</v>
      </c>
      <c r="M40" s="159">
        <f>H40/H$8</f>
        <v>0.27045440369846119</v>
      </c>
      <c r="N40" s="79"/>
    </row>
    <row r="41" spans="1:14" s="56" customFormat="1" x14ac:dyDescent="0.25">
      <c r="A41" s="161"/>
      <c r="B41" s="162" t="s">
        <v>110</v>
      </c>
      <c r="C41" s="163">
        <v>338687</v>
      </c>
      <c r="D41" s="163">
        <v>375307</v>
      </c>
      <c r="E41" s="163">
        <v>59517</v>
      </c>
      <c r="F41" s="163">
        <v>335204</v>
      </c>
      <c r="G41" s="163">
        <v>352959</v>
      </c>
      <c r="H41" s="163">
        <v>347949</v>
      </c>
      <c r="I41" s="164">
        <f t="shared" ref="I41:I48" si="15">IFERROR(H41/G41-1,"-")</f>
        <v>-1.4194283188698975E-2</v>
      </c>
      <c r="J41" s="165">
        <f t="shared" si="12"/>
        <v>-7.2894989968212642E-2</v>
      </c>
      <c r="K41" s="163">
        <f t="shared" si="13"/>
        <v>-5010</v>
      </c>
      <c r="L41" s="163">
        <f t="shared" si="14"/>
        <v>-27358</v>
      </c>
      <c r="M41" s="164">
        <f t="shared" ref="M41:M48" si="16">H41/H$8</f>
        <v>0.11859295420516248</v>
      </c>
      <c r="N41" s="166"/>
    </row>
    <row r="42" spans="1:14" s="56" customFormat="1" x14ac:dyDescent="0.25">
      <c r="A42" s="161"/>
      <c r="B42" s="162" t="s">
        <v>113</v>
      </c>
      <c r="C42" s="163">
        <v>46598</v>
      </c>
      <c r="D42" s="163">
        <v>41241</v>
      </c>
      <c r="E42" s="163">
        <v>7245</v>
      </c>
      <c r="F42" s="163">
        <v>35573</v>
      </c>
      <c r="G42" s="163">
        <v>37684</v>
      </c>
      <c r="H42" s="163">
        <v>41905</v>
      </c>
      <c r="I42" s="164">
        <f t="shared" si="15"/>
        <v>0.11201040229275017</v>
      </c>
      <c r="J42" s="165">
        <f t="shared" si="12"/>
        <v>1.6100482529521676E-2</v>
      </c>
      <c r="K42" s="163">
        <f t="shared" si="13"/>
        <v>4221</v>
      </c>
      <c r="L42" s="163">
        <f t="shared" si="14"/>
        <v>664</v>
      </c>
      <c r="M42" s="164">
        <f t="shared" si="16"/>
        <v>1.4282661384189446E-2</v>
      </c>
      <c r="N42" s="166"/>
    </row>
    <row r="43" spans="1:14" x14ac:dyDescent="0.25">
      <c r="A43" s="161"/>
      <c r="B43" s="162" t="s">
        <v>116</v>
      </c>
      <c r="C43" s="163">
        <v>10632</v>
      </c>
      <c r="D43" s="163">
        <v>12063</v>
      </c>
      <c r="E43" s="163">
        <v>3667</v>
      </c>
      <c r="F43" s="163">
        <v>20052</v>
      </c>
      <c r="G43" s="163">
        <v>19000</v>
      </c>
      <c r="H43" s="163">
        <v>19682</v>
      </c>
      <c r="I43" s="164">
        <f t="shared" si="15"/>
        <v>3.5894736842105202E-2</v>
      </c>
      <c r="J43" s="165">
        <f t="shared" si="12"/>
        <v>0.63160076266268761</v>
      </c>
      <c r="K43" s="163">
        <f t="shared" si="13"/>
        <v>682</v>
      </c>
      <c r="L43" s="163">
        <f t="shared" si="14"/>
        <v>7619</v>
      </c>
      <c r="M43" s="164">
        <f t="shared" si="16"/>
        <v>6.7083007126504399E-3</v>
      </c>
      <c r="N43" s="79"/>
    </row>
    <row r="44" spans="1:14" x14ac:dyDescent="0.25">
      <c r="A44" s="161"/>
      <c r="B44" s="162" t="s">
        <v>123</v>
      </c>
      <c r="C44" s="163">
        <v>33403</v>
      </c>
      <c r="D44" s="163">
        <v>32174</v>
      </c>
      <c r="E44" s="163">
        <v>4288</v>
      </c>
      <c r="F44" s="163">
        <v>34614</v>
      </c>
      <c r="G44" s="163">
        <v>39875</v>
      </c>
      <c r="H44" s="163">
        <v>39037</v>
      </c>
      <c r="I44" s="164">
        <f t="shared" si="15"/>
        <v>-2.1015673981191196E-2</v>
      </c>
      <c r="J44" s="165">
        <f t="shared" si="12"/>
        <v>0.21330888294896511</v>
      </c>
      <c r="K44" s="163">
        <f t="shared" si="13"/>
        <v>-838</v>
      </c>
      <c r="L44" s="163">
        <f t="shared" si="14"/>
        <v>6863</v>
      </c>
      <c r="M44" s="164">
        <f t="shared" si="16"/>
        <v>1.3305148608867759E-2</v>
      </c>
      <c r="N44" s="79"/>
    </row>
    <row r="45" spans="1:14" x14ac:dyDescent="0.25">
      <c r="A45" s="161"/>
      <c r="B45" s="162" t="s">
        <v>119</v>
      </c>
      <c r="C45" s="163">
        <v>35748</v>
      </c>
      <c r="D45" s="163">
        <v>41860</v>
      </c>
      <c r="E45" s="163">
        <v>4175</v>
      </c>
      <c r="F45" s="163">
        <v>36172</v>
      </c>
      <c r="G45" s="163">
        <v>39946</v>
      </c>
      <c r="H45" s="163">
        <v>40752</v>
      </c>
      <c r="I45" s="164">
        <f t="shared" si="15"/>
        <v>2.0177239273018621E-2</v>
      </c>
      <c r="J45" s="165">
        <f t="shared" si="12"/>
        <v>-2.6469182990922158E-2</v>
      </c>
      <c r="K45" s="163">
        <f t="shared" si="13"/>
        <v>806</v>
      </c>
      <c r="L45" s="163">
        <f t="shared" si="14"/>
        <v>-1108</v>
      </c>
      <c r="M45" s="164">
        <f t="shared" si="16"/>
        <v>1.3889679435114863E-2</v>
      </c>
      <c r="N45" s="79"/>
    </row>
    <row r="46" spans="1:14" x14ac:dyDescent="0.25">
      <c r="A46" s="161"/>
      <c r="B46" s="162" t="s">
        <v>128</v>
      </c>
      <c r="C46" s="163">
        <v>35360</v>
      </c>
      <c r="D46" s="163">
        <v>32438</v>
      </c>
      <c r="E46" s="163">
        <v>305</v>
      </c>
      <c r="F46" s="163">
        <v>22903</v>
      </c>
      <c r="G46" s="163">
        <v>21949</v>
      </c>
      <c r="H46" s="163">
        <v>25573</v>
      </c>
      <c r="I46" s="164">
        <f t="shared" si="15"/>
        <v>0.16511002779169903</v>
      </c>
      <c r="J46" s="165">
        <f t="shared" si="12"/>
        <v>-0.21163450274369566</v>
      </c>
      <c r="K46" s="163">
        <f t="shared" si="13"/>
        <v>3624</v>
      </c>
      <c r="L46" s="163">
        <f t="shared" si="14"/>
        <v>-6865</v>
      </c>
      <c r="M46" s="164">
        <f t="shared" si="16"/>
        <v>8.7161555799517166E-3</v>
      </c>
      <c r="N46" s="79"/>
    </row>
    <row r="47" spans="1:14" x14ac:dyDescent="0.25">
      <c r="A47" s="161" t="s">
        <v>144</v>
      </c>
      <c r="B47" s="162" t="s">
        <v>131</v>
      </c>
      <c r="C47" s="163">
        <v>66365</v>
      </c>
      <c r="D47" s="163">
        <v>59689</v>
      </c>
      <c r="E47" s="163">
        <v>3934</v>
      </c>
      <c r="F47" s="163">
        <v>35181</v>
      </c>
      <c r="G47" s="163">
        <v>38319</v>
      </c>
      <c r="H47" s="163">
        <v>34431</v>
      </c>
      <c r="I47" s="164">
        <f t="shared" si="15"/>
        <v>-0.10146402567916701</v>
      </c>
      <c r="J47" s="165">
        <f t="shared" si="12"/>
        <v>-0.42316004623967562</v>
      </c>
      <c r="K47" s="163">
        <f t="shared" si="13"/>
        <v>-3888</v>
      </c>
      <c r="L47" s="163">
        <f t="shared" si="14"/>
        <v>-25258</v>
      </c>
      <c r="M47" s="164">
        <f t="shared" si="16"/>
        <v>1.1735265818375536E-2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226166</v>
      </c>
      <c r="D48" s="169">
        <f t="shared" si="17"/>
        <v>228597</v>
      </c>
      <c r="E48" s="169">
        <f t="shared" si="17"/>
        <v>26645</v>
      </c>
      <c r="F48" s="169">
        <f t="shared" si="17"/>
        <v>233923</v>
      </c>
      <c r="G48" s="169">
        <f t="shared" si="17"/>
        <v>236397</v>
      </c>
      <c r="H48" s="169">
        <f t="shared" si="17"/>
        <v>244178</v>
      </c>
      <c r="I48" s="170">
        <f t="shared" si="15"/>
        <v>3.2914969310101183E-2</v>
      </c>
      <c r="J48" s="171">
        <f t="shared" si="12"/>
        <v>6.8159249683941603E-2</v>
      </c>
      <c r="K48" s="169">
        <f>H48-G48</f>
        <v>7781</v>
      </c>
      <c r="L48" s="169">
        <f t="shared" si="14"/>
        <v>15581</v>
      </c>
      <c r="M48" s="170">
        <f t="shared" si="16"/>
        <v>8.3224237954148919E-2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22575</v>
      </c>
      <c r="D50" s="176">
        <v>21989</v>
      </c>
      <c r="E50" s="176">
        <v>3004</v>
      </c>
      <c r="F50" s="176">
        <v>18070</v>
      </c>
      <c r="G50" s="176">
        <v>19927</v>
      </c>
      <c r="H50" s="176">
        <v>18514</v>
      </c>
      <c r="I50" s="177">
        <f>IFERROR(H50/G50-1,"-")</f>
        <v>-7.090881718271691E-2</v>
      </c>
      <c r="J50" s="177">
        <f>IFERROR(H50/D50-1,"-")</f>
        <v>-0.15803356223566334</v>
      </c>
      <c r="K50" s="176">
        <f>H50-G50</f>
        <v>-1413</v>
      </c>
      <c r="L50" s="176">
        <f>H50-D50</f>
        <v>-3475</v>
      </c>
      <c r="M50" s="177">
        <f>H50/H$8</f>
        <v>6.3102062490605756E-3</v>
      </c>
      <c r="N50" s="79"/>
    </row>
    <row r="51" spans="1:14" x14ac:dyDescent="0.25">
      <c r="A51" s="161" t="s">
        <v>96</v>
      </c>
      <c r="B51" s="157" t="s">
        <v>97</v>
      </c>
      <c r="C51" s="158">
        <v>2233</v>
      </c>
      <c r="D51" s="158">
        <v>1177</v>
      </c>
      <c r="E51" s="158">
        <v>9</v>
      </c>
      <c r="F51" s="158">
        <v>2919</v>
      </c>
      <c r="G51" s="158">
        <v>4029</v>
      </c>
      <c r="H51" s="158">
        <v>2061</v>
      </c>
      <c r="I51" s="159">
        <f>IFERROR(H51/G51-1,"-")</f>
        <v>-0.4884586746090841</v>
      </c>
      <c r="J51" s="160">
        <f t="shared" ref="J51:J62" si="18">IFERROR(H51/D51-1,"-")</f>
        <v>0.75106202209005946</v>
      </c>
      <c r="K51" s="158">
        <f t="shared" ref="K51:K61" si="19">H51-G51</f>
        <v>-1968</v>
      </c>
      <c r="L51" s="158">
        <f t="shared" ref="L51:L62" si="20">H51-D51</f>
        <v>884</v>
      </c>
      <c r="M51" s="159">
        <f>H51/H$8</f>
        <v>7.0245949439958117E-4</v>
      </c>
      <c r="N51" s="79"/>
    </row>
    <row r="52" spans="1:14" x14ac:dyDescent="0.25">
      <c r="A52" s="161" t="s">
        <v>103</v>
      </c>
      <c r="B52" s="162" t="s">
        <v>103</v>
      </c>
      <c r="C52" s="163">
        <v>856</v>
      </c>
      <c r="D52" s="163">
        <v>551</v>
      </c>
      <c r="E52" s="163">
        <v>0</v>
      </c>
      <c r="F52" s="163">
        <v>1307</v>
      </c>
      <c r="G52" s="163">
        <v>2341</v>
      </c>
      <c r="H52" s="163">
        <v>988</v>
      </c>
      <c r="I52" s="164">
        <f>IFERROR(H52/G52-1,"-")</f>
        <v>-0.57795813754805636</v>
      </c>
      <c r="J52" s="165">
        <f t="shared" si="18"/>
        <v>0.7931034482758621</v>
      </c>
      <c r="K52" s="163">
        <f t="shared" si="19"/>
        <v>-1353</v>
      </c>
      <c r="L52" s="163">
        <f t="shared" si="20"/>
        <v>437</v>
      </c>
      <c r="M52" s="164">
        <f>H52/H$8</f>
        <v>3.3674428940649501E-4</v>
      </c>
      <c r="N52" s="79"/>
    </row>
    <row r="53" spans="1:14" x14ac:dyDescent="0.25">
      <c r="A53" s="161" t="s">
        <v>100</v>
      </c>
      <c r="B53" s="162" t="s">
        <v>100</v>
      </c>
      <c r="C53" s="163">
        <v>1377</v>
      </c>
      <c r="D53" s="163">
        <v>626</v>
      </c>
      <c r="E53" s="163">
        <v>9</v>
      </c>
      <c r="F53" s="163">
        <v>1612</v>
      </c>
      <c r="G53" s="163">
        <v>1688</v>
      </c>
      <c r="H53" s="163">
        <v>1073</v>
      </c>
      <c r="I53" s="164">
        <f>IFERROR(H53/G53-1,"-")</f>
        <v>-0.36433649289099523</v>
      </c>
      <c r="J53" s="165">
        <f t="shared" si="18"/>
        <v>0.71405750798722045</v>
      </c>
      <c r="K53" s="163">
        <f t="shared" si="19"/>
        <v>-615</v>
      </c>
      <c r="L53" s="163">
        <f t="shared" si="20"/>
        <v>447</v>
      </c>
      <c r="M53" s="164">
        <f>H53/H$8</f>
        <v>3.6571520499308616E-4</v>
      </c>
      <c r="N53" s="79"/>
    </row>
    <row r="54" spans="1:14" x14ac:dyDescent="0.25">
      <c r="A54" s="161"/>
      <c r="B54" s="157" t="s">
        <v>107</v>
      </c>
      <c r="C54" s="158">
        <v>20342</v>
      </c>
      <c r="D54" s="158">
        <v>20812</v>
      </c>
      <c r="E54" s="158">
        <v>2995</v>
      </c>
      <c r="F54" s="158">
        <v>15151</v>
      </c>
      <c r="G54" s="158">
        <v>15898</v>
      </c>
      <c r="H54" s="158">
        <v>16453</v>
      </c>
      <c r="I54" s="159">
        <f>IFERROR(H54/G54-1,"-")</f>
        <v>3.4910051578814993E-2</v>
      </c>
      <c r="J54" s="160">
        <f t="shared" si="18"/>
        <v>-0.20944647318854503</v>
      </c>
      <c r="K54" s="158">
        <f t="shared" si="19"/>
        <v>555</v>
      </c>
      <c r="L54" s="158">
        <f t="shared" si="20"/>
        <v>-4359</v>
      </c>
      <c r="M54" s="159">
        <f>H54/H$8</f>
        <v>5.6077467546609945E-3</v>
      </c>
      <c r="N54" s="79"/>
    </row>
    <row r="55" spans="1:14" s="56" customFormat="1" x14ac:dyDescent="0.25">
      <c r="A55" s="161"/>
      <c r="B55" s="162" t="s">
        <v>110</v>
      </c>
      <c r="C55" s="163">
        <v>6513</v>
      </c>
      <c r="D55" s="163">
        <v>5514</v>
      </c>
      <c r="E55" s="163">
        <v>350</v>
      </c>
      <c r="F55" s="163">
        <v>5200</v>
      </c>
      <c r="G55" s="163">
        <v>5463</v>
      </c>
      <c r="H55" s="163">
        <v>5875</v>
      </c>
      <c r="I55" s="164">
        <f t="shared" ref="I55:I62" si="21">IFERROR(H55/G55-1,"-")</f>
        <v>7.541643785465868E-2</v>
      </c>
      <c r="J55" s="165">
        <f t="shared" si="18"/>
        <v>6.5469713456655754E-2</v>
      </c>
      <c r="K55" s="163">
        <f t="shared" si="19"/>
        <v>412</v>
      </c>
      <c r="L55" s="163">
        <f t="shared" si="20"/>
        <v>361</v>
      </c>
      <c r="M55" s="164">
        <f t="shared" ref="M55:M62" si="22">H55/H$8</f>
        <v>2.002401518484978E-3</v>
      </c>
      <c r="N55" s="166"/>
    </row>
    <row r="56" spans="1:14" s="56" customFormat="1" x14ac:dyDescent="0.25">
      <c r="A56" s="161"/>
      <c r="B56" s="162" t="s">
        <v>113</v>
      </c>
      <c r="C56" s="163">
        <v>6527</v>
      </c>
      <c r="D56" s="163">
        <v>9047</v>
      </c>
      <c r="E56" s="163">
        <v>1915</v>
      </c>
      <c r="F56" s="163">
        <v>4554</v>
      </c>
      <c r="G56" s="163">
        <v>4805</v>
      </c>
      <c r="H56" s="163">
        <v>4165</v>
      </c>
      <c r="I56" s="164">
        <f t="shared" si="21"/>
        <v>-0.13319458896982306</v>
      </c>
      <c r="J56" s="165">
        <f t="shared" si="18"/>
        <v>-0.53962639549021774</v>
      </c>
      <c r="K56" s="163">
        <f t="shared" si="19"/>
        <v>-640</v>
      </c>
      <c r="L56" s="163">
        <f t="shared" si="20"/>
        <v>-4882</v>
      </c>
      <c r="M56" s="164">
        <f t="shared" si="22"/>
        <v>1.4195748637429674E-3</v>
      </c>
      <c r="N56" s="166"/>
    </row>
    <row r="57" spans="1:14" x14ac:dyDescent="0.25">
      <c r="A57" s="161"/>
      <c r="B57" s="162" t="s">
        <v>116</v>
      </c>
      <c r="C57" s="163">
        <v>368</v>
      </c>
      <c r="D57" s="163">
        <v>236</v>
      </c>
      <c r="E57" s="163">
        <v>42</v>
      </c>
      <c r="F57" s="163">
        <v>830</v>
      </c>
      <c r="G57" s="163">
        <v>599</v>
      </c>
      <c r="H57" s="163">
        <v>475</v>
      </c>
      <c r="I57" s="164">
        <f t="shared" si="21"/>
        <v>-0.20701168614357257</v>
      </c>
      <c r="J57" s="165">
        <f t="shared" si="18"/>
        <v>1.0127118644067798</v>
      </c>
      <c r="K57" s="163">
        <f t="shared" si="19"/>
        <v>-124</v>
      </c>
      <c r="L57" s="163">
        <f t="shared" si="20"/>
        <v>239</v>
      </c>
      <c r="M57" s="164">
        <f t="shared" si="22"/>
        <v>1.6189629298389184E-4</v>
      </c>
      <c r="N57" s="79"/>
    </row>
    <row r="58" spans="1:14" x14ac:dyDescent="0.25">
      <c r="A58" s="161"/>
      <c r="B58" s="162" t="s">
        <v>123</v>
      </c>
      <c r="C58" s="163">
        <v>210</v>
      </c>
      <c r="D58" s="163">
        <v>85</v>
      </c>
      <c r="E58" s="163">
        <v>45</v>
      </c>
      <c r="F58" s="163">
        <v>267</v>
      </c>
      <c r="G58" s="163">
        <v>264</v>
      </c>
      <c r="H58" s="163">
        <v>470</v>
      </c>
      <c r="I58" s="164">
        <f t="shared" si="21"/>
        <v>0.78030303030303028</v>
      </c>
      <c r="J58" s="165">
        <f t="shared" si="18"/>
        <v>4.5294117647058822</v>
      </c>
      <c r="K58" s="163">
        <f t="shared" si="19"/>
        <v>206</v>
      </c>
      <c r="L58" s="163">
        <f t="shared" si="20"/>
        <v>385</v>
      </c>
      <c r="M58" s="164">
        <f t="shared" si="22"/>
        <v>1.6019212147879824E-4</v>
      </c>
      <c r="N58" s="79"/>
    </row>
    <row r="59" spans="1:14" x14ac:dyDescent="0.25">
      <c r="A59" s="161"/>
      <c r="B59" s="162" t="s">
        <v>119</v>
      </c>
      <c r="C59" s="163">
        <v>354</v>
      </c>
      <c r="D59" s="163">
        <v>138</v>
      </c>
      <c r="E59" s="163">
        <v>213</v>
      </c>
      <c r="F59" s="163">
        <v>223</v>
      </c>
      <c r="G59" s="163">
        <v>254</v>
      </c>
      <c r="H59" s="163">
        <v>363</v>
      </c>
      <c r="I59" s="164">
        <f t="shared" si="21"/>
        <v>0.42913385826771644</v>
      </c>
      <c r="J59" s="165">
        <f t="shared" si="18"/>
        <v>1.6304347826086958</v>
      </c>
      <c r="K59" s="163">
        <f t="shared" si="19"/>
        <v>109</v>
      </c>
      <c r="L59" s="163">
        <f t="shared" si="20"/>
        <v>225</v>
      </c>
      <c r="M59" s="164">
        <f t="shared" si="22"/>
        <v>1.2372285126979523E-4</v>
      </c>
      <c r="N59" s="79"/>
    </row>
    <row r="60" spans="1:14" x14ac:dyDescent="0.25">
      <c r="A60" s="161"/>
      <c r="B60" s="162" t="s">
        <v>128</v>
      </c>
      <c r="C60" s="163">
        <v>587</v>
      </c>
      <c r="D60" s="163">
        <v>282</v>
      </c>
      <c r="E60" s="163">
        <v>0</v>
      </c>
      <c r="F60" s="163">
        <v>177</v>
      </c>
      <c r="G60" s="163">
        <v>139</v>
      </c>
      <c r="H60" s="163">
        <v>145</v>
      </c>
      <c r="I60" s="164">
        <f t="shared" si="21"/>
        <v>4.3165467625899234E-2</v>
      </c>
      <c r="J60" s="165">
        <f t="shared" si="18"/>
        <v>-0.48581560283687941</v>
      </c>
      <c r="K60" s="163">
        <f t="shared" si="19"/>
        <v>6</v>
      </c>
      <c r="L60" s="163">
        <f t="shared" si="20"/>
        <v>-137</v>
      </c>
      <c r="M60" s="164">
        <f t="shared" si="22"/>
        <v>4.9420973647714351E-5</v>
      </c>
      <c r="N60" s="79"/>
    </row>
    <row r="61" spans="1:14" x14ac:dyDescent="0.25">
      <c r="A61" s="161" t="s">
        <v>144</v>
      </c>
      <c r="B61" s="162" t="s">
        <v>131</v>
      </c>
      <c r="C61" s="163">
        <v>930</v>
      </c>
      <c r="D61" s="163">
        <v>1016</v>
      </c>
      <c r="E61" s="163">
        <v>19</v>
      </c>
      <c r="F61" s="163">
        <v>131</v>
      </c>
      <c r="G61" s="163">
        <v>73</v>
      </c>
      <c r="H61" s="163">
        <v>164</v>
      </c>
      <c r="I61" s="164">
        <f t="shared" si="21"/>
        <v>1.2465753424657535</v>
      </c>
      <c r="J61" s="165">
        <f t="shared" si="18"/>
        <v>-0.8385826771653544</v>
      </c>
      <c r="K61" s="163">
        <f t="shared" si="19"/>
        <v>91</v>
      </c>
      <c r="L61" s="163">
        <f t="shared" si="20"/>
        <v>-852</v>
      </c>
      <c r="M61" s="164">
        <f t="shared" si="22"/>
        <v>5.589682536707002E-5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4853</v>
      </c>
      <c r="D62" s="169">
        <f t="shared" si="23"/>
        <v>4494</v>
      </c>
      <c r="E62" s="169">
        <f t="shared" si="23"/>
        <v>411</v>
      </c>
      <c r="F62" s="169">
        <f t="shared" si="23"/>
        <v>3769</v>
      </c>
      <c r="G62" s="169">
        <f t="shared" si="23"/>
        <v>4301</v>
      </c>
      <c r="H62" s="169">
        <f t="shared" si="23"/>
        <v>4796</v>
      </c>
      <c r="I62" s="170">
        <f t="shared" si="21"/>
        <v>0.11508951406649626</v>
      </c>
      <c r="J62" s="171">
        <f t="shared" si="18"/>
        <v>6.7200712060525136E-2</v>
      </c>
      <c r="K62" s="169">
        <f>H62-G62</f>
        <v>495</v>
      </c>
      <c r="L62" s="169">
        <f t="shared" si="20"/>
        <v>302</v>
      </c>
      <c r="M62" s="170">
        <f t="shared" si="22"/>
        <v>1.6346413076857795E-3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66607</v>
      </c>
      <c r="D64" s="176">
        <v>65669</v>
      </c>
      <c r="E64" s="176">
        <v>61856</v>
      </c>
      <c r="F64" s="176">
        <v>92826</v>
      </c>
      <c r="G64" s="176">
        <v>71642</v>
      </c>
      <c r="H64" s="176">
        <v>86200</v>
      </c>
      <c r="I64" s="177">
        <f>IFERROR(H64/G64-1,"-")</f>
        <v>0.20320482398593009</v>
      </c>
      <c r="J64" s="177">
        <f>IFERROR(H64/D64-1,"-")</f>
        <v>0.31264371316755235</v>
      </c>
      <c r="K64" s="176">
        <f>H64-G64</f>
        <v>14558</v>
      </c>
      <c r="L64" s="176">
        <f>H64-D64</f>
        <v>20531</v>
      </c>
      <c r="M64" s="177">
        <f>H64/H$8</f>
        <v>2.9379916747813633E-2</v>
      </c>
      <c r="N64" s="79"/>
    </row>
    <row r="65" spans="1:14" x14ac:dyDescent="0.25">
      <c r="A65" s="161" t="s">
        <v>96</v>
      </c>
      <c r="B65" s="157" t="s">
        <v>97</v>
      </c>
      <c r="C65" s="158">
        <v>9163</v>
      </c>
      <c r="D65" s="158">
        <v>10284</v>
      </c>
      <c r="E65" s="158">
        <v>8944</v>
      </c>
      <c r="F65" s="158">
        <v>4602</v>
      </c>
      <c r="G65" s="158">
        <v>15115</v>
      </c>
      <c r="H65" s="158">
        <v>16204</v>
      </c>
      <c r="I65" s="159">
        <f>IFERROR(H65/G65-1,"-")</f>
        <v>7.2047634799867755E-2</v>
      </c>
      <c r="J65" s="160">
        <f t="shared" ref="J65:J76" si="24">IFERROR(H65/D65-1,"-")</f>
        <v>0.57565149747180078</v>
      </c>
      <c r="K65" s="158">
        <f t="shared" ref="K65:K75" si="25">H65-G65</f>
        <v>1089</v>
      </c>
      <c r="L65" s="158">
        <f t="shared" ref="L65:L76" si="26">H65-D65</f>
        <v>5920</v>
      </c>
      <c r="M65" s="159">
        <f>H65/H$8</f>
        <v>5.5228790137073335E-3</v>
      </c>
      <c r="N65" s="79"/>
    </row>
    <row r="66" spans="1:14" x14ac:dyDescent="0.25">
      <c r="A66" s="161" t="s">
        <v>103</v>
      </c>
      <c r="B66" s="162" t="s">
        <v>103</v>
      </c>
      <c r="C66" s="163">
        <v>2478</v>
      </c>
      <c r="D66" s="163">
        <v>3007</v>
      </c>
      <c r="E66" s="163">
        <v>1121</v>
      </c>
      <c r="F66" s="163">
        <v>969</v>
      </c>
      <c r="G66" s="163">
        <v>6204</v>
      </c>
      <c r="H66" s="163">
        <v>4275</v>
      </c>
      <c r="I66" s="164">
        <f>IFERROR(H66/G66-1,"-")</f>
        <v>-0.31092843326885877</v>
      </c>
      <c r="J66" s="165">
        <f t="shared" si="24"/>
        <v>0.42168274027269703</v>
      </c>
      <c r="K66" s="163">
        <f t="shared" si="25"/>
        <v>-1929</v>
      </c>
      <c r="L66" s="163">
        <f t="shared" si="26"/>
        <v>1268</v>
      </c>
      <c r="M66" s="164">
        <f>H66/H$8</f>
        <v>1.4570666368550265E-3</v>
      </c>
      <c r="N66" s="79"/>
    </row>
    <row r="67" spans="1:14" x14ac:dyDescent="0.25">
      <c r="A67" s="161" t="s">
        <v>100</v>
      </c>
      <c r="B67" s="162" t="s">
        <v>100</v>
      </c>
      <c r="C67" s="163">
        <v>6685</v>
      </c>
      <c r="D67" s="163">
        <v>7277</v>
      </c>
      <c r="E67" s="163">
        <v>7823</v>
      </c>
      <c r="F67" s="163">
        <v>3633</v>
      </c>
      <c r="G67" s="163">
        <v>8911</v>
      </c>
      <c r="H67" s="163">
        <v>11929</v>
      </c>
      <c r="I67" s="164">
        <f>IFERROR(H67/G67-1,"-")</f>
        <v>0.33868252721355629</v>
      </c>
      <c r="J67" s="165">
        <f t="shared" si="24"/>
        <v>0.63927442627456377</v>
      </c>
      <c r="K67" s="163">
        <f t="shared" si="25"/>
        <v>3018</v>
      </c>
      <c r="L67" s="163">
        <f t="shared" si="26"/>
        <v>4652</v>
      </c>
      <c r="M67" s="164">
        <f>H67/H$8</f>
        <v>4.0658123768523066E-3</v>
      </c>
      <c r="N67" s="79"/>
    </row>
    <row r="68" spans="1:14" x14ac:dyDescent="0.25">
      <c r="A68" s="161"/>
      <c r="B68" s="157" t="s">
        <v>107</v>
      </c>
      <c r="C68" s="158">
        <v>57444</v>
      </c>
      <c r="D68" s="158">
        <v>55385</v>
      </c>
      <c r="E68" s="158">
        <v>52912</v>
      </c>
      <c r="F68" s="158">
        <v>88224</v>
      </c>
      <c r="G68" s="158">
        <v>56527</v>
      </c>
      <c r="H68" s="158">
        <v>69996</v>
      </c>
      <c r="I68" s="159">
        <f>IFERROR(H68/G68-1,"-")</f>
        <v>0.23827551435597139</v>
      </c>
      <c r="J68" s="160">
        <f t="shared" si="24"/>
        <v>0.26380789022298456</v>
      </c>
      <c r="K68" s="158">
        <f t="shared" si="25"/>
        <v>13469</v>
      </c>
      <c r="L68" s="158">
        <f t="shared" si="26"/>
        <v>14611</v>
      </c>
      <c r="M68" s="159">
        <f>H68/H$8</f>
        <v>2.3857037734106301E-2</v>
      </c>
      <c r="N68" s="79"/>
    </row>
    <row r="69" spans="1:14" s="56" customFormat="1" x14ac:dyDescent="0.25">
      <c r="A69" s="161"/>
      <c r="B69" s="162" t="s">
        <v>110</v>
      </c>
      <c r="C69" s="163">
        <v>25694</v>
      </c>
      <c r="D69" s="163">
        <v>24154</v>
      </c>
      <c r="E69" s="163">
        <v>35775</v>
      </c>
      <c r="F69" s="163">
        <v>29417</v>
      </c>
      <c r="G69" s="163">
        <v>25945</v>
      </c>
      <c r="H69" s="163">
        <v>25089</v>
      </c>
      <c r="I69" s="164">
        <f t="shared" ref="I69:I76" si="27">IFERROR(H69/G69-1,"-")</f>
        <v>-3.2992869531701663E-2</v>
      </c>
      <c r="J69" s="165">
        <f t="shared" si="24"/>
        <v>3.8709944522646422E-2</v>
      </c>
      <c r="K69" s="163">
        <f t="shared" si="25"/>
        <v>-856</v>
      </c>
      <c r="L69" s="163">
        <f t="shared" si="26"/>
        <v>935</v>
      </c>
      <c r="M69" s="164">
        <f t="shared" ref="M69:M76" si="28">H69/H$8</f>
        <v>8.5511917782586568E-3</v>
      </c>
      <c r="N69" s="166"/>
    </row>
    <row r="70" spans="1:14" s="56" customFormat="1" x14ac:dyDescent="0.25">
      <c r="A70" s="161"/>
      <c r="B70" s="162" t="s">
        <v>113</v>
      </c>
      <c r="C70" s="163">
        <v>9151</v>
      </c>
      <c r="D70" s="163">
        <v>6869</v>
      </c>
      <c r="E70" s="163">
        <v>3201</v>
      </c>
      <c r="F70" s="163">
        <v>3771</v>
      </c>
      <c r="G70" s="163">
        <v>8580</v>
      </c>
      <c r="H70" s="163">
        <v>7575</v>
      </c>
      <c r="I70" s="164">
        <f t="shared" si="27"/>
        <v>-0.11713286713286708</v>
      </c>
      <c r="J70" s="165">
        <f t="shared" si="24"/>
        <v>0.10278060853108162</v>
      </c>
      <c r="K70" s="163">
        <f t="shared" si="25"/>
        <v>-1005</v>
      </c>
      <c r="L70" s="163">
        <f t="shared" si="26"/>
        <v>706</v>
      </c>
      <c r="M70" s="164">
        <f t="shared" si="28"/>
        <v>2.5818198302168011E-3</v>
      </c>
      <c r="N70" s="166"/>
    </row>
    <row r="71" spans="1:14" x14ac:dyDescent="0.25">
      <c r="A71" s="161"/>
      <c r="B71" s="162" t="s">
        <v>116</v>
      </c>
      <c r="C71" s="163">
        <v>3582</v>
      </c>
      <c r="D71" s="163">
        <v>4847</v>
      </c>
      <c r="E71" s="163">
        <v>3211</v>
      </c>
      <c r="F71" s="163">
        <v>13150</v>
      </c>
      <c r="G71" s="163">
        <v>3264</v>
      </c>
      <c r="H71" s="163">
        <v>4141</v>
      </c>
      <c r="I71" s="164">
        <f t="shared" si="27"/>
        <v>0.26868872549019618</v>
      </c>
      <c r="J71" s="165">
        <f t="shared" si="24"/>
        <v>-0.1456571074891686</v>
      </c>
      <c r="K71" s="163">
        <f t="shared" si="25"/>
        <v>877</v>
      </c>
      <c r="L71" s="163">
        <f t="shared" si="26"/>
        <v>-706</v>
      </c>
      <c r="M71" s="164">
        <f t="shared" si="28"/>
        <v>1.4113948405185181E-3</v>
      </c>
      <c r="N71" s="79"/>
    </row>
    <row r="72" spans="1:14" x14ac:dyDescent="0.25">
      <c r="A72" s="161"/>
      <c r="B72" s="162" t="s">
        <v>123</v>
      </c>
      <c r="C72" s="163">
        <v>1364</v>
      </c>
      <c r="D72" s="163">
        <v>1259</v>
      </c>
      <c r="E72" s="163">
        <v>1850</v>
      </c>
      <c r="F72" s="163">
        <v>2289</v>
      </c>
      <c r="G72" s="163">
        <v>2188</v>
      </c>
      <c r="H72" s="163">
        <v>3001</v>
      </c>
      <c r="I72" s="164">
        <f t="shared" si="27"/>
        <v>0.37157221206581359</v>
      </c>
      <c r="J72" s="165">
        <f t="shared" si="24"/>
        <v>1.3836378077839555</v>
      </c>
      <c r="K72" s="163">
        <f t="shared" si="25"/>
        <v>813</v>
      </c>
      <c r="L72" s="163">
        <f t="shared" si="26"/>
        <v>1742</v>
      </c>
      <c r="M72" s="164">
        <f t="shared" si="28"/>
        <v>1.0228437373571775E-3</v>
      </c>
      <c r="N72" s="79"/>
    </row>
    <row r="73" spans="1:14" x14ac:dyDescent="0.25">
      <c r="A73" s="161"/>
      <c r="B73" s="162" t="s">
        <v>119</v>
      </c>
      <c r="C73" s="163">
        <v>1647</v>
      </c>
      <c r="D73" s="163">
        <v>2341</v>
      </c>
      <c r="E73" s="163">
        <v>1687</v>
      </c>
      <c r="F73" s="163">
        <v>1644</v>
      </c>
      <c r="G73" s="163">
        <v>698</v>
      </c>
      <c r="H73" s="163">
        <v>1706</v>
      </c>
      <c r="I73" s="164">
        <f t="shared" si="27"/>
        <v>1.4441260744985671</v>
      </c>
      <c r="J73" s="165">
        <f t="shared" si="24"/>
        <v>-0.27125160187953867</v>
      </c>
      <c r="K73" s="163">
        <f t="shared" si="25"/>
        <v>1008</v>
      </c>
      <c r="L73" s="163">
        <f t="shared" si="26"/>
        <v>-635</v>
      </c>
      <c r="M73" s="164">
        <f t="shared" si="28"/>
        <v>5.8146331753793567E-4</v>
      </c>
      <c r="N73" s="79"/>
    </row>
    <row r="74" spans="1:14" x14ac:dyDescent="0.25">
      <c r="A74" s="161"/>
      <c r="B74" s="162" t="s">
        <v>128</v>
      </c>
      <c r="C74" s="163">
        <v>1198</v>
      </c>
      <c r="D74" s="163">
        <v>2322</v>
      </c>
      <c r="E74" s="163">
        <v>60</v>
      </c>
      <c r="F74" s="163">
        <v>5705</v>
      </c>
      <c r="G74" s="163">
        <v>1190</v>
      </c>
      <c r="H74" s="163">
        <v>2710</v>
      </c>
      <c r="I74" s="164">
        <f t="shared" si="27"/>
        <v>1.2773109243697478</v>
      </c>
      <c r="J74" s="165">
        <f t="shared" si="24"/>
        <v>0.16709732988802761</v>
      </c>
      <c r="K74" s="163">
        <f t="shared" si="25"/>
        <v>1520</v>
      </c>
      <c r="L74" s="163">
        <f t="shared" si="26"/>
        <v>388</v>
      </c>
      <c r="M74" s="164">
        <f t="shared" si="28"/>
        <v>9.2366095576073019E-4</v>
      </c>
      <c r="N74" s="79"/>
    </row>
    <row r="75" spans="1:14" x14ac:dyDescent="0.25">
      <c r="A75" s="161" t="s">
        <v>144</v>
      </c>
      <c r="B75" s="162" t="s">
        <v>131</v>
      </c>
      <c r="C75" s="163">
        <v>1536</v>
      </c>
      <c r="D75" s="163">
        <v>2081</v>
      </c>
      <c r="E75" s="163">
        <v>132</v>
      </c>
      <c r="F75" s="163">
        <v>1948</v>
      </c>
      <c r="G75" s="163">
        <v>291</v>
      </c>
      <c r="H75" s="163">
        <v>5685</v>
      </c>
      <c r="I75" s="164">
        <f t="shared" si="27"/>
        <v>18.536082474226806</v>
      </c>
      <c r="J75" s="165">
        <f t="shared" si="24"/>
        <v>1.7318596828447861</v>
      </c>
      <c r="K75" s="163">
        <f t="shared" si="25"/>
        <v>5394</v>
      </c>
      <c r="L75" s="163">
        <f t="shared" si="26"/>
        <v>3604</v>
      </c>
      <c r="M75" s="164">
        <f t="shared" si="28"/>
        <v>1.9376430012914211E-3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13272</v>
      </c>
      <c r="D76" s="169">
        <f t="shared" si="29"/>
        <v>11512</v>
      </c>
      <c r="E76" s="169">
        <f t="shared" si="29"/>
        <v>6996</v>
      </c>
      <c r="F76" s="169">
        <f t="shared" si="29"/>
        <v>30300</v>
      </c>
      <c r="G76" s="169">
        <f t="shared" si="29"/>
        <v>14371</v>
      </c>
      <c r="H76" s="169">
        <f t="shared" si="29"/>
        <v>20089</v>
      </c>
      <c r="I76" s="170">
        <f t="shared" si="27"/>
        <v>0.3978846287662654</v>
      </c>
      <c r="J76" s="171">
        <f t="shared" si="24"/>
        <v>0.74504864489228639</v>
      </c>
      <c r="K76" s="169">
        <f>H76-G76</f>
        <v>5718</v>
      </c>
      <c r="L76" s="169">
        <f t="shared" si="26"/>
        <v>8577</v>
      </c>
      <c r="M76" s="170">
        <f t="shared" si="28"/>
        <v>6.8470202731650588E-3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473719</v>
      </c>
      <c r="D78" s="176">
        <v>461041</v>
      </c>
      <c r="E78" s="176">
        <v>44846</v>
      </c>
      <c r="F78" s="176">
        <v>410037</v>
      </c>
      <c r="G78" s="176">
        <v>440835</v>
      </c>
      <c r="H78" s="176">
        <v>468874</v>
      </c>
      <c r="I78" s="177">
        <f>IFERROR(H78/G78-1,"-")</f>
        <v>6.3604296392074211E-2</v>
      </c>
      <c r="J78" s="177">
        <f>IFERROR(H78/D78-1,"-")</f>
        <v>1.6989812185901121E-2</v>
      </c>
      <c r="K78" s="176">
        <f>H78-G78</f>
        <v>28039</v>
      </c>
      <c r="L78" s="176">
        <f>H78-D78</f>
        <v>7833</v>
      </c>
      <c r="M78" s="177">
        <f>H78/H$8</f>
        <v>0.15980834205585115</v>
      </c>
      <c r="N78" s="79"/>
    </row>
    <row r="79" spans="1:14" x14ac:dyDescent="0.25">
      <c r="A79" s="161" t="s">
        <v>96</v>
      </c>
      <c r="B79" s="157" t="s">
        <v>97</v>
      </c>
      <c r="C79" s="158">
        <v>104972</v>
      </c>
      <c r="D79" s="158">
        <v>112849</v>
      </c>
      <c r="E79" s="158">
        <v>14280</v>
      </c>
      <c r="F79" s="158">
        <v>109752</v>
      </c>
      <c r="G79" s="158">
        <v>84951</v>
      </c>
      <c r="H79" s="158">
        <v>89457</v>
      </c>
      <c r="I79" s="159">
        <f>IFERROR(H79/G79-1,"-")</f>
        <v>5.3042342056008662E-2</v>
      </c>
      <c r="J79" s="160">
        <f t="shared" ref="J79:J90" si="30">IFERROR(H79/D79-1,"-")</f>
        <v>-0.20728584214304069</v>
      </c>
      <c r="K79" s="158">
        <f t="shared" ref="K79:K89" si="31">H79-G79</f>
        <v>4506</v>
      </c>
      <c r="L79" s="158">
        <f t="shared" ref="L79:L90" si="32">H79-D79</f>
        <v>-23392</v>
      </c>
      <c r="M79" s="159">
        <f>H79/H$8</f>
        <v>3.0490014066231603E-2</v>
      </c>
      <c r="N79" s="79"/>
    </row>
    <row r="80" spans="1:14" x14ac:dyDescent="0.25">
      <c r="A80" s="161" t="s">
        <v>103</v>
      </c>
      <c r="B80" s="162" t="s">
        <v>103</v>
      </c>
      <c r="C80" s="163">
        <v>12189</v>
      </c>
      <c r="D80" s="163">
        <v>10667</v>
      </c>
      <c r="E80" s="163">
        <v>7287</v>
      </c>
      <c r="F80" s="163">
        <v>14999</v>
      </c>
      <c r="G80" s="163">
        <v>13117</v>
      </c>
      <c r="H80" s="163">
        <v>15554</v>
      </c>
      <c r="I80" s="164">
        <f>IFERROR(H80/G80-1,"-")</f>
        <v>0.18578943355950295</v>
      </c>
      <c r="J80" s="165">
        <f t="shared" si="30"/>
        <v>0.45814193306459172</v>
      </c>
      <c r="K80" s="163">
        <f t="shared" si="31"/>
        <v>2437</v>
      </c>
      <c r="L80" s="163">
        <f t="shared" si="32"/>
        <v>4887</v>
      </c>
      <c r="M80" s="164">
        <f>H80/H$8</f>
        <v>5.3013367180451652E-3</v>
      </c>
      <c r="N80" s="79"/>
    </row>
    <row r="81" spans="1:14" x14ac:dyDescent="0.25">
      <c r="A81" s="161" t="s">
        <v>100</v>
      </c>
      <c r="B81" s="162" t="s">
        <v>100</v>
      </c>
      <c r="C81" s="163">
        <v>92783</v>
      </c>
      <c r="D81" s="163">
        <v>102182</v>
      </c>
      <c r="E81" s="163">
        <v>6993</v>
      </c>
      <c r="F81" s="163">
        <v>94753</v>
      </c>
      <c r="G81" s="163">
        <v>71834</v>
      </c>
      <c r="H81" s="163">
        <v>73903</v>
      </c>
      <c r="I81" s="164">
        <f>IFERROR(H81/G81-1,"-")</f>
        <v>2.8802516913996268E-2</v>
      </c>
      <c r="J81" s="165">
        <f t="shared" si="30"/>
        <v>-0.2767512869194183</v>
      </c>
      <c r="K81" s="163">
        <f t="shared" si="31"/>
        <v>2069</v>
      </c>
      <c r="L81" s="163">
        <f t="shared" si="32"/>
        <v>-28279</v>
      </c>
      <c r="M81" s="164">
        <f>H81/H$8</f>
        <v>2.5188677348186438E-2</v>
      </c>
      <c r="N81" s="79"/>
    </row>
    <row r="82" spans="1:14" x14ac:dyDescent="0.25">
      <c r="A82" s="161"/>
      <c r="B82" s="157" t="s">
        <v>107</v>
      </c>
      <c r="C82" s="158">
        <v>368747</v>
      </c>
      <c r="D82" s="158">
        <v>348192</v>
      </c>
      <c r="E82" s="158">
        <v>30566</v>
      </c>
      <c r="F82" s="158">
        <v>300285</v>
      </c>
      <c r="G82" s="158">
        <v>355884</v>
      </c>
      <c r="H82" s="158">
        <v>379417</v>
      </c>
      <c r="I82" s="159">
        <f>IFERROR(H82/G82-1,"-")</f>
        <v>6.6125479088691819E-2</v>
      </c>
      <c r="J82" s="160">
        <f t="shared" si="30"/>
        <v>8.9677534233985945E-2</v>
      </c>
      <c r="K82" s="158">
        <f t="shared" si="31"/>
        <v>23533</v>
      </c>
      <c r="L82" s="158">
        <f t="shared" si="32"/>
        <v>31225</v>
      </c>
      <c r="M82" s="159">
        <f>H82/H$8</f>
        <v>0.12931832798961956</v>
      </c>
      <c r="N82" s="79"/>
    </row>
    <row r="83" spans="1:14" s="56" customFormat="1" x14ac:dyDescent="0.25">
      <c r="A83" s="161"/>
      <c r="B83" s="162" t="s">
        <v>110</v>
      </c>
      <c r="C83" s="163">
        <v>47703</v>
      </c>
      <c r="D83" s="163">
        <v>53911</v>
      </c>
      <c r="E83" s="163">
        <v>6245</v>
      </c>
      <c r="F83" s="163">
        <v>47781</v>
      </c>
      <c r="G83" s="163">
        <v>62747</v>
      </c>
      <c r="H83" s="163">
        <v>67375</v>
      </c>
      <c r="I83" s="164">
        <f t="shared" ref="I83:I90" si="33">IFERROR(H83/G83-1,"-")</f>
        <v>7.3756514255661543E-2</v>
      </c>
      <c r="J83" s="165">
        <f t="shared" si="30"/>
        <v>0.24974495001020203</v>
      </c>
      <c r="K83" s="163">
        <f t="shared" si="31"/>
        <v>4628</v>
      </c>
      <c r="L83" s="163">
        <f t="shared" si="32"/>
        <v>13464</v>
      </c>
      <c r="M83" s="164">
        <f t="shared" ref="M83:M90" si="34">H83/H$8</f>
        <v>2.2963711031136237E-2</v>
      </c>
      <c r="N83" s="166"/>
    </row>
    <row r="84" spans="1:14" s="56" customFormat="1" x14ac:dyDescent="0.25">
      <c r="A84" s="161"/>
      <c r="B84" s="162" t="s">
        <v>113</v>
      </c>
      <c r="C84" s="163">
        <v>173343</v>
      </c>
      <c r="D84" s="163">
        <v>151824</v>
      </c>
      <c r="E84" s="163">
        <v>12813</v>
      </c>
      <c r="F84" s="163">
        <v>120073</v>
      </c>
      <c r="G84" s="163">
        <v>136634</v>
      </c>
      <c r="H84" s="163">
        <v>141819</v>
      </c>
      <c r="I84" s="164">
        <f t="shared" si="33"/>
        <v>3.7948094910490893E-2</v>
      </c>
      <c r="J84" s="165">
        <f t="shared" si="30"/>
        <v>-6.5898672146696202E-2</v>
      </c>
      <c r="K84" s="163">
        <f t="shared" si="31"/>
        <v>5185</v>
      </c>
      <c r="L84" s="163">
        <f t="shared" si="32"/>
        <v>-10005</v>
      </c>
      <c r="M84" s="164">
        <f t="shared" si="34"/>
        <v>4.8336779736173799E-2</v>
      </c>
      <c r="N84" s="166"/>
    </row>
    <row r="85" spans="1:14" x14ac:dyDescent="0.25">
      <c r="A85" s="161"/>
      <c r="B85" s="162" t="s">
        <v>116</v>
      </c>
      <c r="C85" s="163">
        <v>7921</v>
      </c>
      <c r="D85" s="163">
        <v>10701</v>
      </c>
      <c r="E85" s="163">
        <v>2033</v>
      </c>
      <c r="F85" s="163">
        <v>14877</v>
      </c>
      <c r="G85" s="163">
        <v>23544</v>
      </c>
      <c r="H85" s="163">
        <v>25480</v>
      </c>
      <c r="I85" s="164">
        <f t="shared" si="33"/>
        <v>8.2229018008834531E-2</v>
      </c>
      <c r="J85" s="165">
        <f t="shared" si="30"/>
        <v>1.3810858798243153</v>
      </c>
      <c r="K85" s="163">
        <f t="shared" si="31"/>
        <v>1936</v>
      </c>
      <c r="L85" s="163">
        <f t="shared" si="32"/>
        <v>14779</v>
      </c>
      <c r="M85" s="164">
        <f t="shared" si="34"/>
        <v>8.6844579899569771E-3</v>
      </c>
      <c r="N85" s="79"/>
    </row>
    <row r="86" spans="1:14" x14ac:dyDescent="0.25">
      <c r="A86" s="161"/>
      <c r="B86" s="162" t="s">
        <v>123</v>
      </c>
      <c r="C86" s="163">
        <v>5232</v>
      </c>
      <c r="D86" s="163">
        <v>4718</v>
      </c>
      <c r="E86" s="163">
        <v>553</v>
      </c>
      <c r="F86" s="163">
        <v>6873</v>
      </c>
      <c r="G86" s="163">
        <v>7535</v>
      </c>
      <c r="H86" s="163">
        <v>12303</v>
      </c>
      <c r="I86" s="164">
        <f t="shared" si="33"/>
        <v>0.63278035832780355</v>
      </c>
      <c r="J86" s="165">
        <f t="shared" si="30"/>
        <v>1.6076727426875794</v>
      </c>
      <c r="K86" s="163">
        <f t="shared" si="31"/>
        <v>4768</v>
      </c>
      <c r="L86" s="163">
        <f t="shared" si="32"/>
        <v>7585</v>
      </c>
      <c r="M86" s="164">
        <f t="shared" si="34"/>
        <v>4.1932844054333078E-3</v>
      </c>
      <c r="N86" s="79"/>
    </row>
    <row r="87" spans="1:14" x14ac:dyDescent="0.25">
      <c r="A87" s="161"/>
      <c r="B87" s="162" t="s">
        <v>119</v>
      </c>
      <c r="C87" s="163">
        <v>3196</v>
      </c>
      <c r="D87" s="163">
        <v>2949</v>
      </c>
      <c r="E87" s="163">
        <v>337</v>
      </c>
      <c r="F87" s="163">
        <v>3870</v>
      </c>
      <c r="G87" s="163">
        <v>3615</v>
      </c>
      <c r="H87" s="163">
        <v>4832</v>
      </c>
      <c r="I87" s="164">
        <f t="shared" si="33"/>
        <v>0.33665283540802204</v>
      </c>
      <c r="J87" s="165">
        <f t="shared" si="30"/>
        <v>0.63852153272295697</v>
      </c>
      <c r="K87" s="163">
        <f t="shared" si="31"/>
        <v>1217</v>
      </c>
      <c r="L87" s="163">
        <f t="shared" si="32"/>
        <v>1883</v>
      </c>
      <c r="M87" s="164">
        <f t="shared" si="34"/>
        <v>1.6469113425224534E-3</v>
      </c>
      <c r="N87" s="79"/>
    </row>
    <row r="88" spans="1:14" x14ac:dyDescent="0.25">
      <c r="A88" s="161"/>
      <c r="B88" s="162" t="s">
        <v>128</v>
      </c>
      <c r="C88" s="163">
        <v>9307</v>
      </c>
      <c r="D88" s="163">
        <v>8476</v>
      </c>
      <c r="E88" s="163">
        <v>120</v>
      </c>
      <c r="F88" s="163">
        <v>10183</v>
      </c>
      <c r="G88" s="163">
        <v>9612</v>
      </c>
      <c r="H88" s="163">
        <v>6874</v>
      </c>
      <c r="I88" s="164">
        <f t="shared" si="33"/>
        <v>-0.28485226799833541</v>
      </c>
      <c r="J88" s="165">
        <f t="shared" si="30"/>
        <v>-0.18900424728645593</v>
      </c>
      <c r="K88" s="163">
        <f t="shared" si="31"/>
        <v>-2738</v>
      </c>
      <c r="L88" s="163">
        <f t="shared" si="32"/>
        <v>-1602</v>
      </c>
      <c r="M88" s="164">
        <f t="shared" si="34"/>
        <v>2.3428949852026789E-3</v>
      </c>
      <c r="N88" s="79"/>
    </row>
    <row r="89" spans="1:14" x14ac:dyDescent="0.25">
      <c r="A89" s="161" t="s">
        <v>144</v>
      </c>
      <c r="B89" s="162" t="s">
        <v>131</v>
      </c>
      <c r="C89" s="163">
        <v>18112</v>
      </c>
      <c r="D89" s="163">
        <v>19271</v>
      </c>
      <c r="E89" s="163">
        <v>490</v>
      </c>
      <c r="F89" s="163">
        <v>13657</v>
      </c>
      <c r="G89" s="163">
        <v>14110</v>
      </c>
      <c r="H89" s="163">
        <v>12135</v>
      </c>
      <c r="I89" s="164">
        <f t="shared" si="33"/>
        <v>-0.13997165131112688</v>
      </c>
      <c r="J89" s="165">
        <f t="shared" si="30"/>
        <v>-0.37029733796896891</v>
      </c>
      <c r="K89" s="163">
        <f t="shared" si="31"/>
        <v>-1975</v>
      </c>
      <c r="L89" s="163">
        <f t="shared" si="32"/>
        <v>-7136</v>
      </c>
      <c r="M89" s="164">
        <f t="shared" si="34"/>
        <v>4.136024242862163E-3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103933</v>
      </c>
      <c r="D90" s="169">
        <f t="shared" si="35"/>
        <v>96342</v>
      </c>
      <c r="E90" s="169">
        <f t="shared" si="35"/>
        <v>7975</v>
      </c>
      <c r="F90" s="169">
        <f t="shared" si="35"/>
        <v>82971</v>
      </c>
      <c r="G90" s="169">
        <f t="shared" si="35"/>
        <v>98087</v>
      </c>
      <c r="H90" s="169">
        <f t="shared" si="35"/>
        <v>108599</v>
      </c>
      <c r="I90" s="170">
        <f t="shared" si="33"/>
        <v>0.10717016526145162</v>
      </c>
      <c r="J90" s="171">
        <f t="shared" si="30"/>
        <v>0.12722384837350265</v>
      </c>
      <c r="K90" s="169">
        <f>H90-G90</f>
        <v>10512</v>
      </c>
      <c r="L90" s="169">
        <f t="shared" si="32"/>
        <v>12257</v>
      </c>
      <c r="M90" s="170">
        <f t="shared" si="34"/>
        <v>3.7014264256331933E-2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12922</v>
      </c>
      <c r="D92" s="176">
        <v>13020</v>
      </c>
      <c r="E92" s="176">
        <v>4049</v>
      </c>
      <c r="F92" s="176">
        <v>12114</v>
      </c>
      <c r="G92" s="176">
        <v>11864</v>
      </c>
      <c r="H92" s="176">
        <v>13319</v>
      </c>
      <c r="I92" s="177">
        <f>IFERROR(H92/G92-1,"-")</f>
        <v>0.12263991908293992</v>
      </c>
      <c r="J92" s="177">
        <f>IFERROR(H92/D92-1,"-")</f>
        <v>2.2964669738863241E-2</v>
      </c>
      <c r="K92" s="176">
        <f>H92-G92</f>
        <v>1455</v>
      </c>
      <c r="L92" s="176">
        <f>H92-D92</f>
        <v>299</v>
      </c>
      <c r="M92" s="177">
        <f>H92/H$8</f>
        <v>4.5395720552683268E-3</v>
      </c>
      <c r="N92" s="79"/>
    </row>
    <row r="93" spans="1:14" x14ac:dyDescent="0.25">
      <c r="A93" s="161" t="s">
        <v>96</v>
      </c>
      <c r="B93" s="157" t="s">
        <v>97</v>
      </c>
      <c r="C93" s="158">
        <v>6379</v>
      </c>
      <c r="D93" s="158">
        <v>6906</v>
      </c>
      <c r="E93" s="158">
        <v>2474</v>
      </c>
      <c r="F93" s="158">
        <v>6120</v>
      </c>
      <c r="G93" s="158">
        <v>4800</v>
      </c>
      <c r="H93" s="158">
        <v>6283</v>
      </c>
      <c r="I93" s="159">
        <f>IFERROR(H93/G93-1,"-")</f>
        <v>0.30895833333333322</v>
      </c>
      <c r="J93" s="160">
        <f t="shared" ref="J93:J104" si="36">IFERROR(H93/D93-1,"-")</f>
        <v>-9.0211410367796119E-2</v>
      </c>
      <c r="K93" s="158">
        <f t="shared" ref="K93:K103" si="37">H93-G93</f>
        <v>1483</v>
      </c>
      <c r="L93" s="158">
        <f t="shared" ref="L93:L104" si="38">H93-D93</f>
        <v>-623</v>
      </c>
      <c r="M93" s="159">
        <f>H93/H$8</f>
        <v>2.1414619133006156E-3</v>
      </c>
      <c r="N93" s="79"/>
    </row>
    <row r="94" spans="1:14" x14ac:dyDescent="0.25">
      <c r="A94" s="161" t="s">
        <v>103</v>
      </c>
      <c r="B94" s="162" t="s">
        <v>103</v>
      </c>
      <c r="C94" s="163">
        <v>2989</v>
      </c>
      <c r="D94" s="163">
        <v>4113</v>
      </c>
      <c r="E94" s="163">
        <v>1793</v>
      </c>
      <c r="F94" s="163">
        <v>2999</v>
      </c>
      <c r="G94" s="163">
        <v>1914</v>
      </c>
      <c r="H94" s="163">
        <v>2574</v>
      </c>
      <c r="I94" s="164">
        <f>IFERROR(H94/G94-1,"-")</f>
        <v>0.34482758620689657</v>
      </c>
      <c r="J94" s="165">
        <f t="shared" si="36"/>
        <v>-0.37417943107221008</v>
      </c>
      <c r="K94" s="163">
        <f t="shared" si="37"/>
        <v>660</v>
      </c>
      <c r="L94" s="163">
        <f t="shared" si="38"/>
        <v>-1539</v>
      </c>
      <c r="M94" s="164">
        <f>H94/H$8</f>
        <v>8.7730749082218435E-4</v>
      </c>
      <c r="N94" s="79"/>
    </row>
    <row r="95" spans="1:14" x14ac:dyDescent="0.25">
      <c r="A95" s="161" t="s">
        <v>100</v>
      </c>
      <c r="B95" s="162" t="s">
        <v>100</v>
      </c>
      <c r="C95" s="163">
        <v>3390</v>
      </c>
      <c r="D95" s="163">
        <v>2793</v>
      </c>
      <c r="E95" s="163">
        <v>681</v>
      </c>
      <c r="F95" s="163">
        <v>3121</v>
      </c>
      <c r="G95" s="163">
        <v>2886</v>
      </c>
      <c r="H95" s="163">
        <v>3709</v>
      </c>
      <c r="I95" s="164">
        <f>IFERROR(H95/G95-1,"-")</f>
        <v>0.28516978516978519</v>
      </c>
      <c r="J95" s="165">
        <f t="shared" si="36"/>
        <v>0.32796276405298963</v>
      </c>
      <c r="K95" s="163">
        <f t="shared" si="37"/>
        <v>823</v>
      </c>
      <c r="L95" s="163">
        <f t="shared" si="38"/>
        <v>916</v>
      </c>
      <c r="M95" s="164">
        <f>H95/H$8</f>
        <v>1.2641544224784311E-3</v>
      </c>
      <c r="N95" s="79"/>
    </row>
    <row r="96" spans="1:14" x14ac:dyDescent="0.25">
      <c r="A96" s="161"/>
      <c r="B96" s="157" t="s">
        <v>107</v>
      </c>
      <c r="C96" s="158">
        <v>6543</v>
      </c>
      <c r="D96" s="158">
        <v>6114</v>
      </c>
      <c r="E96" s="158">
        <v>1575</v>
      </c>
      <c r="F96" s="158">
        <v>5994</v>
      </c>
      <c r="G96" s="158">
        <v>7064</v>
      </c>
      <c r="H96" s="158">
        <v>7036</v>
      </c>
      <c r="I96" s="159">
        <f>IFERROR(H96/G96-1,"-")</f>
        <v>-3.9637599093997888E-3</v>
      </c>
      <c r="J96" s="160">
        <f t="shared" si="36"/>
        <v>0.15080143931959444</v>
      </c>
      <c r="K96" s="158">
        <f t="shared" si="37"/>
        <v>-28</v>
      </c>
      <c r="L96" s="158">
        <f t="shared" si="38"/>
        <v>922</v>
      </c>
      <c r="M96" s="159">
        <f>H96/H$8</f>
        <v>2.3981101419677112E-3</v>
      </c>
      <c r="N96" s="79"/>
    </row>
    <row r="97" spans="1:14" s="56" customFormat="1" x14ac:dyDescent="0.25">
      <c r="A97" s="161"/>
      <c r="B97" s="162" t="s">
        <v>110</v>
      </c>
      <c r="C97" s="163">
        <v>601</v>
      </c>
      <c r="D97" s="163">
        <v>767</v>
      </c>
      <c r="E97" s="163">
        <v>136</v>
      </c>
      <c r="F97" s="163">
        <v>948</v>
      </c>
      <c r="G97" s="163">
        <v>1233</v>
      </c>
      <c r="H97" s="163">
        <v>859</v>
      </c>
      <c r="I97" s="164">
        <f t="shared" ref="I97:I104" si="39">IFERROR(H97/G97-1,"-")</f>
        <v>-0.30332522303325227</v>
      </c>
      <c r="J97" s="165">
        <f t="shared" si="36"/>
        <v>0.11994784876140807</v>
      </c>
      <c r="K97" s="163">
        <f t="shared" si="37"/>
        <v>-374</v>
      </c>
      <c r="L97" s="163">
        <f t="shared" si="38"/>
        <v>92</v>
      </c>
      <c r="M97" s="164">
        <f t="shared" ref="M97:M104" si="40">H97/H$8</f>
        <v>2.9277666457508015E-4</v>
      </c>
      <c r="N97" s="166"/>
    </row>
    <row r="98" spans="1:14" s="56" customFormat="1" x14ac:dyDescent="0.25">
      <c r="A98" s="161"/>
      <c r="B98" s="162" t="s">
        <v>113</v>
      </c>
      <c r="C98" s="163">
        <v>2525</v>
      </c>
      <c r="D98" s="163">
        <v>2257</v>
      </c>
      <c r="E98" s="163">
        <v>199</v>
      </c>
      <c r="F98" s="163">
        <v>1833</v>
      </c>
      <c r="G98" s="163">
        <v>2036</v>
      </c>
      <c r="H98" s="163">
        <v>2476</v>
      </c>
      <c r="I98" s="164">
        <f t="shared" si="39"/>
        <v>0.21611001964636545</v>
      </c>
      <c r="J98" s="165">
        <f t="shared" si="36"/>
        <v>9.7031457687195344E-2</v>
      </c>
      <c r="K98" s="163">
        <f t="shared" si="37"/>
        <v>440</v>
      </c>
      <c r="L98" s="163">
        <f t="shared" si="38"/>
        <v>219</v>
      </c>
      <c r="M98" s="164">
        <f t="shared" si="40"/>
        <v>8.4390572932234985E-4</v>
      </c>
      <c r="N98" s="166"/>
    </row>
    <row r="99" spans="1:14" x14ac:dyDescent="0.25">
      <c r="A99" s="161"/>
      <c r="B99" s="162" t="s">
        <v>116</v>
      </c>
      <c r="C99" s="163">
        <v>752</v>
      </c>
      <c r="D99" s="163">
        <v>835</v>
      </c>
      <c r="E99" s="163">
        <v>445</v>
      </c>
      <c r="F99" s="163">
        <v>717</v>
      </c>
      <c r="G99" s="163">
        <v>679</v>
      </c>
      <c r="H99" s="163">
        <v>714</v>
      </c>
      <c r="I99" s="164">
        <f t="shared" si="39"/>
        <v>5.1546391752577359E-2</v>
      </c>
      <c r="J99" s="165">
        <f t="shared" si="36"/>
        <v>-0.14491017964071862</v>
      </c>
      <c r="K99" s="163">
        <f t="shared" si="37"/>
        <v>35</v>
      </c>
      <c r="L99" s="163">
        <f t="shared" si="38"/>
        <v>-121</v>
      </c>
      <c r="M99" s="164">
        <f t="shared" si="40"/>
        <v>2.4335569092736583E-4</v>
      </c>
      <c r="N99" s="79"/>
    </row>
    <row r="100" spans="1:14" x14ac:dyDescent="0.25">
      <c r="A100" s="161"/>
      <c r="B100" s="162" t="s">
        <v>123</v>
      </c>
      <c r="C100" s="163">
        <v>156</v>
      </c>
      <c r="D100" s="163">
        <v>197</v>
      </c>
      <c r="E100" s="163">
        <v>14</v>
      </c>
      <c r="F100" s="163">
        <v>374</v>
      </c>
      <c r="G100" s="163">
        <v>365</v>
      </c>
      <c r="H100" s="163">
        <v>215</v>
      </c>
      <c r="I100" s="164">
        <f t="shared" si="39"/>
        <v>-0.41095890410958902</v>
      </c>
      <c r="J100" s="165">
        <f t="shared" si="36"/>
        <v>9.137055837563457E-2</v>
      </c>
      <c r="K100" s="163">
        <f t="shared" si="37"/>
        <v>-150</v>
      </c>
      <c r="L100" s="163">
        <f t="shared" si="38"/>
        <v>18</v>
      </c>
      <c r="M100" s="164">
        <f t="shared" si="40"/>
        <v>7.3279374719024718E-5</v>
      </c>
      <c r="N100" s="79"/>
    </row>
    <row r="101" spans="1:14" x14ac:dyDescent="0.25">
      <c r="A101" s="161"/>
      <c r="B101" s="162" t="s">
        <v>119</v>
      </c>
      <c r="C101" s="163">
        <v>184</v>
      </c>
      <c r="D101" s="163">
        <v>114</v>
      </c>
      <c r="E101" s="163">
        <v>36</v>
      </c>
      <c r="F101" s="163">
        <v>112</v>
      </c>
      <c r="G101" s="163">
        <v>162</v>
      </c>
      <c r="H101" s="163">
        <v>348</v>
      </c>
      <c r="I101" s="164">
        <f t="shared" si="39"/>
        <v>1.1481481481481484</v>
      </c>
      <c r="J101" s="165">
        <f t="shared" si="36"/>
        <v>2.0526315789473686</v>
      </c>
      <c r="K101" s="163">
        <f t="shared" si="37"/>
        <v>186</v>
      </c>
      <c r="L101" s="163">
        <f t="shared" si="38"/>
        <v>234</v>
      </c>
      <c r="M101" s="164">
        <f t="shared" si="40"/>
        <v>1.1861033675451444E-4</v>
      </c>
      <c r="N101" s="79"/>
    </row>
    <row r="102" spans="1:14" x14ac:dyDescent="0.25">
      <c r="A102" s="161"/>
      <c r="B102" s="162" t="s">
        <v>128</v>
      </c>
      <c r="C102" s="163">
        <v>115</v>
      </c>
      <c r="D102" s="163">
        <v>74</v>
      </c>
      <c r="E102" s="163">
        <v>2</v>
      </c>
      <c r="F102" s="163">
        <v>101</v>
      </c>
      <c r="G102" s="163">
        <v>34</v>
      </c>
      <c r="H102" s="163">
        <v>10</v>
      </c>
      <c r="I102" s="164">
        <f t="shared" si="39"/>
        <v>-0.70588235294117641</v>
      </c>
      <c r="J102" s="165">
        <f t="shared" si="36"/>
        <v>-0.86486486486486491</v>
      </c>
      <c r="K102" s="163">
        <f t="shared" si="37"/>
        <v>-24</v>
      </c>
      <c r="L102" s="163">
        <f t="shared" si="38"/>
        <v>-64</v>
      </c>
      <c r="M102" s="164">
        <f t="shared" si="40"/>
        <v>3.4083430101871964E-6</v>
      </c>
      <c r="N102" s="79"/>
    </row>
    <row r="103" spans="1:14" x14ac:dyDescent="0.25">
      <c r="A103" s="161" t="s">
        <v>144</v>
      </c>
      <c r="B103" s="162" t="s">
        <v>131</v>
      </c>
      <c r="C103" s="163">
        <v>97</v>
      </c>
      <c r="D103" s="163">
        <v>110</v>
      </c>
      <c r="E103" s="163">
        <v>10</v>
      </c>
      <c r="F103" s="163">
        <v>94</v>
      </c>
      <c r="G103" s="163">
        <v>147</v>
      </c>
      <c r="H103" s="163">
        <v>160</v>
      </c>
      <c r="I103" s="164">
        <f t="shared" si="39"/>
        <v>8.8435374149659962E-2</v>
      </c>
      <c r="J103" s="165">
        <f t="shared" si="36"/>
        <v>0.45454545454545459</v>
      </c>
      <c r="K103" s="163">
        <f t="shared" si="37"/>
        <v>13</v>
      </c>
      <c r="L103" s="163">
        <f t="shared" si="38"/>
        <v>50</v>
      </c>
      <c r="M103" s="164">
        <f t="shared" si="40"/>
        <v>5.4533488162995142E-5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2113</v>
      </c>
      <c r="D104" s="169">
        <f t="shared" si="41"/>
        <v>1760</v>
      </c>
      <c r="E104" s="169">
        <f t="shared" si="41"/>
        <v>733</v>
      </c>
      <c r="F104" s="169">
        <f t="shared" si="41"/>
        <v>1815</v>
      </c>
      <c r="G104" s="169">
        <f t="shared" si="41"/>
        <v>2408</v>
      </c>
      <c r="H104" s="169">
        <f t="shared" si="41"/>
        <v>2254</v>
      </c>
      <c r="I104" s="170">
        <f t="shared" si="39"/>
        <v>-6.3953488372093026E-2</v>
      </c>
      <c r="J104" s="171">
        <f t="shared" si="36"/>
        <v>0.28068181818181825</v>
      </c>
      <c r="K104" s="169">
        <f>H104-G104</f>
        <v>-154</v>
      </c>
      <c r="L104" s="169">
        <f t="shared" si="38"/>
        <v>494</v>
      </c>
      <c r="M104" s="170">
        <f t="shared" si="40"/>
        <v>7.6824051449619402E-4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86481</v>
      </c>
      <c r="D106" s="176">
        <v>89250</v>
      </c>
      <c r="E106" s="176">
        <v>41809</v>
      </c>
      <c r="F106" s="176">
        <v>108987</v>
      </c>
      <c r="G106" s="176">
        <v>119696</v>
      </c>
      <c r="H106" s="176">
        <v>97837</v>
      </c>
      <c r="I106" s="177">
        <f>IFERROR(H106/G106-1,"-")</f>
        <v>-0.18262097313193426</v>
      </c>
      <c r="J106" s="177">
        <f>IFERROR(H106/D106-1,"-")</f>
        <v>9.6212885154061567E-2</v>
      </c>
      <c r="K106" s="176">
        <f>H106-G106</f>
        <v>-21859</v>
      </c>
      <c r="L106" s="176">
        <f>H106-D106</f>
        <v>8587</v>
      </c>
      <c r="M106" s="177">
        <f>H106/H$8</f>
        <v>3.3346205508768476E-2</v>
      </c>
      <c r="N106" s="79"/>
    </row>
    <row r="107" spans="1:14" x14ac:dyDescent="0.25">
      <c r="A107" s="161" t="s">
        <v>96</v>
      </c>
      <c r="B107" s="157" t="s">
        <v>97</v>
      </c>
      <c r="C107" s="158">
        <v>6216</v>
      </c>
      <c r="D107" s="158">
        <v>15050</v>
      </c>
      <c r="E107" s="158">
        <v>7870</v>
      </c>
      <c r="F107" s="158">
        <v>21520</v>
      </c>
      <c r="G107" s="158">
        <v>15397</v>
      </c>
      <c r="H107" s="158">
        <v>13481</v>
      </c>
      <c r="I107" s="159">
        <f>IFERROR(H107/G107-1,"-")</f>
        <v>-0.12443982594011815</v>
      </c>
      <c r="J107" s="160">
        <f t="shared" ref="J107:J118" si="42">IFERROR(H107/D107-1,"-")</f>
        <v>-0.10425249169435213</v>
      </c>
      <c r="K107" s="158">
        <f t="shared" ref="K107:K117" si="43">H107-G107</f>
        <v>-1916</v>
      </c>
      <c r="L107" s="158">
        <f t="shared" ref="L107:L118" si="44">H107-D107</f>
        <v>-1569</v>
      </c>
      <c r="M107" s="159">
        <f>H107/H$8</f>
        <v>4.5947872120333591E-3</v>
      </c>
      <c r="N107" s="79"/>
    </row>
    <row r="108" spans="1:14" x14ac:dyDescent="0.25">
      <c r="A108" s="161" t="s">
        <v>103</v>
      </c>
      <c r="B108" s="162" t="s">
        <v>103</v>
      </c>
      <c r="C108" s="163">
        <v>1712</v>
      </c>
      <c r="D108" s="163">
        <v>2428</v>
      </c>
      <c r="E108" s="163">
        <v>5267</v>
      </c>
      <c r="F108" s="163">
        <v>5365</v>
      </c>
      <c r="G108" s="163">
        <v>2175</v>
      </c>
      <c r="H108" s="163">
        <v>3501</v>
      </c>
      <c r="I108" s="164">
        <f>IFERROR(H108/G108-1,"-")</f>
        <v>0.60965517241379308</v>
      </c>
      <c r="J108" s="165">
        <f t="shared" si="42"/>
        <v>0.44192751235584837</v>
      </c>
      <c r="K108" s="163">
        <f t="shared" si="43"/>
        <v>1326</v>
      </c>
      <c r="L108" s="163">
        <f t="shared" si="44"/>
        <v>1073</v>
      </c>
      <c r="M108" s="164">
        <f>H108/H$8</f>
        <v>1.1932608878665375E-3</v>
      </c>
      <c r="N108" s="79"/>
    </row>
    <row r="109" spans="1:14" x14ac:dyDescent="0.25">
      <c r="A109" s="161" t="s">
        <v>100</v>
      </c>
      <c r="B109" s="162" t="s">
        <v>100</v>
      </c>
      <c r="C109" s="163">
        <v>4504</v>
      </c>
      <c r="D109" s="163">
        <v>12622</v>
      </c>
      <c r="E109" s="163">
        <v>2603</v>
      </c>
      <c r="F109" s="163">
        <v>16155</v>
      </c>
      <c r="G109" s="163">
        <v>13222</v>
      </c>
      <c r="H109" s="163">
        <v>9980</v>
      </c>
      <c r="I109" s="164">
        <f>IFERROR(H109/G109-1,"-")</f>
        <v>-0.24519739827560127</v>
      </c>
      <c r="J109" s="165">
        <f t="shared" si="42"/>
        <v>-0.20931706544129303</v>
      </c>
      <c r="K109" s="163">
        <f t="shared" si="43"/>
        <v>-3242</v>
      </c>
      <c r="L109" s="163">
        <f t="shared" si="44"/>
        <v>-2642</v>
      </c>
      <c r="M109" s="164">
        <f>H109/H$8</f>
        <v>3.4015263241668221E-3</v>
      </c>
      <c r="N109" s="79"/>
    </row>
    <row r="110" spans="1:14" x14ac:dyDescent="0.25">
      <c r="A110" s="161"/>
      <c r="B110" s="157" t="s">
        <v>107</v>
      </c>
      <c r="C110" s="158">
        <v>80265</v>
      </c>
      <c r="D110" s="158">
        <v>74200</v>
      </c>
      <c r="E110" s="158">
        <v>33939</v>
      </c>
      <c r="F110" s="158">
        <v>87467</v>
      </c>
      <c r="G110" s="158">
        <v>104299</v>
      </c>
      <c r="H110" s="158">
        <v>84356</v>
      </c>
      <c r="I110" s="159">
        <f>IFERROR(H110/G110-1,"-")</f>
        <v>-0.1912098869596065</v>
      </c>
      <c r="J110" s="160">
        <f t="shared" si="42"/>
        <v>0.13687331536388148</v>
      </c>
      <c r="K110" s="158">
        <f t="shared" si="43"/>
        <v>-19943</v>
      </c>
      <c r="L110" s="158">
        <f t="shared" si="44"/>
        <v>10156</v>
      </c>
      <c r="M110" s="159">
        <f>H110/H$8</f>
        <v>2.8751418296735113E-2</v>
      </c>
      <c r="N110" s="79"/>
    </row>
    <row r="111" spans="1:14" s="56" customFormat="1" x14ac:dyDescent="0.25">
      <c r="A111" s="161"/>
      <c r="B111" s="162" t="s">
        <v>110</v>
      </c>
      <c r="C111" s="163">
        <v>40569</v>
      </c>
      <c r="D111" s="163">
        <v>36576</v>
      </c>
      <c r="E111" s="163">
        <v>28677</v>
      </c>
      <c r="F111" s="163">
        <v>53949</v>
      </c>
      <c r="G111" s="163">
        <v>62797</v>
      </c>
      <c r="H111" s="163">
        <v>44607</v>
      </c>
      <c r="I111" s="164">
        <f t="shared" ref="I111:I118" si="45">IFERROR(H111/G111-1,"-")</f>
        <v>-0.28966351895791198</v>
      </c>
      <c r="J111" s="165">
        <f t="shared" si="42"/>
        <v>0.21957020997375332</v>
      </c>
      <c r="K111" s="163">
        <f t="shared" si="43"/>
        <v>-18190</v>
      </c>
      <c r="L111" s="163">
        <f t="shared" si="44"/>
        <v>8031</v>
      </c>
      <c r="M111" s="164">
        <f t="shared" ref="M111:M118" si="46">H111/H$8</f>
        <v>1.5203595665542026E-2</v>
      </c>
      <c r="N111" s="166"/>
    </row>
    <row r="112" spans="1:14" s="56" customFormat="1" x14ac:dyDescent="0.25">
      <c r="A112" s="161"/>
      <c r="B112" s="162" t="s">
        <v>113</v>
      </c>
      <c r="C112" s="163">
        <v>10172</v>
      </c>
      <c r="D112" s="163">
        <v>11143</v>
      </c>
      <c r="E112" s="163">
        <v>1685</v>
      </c>
      <c r="F112" s="163">
        <v>4905</v>
      </c>
      <c r="G112" s="163">
        <v>6500</v>
      </c>
      <c r="H112" s="163">
        <v>6382</v>
      </c>
      <c r="I112" s="164">
        <f t="shared" si="45"/>
        <v>-1.8153846153846187E-2</v>
      </c>
      <c r="J112" s="165">
        <f t="shared" si="42"/>
        <v>-0.42726375302880737</v>
      </c>
      <c r="K112" s="163">
        <f t="shared" si="43"/>
        <v>-118</v>
      </c>
      <c r="L112" s="163">
        <f t="shared" si="44"/>
        <v>-4761</v>
      </c>
      <c r="M112" s="164">
        <f t="shared" si="46"/>
        <v>2.1752045091014689E-3</v>
      </c>
      <c r="N112" s="166"/>
    </row>
    <row r="113" spans="1:14" x14ac:dyDescent="0.25">
      <c r="A113" s="161"/>
      <c r="B113" s="162" t="s">
        <v>116</v>
      </c>
      <c r="C113" s="163">
        <v>7552</v>
      </c>
      <c r="D113" s="163">
        <v>2509</v>
      </c>
      <c r="E113" s="163">
        <v>803</v>
      </c>
      <c r="F113" s="163">
        <v>4838</v>
      </c>
      <c r="G113" s="163">
        <v>4128</v>
      </c>
      <c r="H113" s="163">
        <v>6510</v>
      </c>
      <c r="I113" s="164">
        <f t="shared" si="45"/>
        <v>0.57703488372093026</v>
      </c>
      <c r="J113" s="165">
        <f t="shared" si="42"/>
        <v>1.5946592267835791</v>
      </c>
      <c r="K113" s="163">
        <f t="shared" si="43"/>
        <v>2382</v>
      </c>
      <c r="L113" s="163">
        <f t="shared" si="44"/>
        <v>4001</v>
      </c>
      <c r="M113" s="164">
        <f t="shared" si="46"/>
        <v>2.218831299631865E-3</v>
      </c>
      <c r="N113" s="79"/>
    </row>
    <row r="114" spans="1:14" x14ac:dyDescent="0.25">
      <c r="A114" s="161"/>
      <c r="B114" s="162" t="s">
        <v>123</v>
      </c>
      <c r="C114" s="163">
        <v>1776</v>
      </c>
      <c r="D114" s="163">
        <v>1577</v>
      </c>
      <c r="E114" s="163">
        <v>466</v>
      </c>
      <c r="F114" s="163">
        <v>2693</v>
      </c>
      <c r="G114" s="163">
        <v>3659</v>
      </c>
      <c r="H114" s="163">
        <v>3130</v>
      </c>
      <c r="I114" s="164">
        <f t="shared" si="45"/>
        <v>-0.14457502049740367</v>
      </c>
      <c r="J114" s="165">
        <f t="shared" si="42"/>
        <v>0.98478123018389341</v>
      </c>
      <c r="K114" s="163">
        <f t="shared" si="43"/>
        <v>-529</v>
      </c>
      <c r="L114" s="163">
        <f t="shared" si="44"/>
        <v>1553</v>
      </c>
      <c r="M114" s="164">
        <f t="shared" si="46"/>
        <v>1.0668113621885925E-3</v>
      </c>
      <c r="N114" s="79"/>
    </row>
    <row r="115" spans="1:14" x14ac:dyDescent="0.25">
      <c r="A115" s="161"/>
      <c r="B115" s="162" t="s">
        <v>119</v>
      </c>
      <c r="C115" s="163">
        <v>2736</v>
      </c>
      <c r="D115" s="163">
        <v>1760</v>
      </c>
      <c r="E115" s="163">
        <v>447</v>
      </c>
      <c r="F115" s="163">
        <v>2033</v>
      </c>
      <c r="G115" s="163">
        <v>3386</v>
      </c>
      <c r="H115" s="163">
        <v>2445</v>
      </c>
      <c r="I115" s="164">
        <f t="shared" si="45"/>
        <v>-0.27790903721204963</v>
      </c>
      <c r="J115" s="165">
        <f t="shared" si="42"/>
        <v>0.38920454545454541</v>
      </c>
      <c r="K115" s="163">
        <f t="shared" si="43"/>
        <v>-941</v>
      </c>
      <c r="L115" s="163">
        <f t="shared" si="44"/>
        <v>685</v>
      </c>
      <c r="M115" s="164">
        <f t="shared" si="46"/>
        <v>8.3333986599076954E-4</v>
      </c>
      <c r="N115" s="79"/>
    </row>
    <row r="116" spans="1:14" x14ac:dyDescent="0.25">
      <c r="A116" s="161"/>
      <c r="B116" s="162" t="s">
        <v>128</v>
      </c>
      <c r="C116" s="163">
        <v>367</v>
      </c>
      <c r="D116" s="163">
        <v>728</v>
      </c>
      <c r="E116" s="163">
        <v>14</v>
      </c>
      <c r="F116" s="163">
        <v>835</v>
      </c>
      <c r="G116" s="163">
        <v>2134</v>
      </c>
      <c r="H116" s="163">
        <v>883</v>
      </c>
      <c r="I116" s="164">
        <f t="shared" si="45"/>
        <v>-0.58622305529522023</v>
      </c>
      <c r="J116" s="165">
        <f t="shared" si="42"/>
        <v>0.21291208791208782</v>
      </c>
      <c r="K116" s="163">
        <f t="shared" si="43"/>
        <v>-1251</v>
      </c>
      <c r="L116" s="163">
        <f t="shared" si="44"/>
        <v>155</v>
      </c>
      <c r="M116" s="164">
        <f t="shared" si="46"/>
        <v>3.0095668779952942E-4</v>
      </c>
      <c r="N116" s="79"/>
    </row>
    <row r="117" spans="1:14" x14ac:dyDescent="0.25">
      <c r="A117" s="161" t="s">
        <v>144</v>
      </c>
      <c r="B117" s="162" t="s">
        <v>131</v>
      </c>
      <c r="C117" s="163">
        <v>2482</v>
      </c>
      <c r="D117" s="163">
        <v>2713</v>
      </c>
      <c r="E117" s="163">
        <v>32</v>
      </c>
      <c r="F117" s="163">
        <v>908</v>
      </c>
      <c r="G117" s="163">
        <v>1500</v>
      </c>
      <c r="H117" s="163">
        <v>1223</v>
      </c>
      <c r="I117" s="164">
        <f t="shared" si="45"/>
        <v>-0.18466666666666665</v>
      </c>
      <c r="J117" s="165">
        <f t="shared" si="42"/>
        <v>-0.54920751935127166</v>
      </c>
      <c r="K117" s="163">
        <f t="shared" si="43"/>
        <v>-277</v>
      </c>
      <c r="L117" s="163">
        <f t="shared" si="44"/>
        <v>-1490</v>
      </c>
      <c r="M117" s="164">
        <f t="shared" si="46"/>
        <v>4.1684035014589413E-4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14611</v>
      </c>
      <c r="D118" s="169">
        <f t="shared" si="47"/>
        <v>17194</v>
      </c>
      <c r="E118" s="169">
        <f t="shared" si="47"/>
        <v>1815</v>
      </c>
      <c r="F118" s="169">
        <f t="shared" si="47"/>
        <v>17306</v>
      </c>
      <c r="G118" s="169">
        <f t="shared" si="47"/>
        <v>20195</v>
      </c>
      <c r="H118" s="169">
        <f t="shared" si="47"/>
        <v>19176</v>
      </c>
      <c r="I118" s="170">
        <f t="shared" si="45"/>
        <v>-5.0458034166873E-2</v>
      </c>
      <c r="J118" s="171">
        <f t="shared" si="42"/>
        <v>0.11527276957078048</v>
      </c>
      <c r="K118" s="169">
        <f>H118-G118</f>
        <v>-1019</v>
      </c>
      <c r="L118" s="169">
        <f t="shared" si="44"/>
        <v>1982</v>
      </c>
      <c r="M118" s="170">
        <f t="shared" si="46"/>
        <v>6.5358385563349681E-3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48795</v>
      </c>
      <c r="D120" s="176">
        <v>48947</v>
      </c>
      <c r="E120" s="176">
        <v>13546</v>
      </c>
      <c r="F120" s="176">
        <v>54058</v>
      </c>
      <c r="G120" s="176">
        <v>53126</v>
      </c>
      <c r="H120" s="176">
        <v>55215</v>
      </c>
      <c r="I120" s="177">
        <f>IFERROR(H120/G120-1,"-")</f>
        <v>3.9321612769642078E-2</v>
      </c>
      <c r="J120" s="177">
        <f>IFERROR(H120/D120-1,"-")</f>
        <v>0.12805687784746778</v>
      </c>
      <c r="K120" s="176">
        <f>H120-G120</f>
        <v>2089</v>
      </c>
      <c r="L120" s="176">
        <f>H120-D120</f>
        <v>6268</v>
      </c>
      <c r="M120" s="177">
        <f>H120/H$8</f>
        <v>1.8819165930748605E-2</v>
      </c>
      <c r="N120" s="79"/>
    </row>
    <row r="121" spans="1:14" x14ac:dyDescent="0.25">
      <c r="A121" s="161" t="s">
        <v>96</v>
      </c>
      <c r="B121" s="157" t="s">
        <v>97</v>
      </c>
      <c r="C121" s="158">
        <v>19074</v>
      </c>
      <c r="D121" s="158">
        <v>20535</v>
      </c>
      <c r="E121" s="158">
        <v>7829</v>
      </c>
      <c r="F121" s="158">
        <v>20862</v>
      </c>
      <c r="G121" s="158">
        <v>22180</v>
      </c>
      <c r="H121" s="158">
        <v>25047</v>
      </c>
      <c r="I121" s="159">
        <f>IFERROR(H121/G121-1,"-")</f>
        <v>0.12926059513074839</v>
      </c>
      <c r="J121" s="160">
        <f t="shared" ref="J121:J132" si="48">IFERROR(H121/D121-1,"-")</f>
        <v>0.21972242512783047</v>
      </c>
      <c r="K121" s="158">
        <f t="shared" ref="K121:K131" si="49">H121-G121</f>
        <v>2867</v>
      </c>
      <c r="L121" s="158">
        <f t="shared" ref="L121:L132" si="50">H121-D121</f>
        <v>4512</v>
      </c>
      <c r="M121" s="159">
        <f>H121/H$8</f>
        <v>8.5368767376158717E-3</v>
      </c>
      <c r="N121" s="79"/>
    </row>
    <row r="122" spans="1:14" x14ac:dyDescent="0.25">
      <c r="A122" s="161" t="s">
        <v>103</v>
      </c>
      <c r="B122" s="162" t="s">
        <v>103</v>
      </c>
      <c r="C122" s="163">
        <v>9402</v>
      </c>
      <c r="D122" s="163">
        <v>10747</v>
      </c>
      <c r="E122" s="163">
        <v>3366</v>
      </c>
      <c r="F122" s="163">
        <v>10227</v>
      </c>
      <c r="G122" s="163">
        <v>10477</v>
      </c>
      <c r="H122" s="163">
        <v>11822</v>
      </c>
      <c r="I122" s="164">
        <f>IFERROR(H122/G122-1,"-")</f>
        <v>0.12837644363844603</v>
      </c>
      <c r="J122" s="165">
        <f t="shared" si="48"/>
        <v>0.10002791476691164</v>
      </c>
      <c r="K122" s="163">
        <f t="shared" si="49"/>
        <v>1345</v>
      </c>
      <c r="L122" s="163">
        <f t="shared" si="50"/>
        <v>1075</v>
      </c>
      <c r="M122" s="164">
        <f>H122/H$8</f>
        <v>4.0293431066433039E-3</v>
      </c>
      <c r="N122" s="79"/>
    </row>
    <row r="123" spans="1:14" x14ac:dyDescent="0.25">
      <c r="A123" s="161" t="s">
        <v>100</v>
      </c>
      <c r="B123" s="162" t="s">
        <v>100</v>
      </c>
      <c r="C123" s="163">
        <v>9672</v>
      </c>
      <c r="D123" s="163">
        <v>9788</v>
      </c>
      <c r="E123" s="163">
        <v>4463</v>
      </c>
      <c r="F123" s="163">
        <v>10635</v>
      </c>
      <c r="G123" s="163">
        <v>11703</v>
      </c>
      <c r="H123" s="163">
        <v>13225</v>
      </c>
      <c r="I123" s="164">
        <f>IFERROR(H123/G123-1,"-")</f>
        <v>0.13005212338716565</v>
      </c>
      <c r="J123" s="165">
        <f t="shared" si="48"/>
        <v>0.35114425827543938</v>
      </c>
      <c r="K123" s="163">
        <f t="shared" si="49"/>
        <v>1522</v>
      </c>
      <c r="L123" s="163">
        <f t="shared" si="50"/>
        <v>3437</v>
      </c>
      <c r="M123" s="164">
        <f>H123/H$8</f>
        <v>4.5075336309725669E-3</v>
      </c>
      <c r="N123" s="79"/>
    </row>
    <row r="124" spans="1:14" x14ac:dyDescent="0.25">
      <c r="A124" s="161"/>
      <c r="B124" s="157" t="s">
        <v>107</v>
      </c>
      <c r="C124" s="158">
        <v>29721</v>
      </c>
      <c r="D124" s="158">
        <v>28412</v>
      </c>
      <c r="E124" s="158">
        <v>5717</v>
      </c>
      <c r="F124" s="158">
        <v>33196</v>
      </c>
      <c r="G124" s="158">
        <v>30946</v>
      </c>
      <c r="H124" s="158">
        <v>30168</v>
      </c>
      <c r="I124" s="159">
        <f>IFERROR(H124/G124-1,"-")</f>
        <v>-2.5140567440056882E-2</v>
      </c>
      <c r="J124" s="160">
        <f t="shared" si="48"/>
        <v>6.1804871181191157E-2</v>
      </c>
      <c r="K124" s="158">
        <f t="shared" si="49"/>
        <v>-778</v>
      </c>
      <c r="L124" s="158">
        <f t="shared" si="50"/>
        <v>1756</v>
      </c>
      <c r="M124" s="159">
        <f>H124/H$8</f>
        <v>1.0282289193132734E-2</v>
      </c>
      <c r="N124" s="79"/>
    </row>
    <row r="125" spans="1:14" s="56" customFormat="1" x14ac:dyDescent="0.25">
      <c r="A125" s="161"/>
      <c r="B125" s="162" t="s">
        <v>110</v>
      </c>
      <c r="C125" s="163">
        <v>3634</v>
      </c>
      <c r="D125" s="163">
        <v>3601</v>
      </c>
      <c r="E125" s="163">
        <v>669</v>
      </c>
      <c r="F125" s="163">
        <v>3617</v>
      </c>
      <c r="G125" s="163">
        <v>3687</v>
      </c>
      <c r="H125" s="163">
        <v>3685</v>
      </c>
      <c r="I125" s="164">
        <f t="shared" ref="I125:I132" si="51">IFERROR(H125/G125-1,"-")</f>
        <v>-5.4244643341472276E-4</v>
      </c>
      <c r="J125" s="165">
        <f t="shared" si="48"/>
        <v>2.3326853651763457E-2</v>
      </c>
      <c r="K125" s="163">
        <f t="shared" si="49"/>
        <v>-2</v>
      </c>
      <c r="L125" s="163">
        <f t="shared" si="50"/>
        <v>84</v>
      </c>
      <c r="M125" s="164">
        <f t="shared" ref="M125:M132" si="52">H125/H$8</f>
        <v>1.2559743992539819E-3</v>
      </c>
      <c r="N125" s="166"/>
    </row>
    <row r="126" spans="1:14" s="56" customFormat="1" x14ac:dyDescent="0.25">
      <c r="A126" s="161"/>
      <c r="B126" s="162" t="s">
        <v>113</v>
      </c>
      <c r="C126" s="163">
        <v>4716</v>
      </c>
      <c r="D126" s="163">
        <v>3783</v>
      </c>
      <c r="E126" s="163">
        <v>611</v>
      </c>
      <c r="F126" s="163">
        <v>5291</v>
      </c>
      <c r="G126" s="163">
        <v>6047</v>
      </c>
      <c r="H126" s="163">
        <v>5549</v>
      </c>
      <c r="I126" s="164">
        <f t="shared" si="51"/>
        <v>-8.2354886720687914E-2</v>
      </c>
      <c r="J126" s="165">
        <f t="shared" si="48"/>
        <v>0.46682527094898219</v>
      </c>
      <c r="K126" s="163">
        <f t="shared" si="49"/>
        <v>-498</v>
      </c>
      <c r="L126" s="163">
        <f t="shared" si="50"/>
        <v>1766</v>
      </c>
      <c r="M126" s="164">
        <f t="shared" si="52"/>
        <v>1.8912895363528753E-3</v>
      </c>
      <c r="N126" s="166"/>
    </row>
    <row r="127" spans="1:14" x14ac:dyDescent="0.25">
      <c r="A127" s="161"/>
      <c r="B127" s="162" t="s">
        <v>116</v>
      </c>
      <c r="C127" s="163">
        <v>1602</v>
      </c>
      <c r="D127" s="163">
        <v>1917</v>
      </c>
      <c r="E127" s="163">
        <v>597</v>
      </c>
      <c r="F127" s="163">
        <v>2595</v>
      </c>
      <c r="G127" s="163">
        <v>2270</v>
      </c>
      <c r="H127" s="163">
        <v>2368</v>
      </c>
      <c r="I127" s="164">
        <f t="shared" si="51"/>
        <v>4.3171806167400906E-2</v>
      </c>
      <c r="J127" s="165">
        <f t="shared" si="48"/>
        <v>0.23526343244653103</v>
      </c>
      <c r="K127" s="163">
        <f t="shared" si="49"/>
        <v>98</v>
      </c>
      <c r="L127" s="163">
        <f t="shared" si="50"/>
        <v>451</v>
      </c>
      <c r="M127" s="164">
        <f t="shared" si="52"/>
        <v>8.0709562481232815E-4</v>
      </c>
      <c r="N127" s="79"/>
    </row>
    <row r="128" spans="1:14" x14ac:dyDescent="0.25">
      <c r="A128" s="161"/>
      <c r="B128" s="162" t="s">
        <v>123</v>
      </c>
      <c r="C128" s="163">
        <v>603</v>
      </c>
      <c r="D128" s="163">
        <v>768</v>
      </c>
      <c r="E128" s="163">
        <v>101</v>
      </c>
      <c r="F128" s="163">
        <v>835</v>
      </c>
      <c r="G128" s="163">
        <v>981</v>
      </c>
      <c r="H128" s="163">
        <v>744</v>
      </c>
      <c r="I128" s="164">
        <f t="shared" si="51"/>
        <v>-0.24159021406727832</v>
      </c>
      <c r="J128" s="165">
        <f t="shared" si="48"/>
        <v>-3.125E-2</v>
      </c>
      <c r="K128" s="163">
        <f t="shared" si="49"/>
        <v>-237</v>
      </c>
      <c r="L128" s="163">
        <f t="shared" si="50"/>
        <v>-24</v>
      </c>
      <c r="M128" s="164">
        <f t="shared" si="52"/>
        <v>2.5358071995792742E-4</v>
      </c>
      <c r="N128" s="79"/>
    </row>
    <row r="129" spans="1:14" x14ac:dyDescent="0.25">
      <c r="A129" s="161"/>
      <c r="B129" s="162" t="s">
        <v>119</v>
      </c>
      <c r="C129" s="163">
        <v>483</v>
      </c>
      <c r="D129" s="163">
        <v>366</v>
      </c>
      <c r="E129" s="163">
        <v>193</v>
      </c>
      <c r="F129" s="163">
        <v>662</v>
      </c>
      <c r="G129" s="163">
        <v>674</v>
      </c>
      <c r="H129" s="163">
        <v>812</v>
      </c>
      <c r="I129" s="164">
        <f t="shared" si="51"/>
        <v>0.20474777448071224</v>
      </c>
      <c r="J129" s="165">
        <f t="shared" si="48"/>
        <v>1.2185792349726774</v>
      </c>
      <c r="K129" s="163">
        <f t="shared" si="49"/>
        <v>138</v>
      </c>
      <c r="L129" s="163">
        <f t="shared" si="50"/>
        <v>446</v>
      </c>
      <c r="M129" s="164">
        <f t="shared" si="52"/>
        <v>2.7675745242720034E-4</v>
      </c>
      <c r="N129" s="79"/>
    </row>
    <row r="130" spans="1:14" x14ac:dyDescent="0.25">
      <c r="A130" s="161"/>
      <c r="B130" s="162" t="s">
        <v>128</v>
      </c>
      <c r="C130" s="163">
        <v>687</v>
      </c>
      <c r="D130" s="163">
        <v>448</v>
      </c>
      <c r="E130" s="163">
        <v>13</v>
      </c>
      <c r="F130" s="163">
        <v>400</v>
      </c>
      <c r="G130" s="163">
        <v>442</v>
      </c>
      <c r="H130" s="163">
        <v>377</v>
      </c>
      <c r="I130" s="164">
        <f t="shared" si="51"/>
        <v>-0.1470588235294118</v>
      </c>
      <c r="J130" s="165">
        <f t="shared" si="48"/>
        <v>-0.1584821428571429</v>
      </c>
      <c r="K130" s="163">
        <f t="shared" si="49"/>
        <v>-65</v>
      </c>
      <c r="L130" s="163">
        <f t="shared" si="50"/>
        <v>-71</v>
      </c>
      <c r="M130" s="164">
        <f t="shared" si="52"/>
        <v>1.2849453148405731E-4</v>
      </c>
      <c r="N130" s="79"/>
    </row>
    <row r="131" spans="1:14" x14ac:dyDescent="0.25">
      <c r="A131" s="161" t="s">
        <v>144</v>
      </c>
      <c r="B131" s="162" t="s">
        <v>131</v>
      </c>
      <c r="C131" s="163">
        <v>1156</v>
      </c>
      <c r="D131" s="163">
        <v>837</v>
      </c>
      <c r="E131" s="163">
        <v>47</v>
      </c>
      <c r="F131" s="163">
        <v>662</v>
      </c>
      <c r="G131" s="163">
        <v>656</v>
      </c>
      <c r="H131" s="163">
        <v>889</v>
      </c>
      <c r="I131" s="164">
        <f t="shared" si="51"/>
        <v>0.35518292682926833</v>
      </c>
      <c r="J131" s="165">
        <f t="shared" si="48"/>
        <v>6.212664277180413E-2</v>
      </c>
      <c r="K131" s="163">
        <f t="shared" si="49"/>
        <v>233</v>
      </c>
      <c r="L131" s="163">
        <f t="shared" si="50"/>
        <v>52</v>
      </c>
      <c r="M131" s="164">
        <f t="shared" si="52"/>
        <v>3.0300169360564179E-4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16840</v>
      </c>
      <c r="D132" s="169">
        <f t="shared" si="53"/>
        <v>16692</v>
      </c>
      <c r="E132" s="169">
        <f t="shared" si="53"/>
        <v>3486</v>
      </c>
      <c r="F132" s="169">
        <f t="shared" si="53"/>
        <v>19134</v>
      </c>
      <c r="G132" s="169">
        <f t="shared" si="53"/>
        <v>16189</v>
      </c>
      <c r="H132" s="169">
        <f t="shared" si="53"/>
        <v>15744</v>
      </c>
      <c r="I132" s="170">
        <f t="shared" si="51"/>
        <v>-2.7487800358267922E-2</v>
      </c>
      <c r="J132" s="171">
        <f t="shared" si="48"/>
        <v>-5.6793673616103546E-2</v>
      </c>
      <c r="K132" s="169">
        <f>H132-G132</f>
        <v>-445</v>
      </c>
      <c r="L132" s="169">
        <f t="shared" si="50"/>
        <v>-948</v>
      </c>
      <c r="M132" s="170">
        <f t="shared" si="52"/>
        <v>5.3660952352387221E-3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155325</v>
      </c>
      <c r="D134" s="176">
        <v>149462</v>
      </c>
      <c r="E134" s="176">
        <v>33192</v>
      </c>
      <c r="F134" s="176">
        <v>156141</v>
      </c>
      <c r="G134" s="176">
        <v>158524</v>
      </c>
      <c r="H134" s="176">
        <v>160539</v>
      </c>
      <c r="I134" s="177">
        <f>IFERROR(H134/G134-1,"-")</f>
        <v>1.271100905856537E-2</v>
      </c>
      <c r="J134" s="177">
        <f>IFERROR(H134/D134-1,"-")</f>
        <v>7.4112483440607058E-2</v>
      </c>
      <c r="K134" s="176">
        <f>H134-G134</f>
        <v>2015</v>
      </c>
      <c r="L134" s="176">
        <f>H134-D134</f>
        <v>11077</v>
      </c>
      <c r="M134" s="177">
        <f>H134/H$8</f>
        <v>5.471719785124423E-2</v>
      </c>
      <c r="N134" s="79"/>
    </row>
    <row r="135" spans="1:14" x14ac:dyDescent="0.25">
      <c r="A135" s="161" t="s">
        <v>96</v>
      </c>
      <c r="B135" s="157" t="s">
        <v>97</v>
      </c>
      <c r="C135" s="158">
        <v>12016</v>
      </c>
      <c r="D135" s="158">
        <v>8030</v>
      </c>
      <c r="E135" s="158">
        <v>4505</v>
      </c>
      <c r="F135" s="158">
        <v>7585</v>
      </c>
      <c r="G135" s="158">
        <v>6411</v>
      </c>
      <c r="H135" s="158">
        <v>5544</v>
      </c>
      <c r="I135" s="159">
        <f>IFERROR(H135/G135-1,"-")</f>
        <v>-0.13523631258773983</v>
      </c>
      <c r="J135" s="160">
        <f t="shared" ref="J135:J146" si="54">IFERROR(H135/D135-1,"-")</f>
        <v>-0.30958904109589036</v>
      </c>
      <c r="K135" s="158">
        <f t="shared" ref="K135:K145" si="55">H135-G135</f>
        <v>-867</v>
      </c>
      <c r="L135" s="158">
        <f t="shared" ref="L135:L146" si="56">H135-D135</f>
        <v>-2486</v>
      </c>
      <c r="M135" s="159">
        <f>H135/H$8</f>
        <v>1.8895853648477816E-3</v>
      </c>
      <c r="N135" s="79"/>
    </row>
    <row r="136" spans="1:14" x14ac:dyDescent="0.25">
      <c r="A136" s="161" t="s">
        <v>103</v>
      </c>
      <c r="B136" s="162" t="s">
        <v>103</v>
      </c>
      <c r="C136" s="163">
        <v>7079</v>
      </c>
      <c r="D136" s="163">
        <v>2284</v>
      </c>
      <c r="E136" s="163">
        <v>3275</v>
      </c>
      <c r="F136" s="163">
        <v>3782</v>
      </c>
      <c r="G136" s="163">
        <v>2294</v>
      </c>
      <c r="H136" s="163">
        <v>954</v>
      </c>
      <c r="I136" s="164">
        <f>IFERROR(H136/G136-1,"-")</f>
        <v>-0.58413251961639057</v>
      </c>
      <c r="J136" s="165">
        <f t="shared" si="54"/>
        <v>-0.58231173380035028</v>
      </c>
      <c r="K136" s="163">
        <f t="shared" si="55"/>
        <v>-1340</v>
      </c>
      <c r="L136" s="163">
        <f t="shared" si="56"/>
        <v>-1330</v>
      </c>
      <c r="M136" s="164">
        <f>H136/H$8</f>
        <v>3.2515592317185855E-4</v>
      </c>
      <c r="N136" s="79"/>
    </row>
    <row r="137" spans="1:14" x14ac:dyDescent="0.25">
      <c r="A137" s="161" t="s">
        <v>100</v>
      </c>
      <c r="B137" s="162" t="s">
        <v>100</v>
      </c>
      <c r="C137" s="163">
        <v>4937</v>
      </c>
      <c r="D137" s="163">
        <v>5746</v>
      </c>
      <c r="E137" s="163">
        <v>1230</v>
      </c>
      <c r="F137" s="163">
        <v>3803</v>
      </c>
      <c r="G137" s="163">
        <v>4117</v>
      </c>
      <c r="H137" s="163">
        <v>4590</v>
      </c>
      <c r="I137" s="164">
        <f>IFERROR(H137/G137-1,"-")</f>
        <v>0.11488948263298515</v>
      </c>
      <c r="J137" s="165">
        <f t="shared" si="54"/>
        <v>-0.20118343195266275</v>
      </c>
      <c r="K137" s="163">
        <f t="shared" si="55"/>
        <v>473</v>
      </c>
      <c r="L137" s="163">
        <f t="shared" si="56"/>
        <v>-1156</v>
      </c>
      <c r="M137" s="164">
        <f>H137/H$8</f>
        <v>1.5644294416759233E-3</v>
      </c>
      <c r="N137" s="79"/>
    </row>
    <row r="138" spans="1:14" x14ac:dyDescent="0.25">
      <c r="A138" s="161"/>
      <c r="B138" s="157" t="s">
        <v>107</v>
      </c>
      <c r="C138" s="158">
        <v>143309</v>
      </c>
      <c r="D138" s="158">
        <v>141432</v>
      </c>
      <c r="E138" s="158">
        <v>28687</v>
      </c>
      <c r="F138" s="158">
        <v>148556</v>
      </c>
      <c r="G138" s="158">
        <v>152113</v>
      </c>
      <c r="H138" s="158">
        <v>154995</v>
      </c>
      <c r="I138" s="159">
        <f>IFERROR(H138/G138-1,"-")</f>
        <v>1.8946441132579039E-2</v>
      </c>
      <c r="J138" s="160">
        <f t="shared" si="54"/>
        <v>9.5897675207873734E-2</v>
      </c>
      <c r="K138" s="158">
        <f t="shared" si="55"/>
        <v>2882</v>
      </c>
      <c r="L138" s="158">
        <f t="shared" si="56"/>
        <v>13563</v>
      </c>
      <c r="M138" s="159">
        <f>H138/H$8</f>
        <v>5.2827612486396454E-2</v>
      </c>
      <c r="N138" s="79"/>
    </row>
    <row r="139" spans="1:14" s="56" customFormat="1" x14ac:dyDescent="0.25">
      <c r="A139" s="161"/>
      <c r="B139" s="162" t="s">
        <v>110</v>
      </c>
      <c r="C139" s="163">
        <v>68138</v>
      </c>
      <c r="D139" s="163">
        <v>66981</v>
      </c>
      <c r="E139" s="163">
        <v>8843</v>
      </c>
      <c r="F139" s="163">
        <v>61422</v>
      </c>
      <c r="G139" s="163">
        <v>58399</v>
      </c>
      <c r="H139" s="163">
        <v>63488</v>
      </c>
      <c r="I139" s="164">
        <f t="shared" ref="I139:I146" si="57">IFERROR(H139/G139-1,"-")</f>
        <v>8.7141903114779318E-2</v>
      </c>
      <c r="J139" s="165">
        <f t="shared" si="54"/>
        <v>-5.2149116913751681E-2</v>
      </c>
      <c r="K139" s="163">
        <f t="shared" si="55"/>
        <v>5089</v>
      </c>
      <c r="L139" s="163">
        <f t="shared" si="56"/>
        <v>-3493</v>
      </c>
      <c r="M139" s="164">
        <f t="shared" ref="M139:M146" si="58">H139/H$8</f>
        <v>2.1638888103076473E-2</v>
      </c>
      <c r="N139" s="166"/>
    </row>
    <row r="140" spans="1:14" s="56" customFormat="1" x14ac:dyDescent="0.25">
      <c r="A140" s="161"/>
      <c r="B140" s="162" t="s">
        <v>113</v>
      </c>
      <c r="C140" s="163">
        <v>9589</v>
      </c>
      <c r="D140" s="163">
        <v>10575</v>
      </c>
      <c r="E140" s="163">
        <v>3478</v>
      </c>
      <c r="F140" s="163">
        <v>13422</v>
      </c>
      <c r="G140" s="163">
        <v>16292</v>
      </c>
      <c r="H140" s="163">
        <v>15069</v>
      </c>
      <c r="I140" s="164">
        <f t="shared" si="57"/>
        <v>-7.506751780014731E-2</v>
      </c>
      <c r="J140" s="165">
        <f t="shared" si="54"/>
        <v>0.42496453900709219</v>
      </c>
      <c r="K140" s="163">
        <f t="shared" si="55"/>
        <v>-1223</v>
      </c>
      <c r="L140" s="163">
        <f t="shared" si="56"/>
        <v>4494</v>
      </c>
      <c r="M140" s="164">
        <f t="shared" si="58"/>
        <v>5.136032082051086E-3</v>
      </c>
      <c r="N140" s="166"/>
    </row>
    <row r="141" spans="1:14" x14ac:dyDescent="0.25">
      <c r="A141" s="161"/>
      <c r="B141" s="162" t="s">
        <v>116</v>
      </c>
      <c r="C141" s="163">
        <v>8198</v>
      </c>
      <c r="D141" s="163">
        <v>6997</v>
      </c>
      <c r="E141" s="163">
        <v>3888</v>
      </c>
      <c r="F141" s="163">
        <v>11919</v>
      </c>
      <c r="G141" s="163">
        <v>10446</v>
      </c>
      <c r="H141" s="163">
        <v>9423</v>
      </c>
      <c r="I141" s="164">
        <f t="shared" si="57"/>
        <v>-9.7932222860425022E-2</v>
      </c>
      <c r="J141" s="165">
        <f t="shared" si="54"/>
        <v>0.34672002286694292</v>
      </c>
      <c r="K141" s="163">
        <f t="shared" si="55"/>
        <v>-1023</v>
      </c>
      <c r="L141" s="163">
        <f t="shared" si="56"/>
        <v>2426</v>
      </c>
      <c r="M141" s="164">
        <f t="shared" si="58"/>
        <v>3.211681618499395E-3</v>
      </c>
      <c r="N141" s="79"/>
    </row>
    <row r="142" spans="1:14" x14ac:dyDescent="0.25">
      <c r="A142" s="161"/>
      <c r="B142" s="162" t="s">
        <v>123</v>
      </c>
      <c r="C142" s="163">
        <v>2563</v>
      </c>
      <c r="D142" s="163">
        <v>3220</v>
      </c>
      <c r="E142" s="163">
        <v>515</v>
      </c>
      <c r="F142" s="163">
        <v>3879</v>
      </c>
      <c r="G142" s="163">
        <v>5808</v>
      </c>
      <c r="H142" s="163">
        <v>3856</v>
      </c>
      <c r="I142" s="164">
        <f t="shared" si="57"/>
        <v>-0.33608815426997241</v>
      </c>
      <c r="J142" s="165">
        <f t="shared" si="54"/>
        <v>0.19751552795031047</v>
      </c>
      <c r="K142" s="163">
        <f t="shared" si="55"/>
        <v>-1952</v>
      </c>
      <c r="L142" s="163">
        <f t="shared" si="56"/>
        <v>636</v>
      </c>
      <c r="M142" s="164">
        <f t="shared" si="58"/>
        <v>1.314257064728183E-3</v>
      </c>
      <c r="N142" s="79"/>
    </row>
    <row r="143" spans="1:14" x14ac:dyDescent="0.25">
      <c r="A143" s="161"/>
      <c r="B143" s="162" t="s">
        <v>119</v>
      </c>
      <c r="C143" s="163">
        <v>3807</v>
      </c>
      <c r="D143" s="163">
        <v>3777</v>
      </c>
      <c r="E143" s="163">
        <v>659</v>
      </c>
      <c r="F143" s="163">
        <v>3054</v>
      </c>
      <c r="G143" s="163">
        <v>3610</v>
      </c>
      <c r="H143" s="163">
        <v>3325</v>
      </c>
      <c r="I143" s="164">
        <f t="shared" si="57"/>
        <v>-7.8947368421052655E-2</v>
      </c>
      <c r="J143" s="165">
        <f t="shared" si="54"/>
        <v>-0.11967169711411174</v>
      </c>
      <c r="K143" s="163">
        <f t="shared" si="55"/>
        <v>-285</v>
      </c>
      <c r="L143" s="163">
        <f t="shared" si="56"/>
        <v>-452</v>
      </c>
      <c r="M143" s="164">
        <f t="shared" si="58"/>
        <v>1.1332740508872429E-3</v>
      </c>
      <c r="N143" s="79"/>
    </row>
    <row r="144" spans="1:14" x14ac:dyDescent="0.25">
      <c r="A144" s="161"/>
      <c r="B144" s="162" t="s">
        <v>128</v>
      </c>
      <c r="C144" s="163">
        <v>1973</v>
      </c>
      <c r="D144" s="163">
        <v>2487</v>
      </c>
      <c r="E144" s="163">
        <v>51</v>
      </c>
      <c r="F144" s="163">
        <v>4094</v>
      </c>
      <c r="G144" s="163">
        <v>4075</v>
      </c>
      <c r="H144" s="163">
        <v>4912</v>
      </c>
      <c r="I144" s="164">
        <f t="shared" si="57"/>
        <v>0.20539877300613507</v>
      </c>
      <c r="J144" s="165">
        <f t="shared" si="54"/>
        <v>0.97507036590269403</v>
      </c>
      <c r="K144" s="163">
        <f t="shared" si="55"/>
        <v>837</v>
      </c>
      <c r="L144" s="163">
        <f t="shared" si="56"/>
        <v>2425</v>
      </c>
      <c r="M144" s="164">
        <f t="shared" si="58"/>
        <v>1.6741780866039509E-3</v>
      </c>
      <c r="N144" s="79"/>
    </row>
    <row r="145" spans="1:14" x14ac:dyDescent="0.25">
      <c r="A145" s="161" t="s">
        <v>144</v>
      </c>
      <c r="B145" s="162" t="s">
        <v>131</v>
      </c>
      <c r="C145" s="163">
        <v>11936</v>
      </c>
      <c r="D145" s="163">
        <v>6080</v>
      </c>
      <c r="E145" s="163">
        <v>55</v>
      </c>
      <c r="F145" s="163">
        <v>4086</v>
      </c>
      <c r="G145" s="163">
        <v>3911</v>
      </c>
      <c r="H145" s="163">
        <v>3681</v>
      </c>
      <c r="I145" s="164">
        <f t="shared" si="57"/>
        <v>-5.8808488877524878E-2</v>
      </c>
      <c r="J145" s="165">
        <f t="shared" si="54"/>
        <v>-0.39457236842105259</v>
      </c>
      <c r="K145" s="163">
        <f t="shared" si="55"/>
        <v>-230</v>
      </c>
      <c r="L145" s="163">
        <f t="shared" si="56"/>
        <v>-2399</v>
      </c>
      <c r="M145" s="164">
        <f t="shared" si="58"/>
        <v>1.254611062049907E-3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37105</v>
      </c>
      <c r="D146" s="169">
        <f t="shared" si="59"/>
        <v>41315</v>
      </c>
      <c r="E146" s="169">
        <f t="shared" si="59"/>
        <v>11198</v>
      </c>
      <c r="F146" s="169">
        <f t="shared" si="59"/>
        <v>46680</v>
      </c>
      <c r="G146" s="169">
        <f t="shared" si="59"/>
        <v>49572</v>
      </c>
      <c r="H146" s="169">
        <f t="shared" si="59"/>
        <v>51241</v>
      </c>
      <c r="I146" s="170">
        <f t="shared" si="57"/>
        <v>3.366819979020419E-2</v>
      </c>
      <c r="J146" s="171">
        <f t="shared" si="54"/>
        <v>0.24025172455524624</v>
      </c>
      <c r="K146" s="169">
        <f>H146-G146</f>
        <v>1669</v>
      </c>
      <c r="L146" s="169">
        <f t="shared" si="56"/>
        <v>9926</v>
      </c>
      <c r="M146" s="170">
        <f t="shared" si="58"/>
        <v>1.7464690418500212E-2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65768</v>
      </c>
      <c r="D148" s="176">
        <v>67450</v>
      </c>
      <c r="E148" s="176">
        <v>9201</v>
      </c>
      <c r="F148" s="176">
        <v>67054</v>
      </c>
      <c r="G148" s="176">
        <v>69277</v>
      </c>
      <c r="H148" s="176">
        <v>57912</v>
      </c>
      <c r="I148" s="177">
        <f>IFERROR(H148/G148-1,"-")</f>
        <v>-0.16405156112418262</v>
      </c>
      <c r="J148" s="177">
        <f>IFERROR(H148/D148-1,"-")</f>
        <v>-0.14140845070422536</v>
      </c>
      <c r="K148" s="176">
        <f>H148-G148</f>
        <v>-11365</v>
      </c>
      <c r="L148" s="176">
        <f>H148-D148</f>
        <v>-9538</v>
      </c>
      <c r="M148" s="177">
        <f>H148/H$8</f>
        <v>1.9738396040596091E-2</v>
      </c>
      <c r="N148" s="79"/>
    </row>
    <row r="149" spans="1:14" x14ac:dyDescent="0.25">
      <c r="A149" s="161" t="s">
        <v>96</v>
      </c>
      <c r="B149" s="157" t="s">
        <v>97</v>
      </c>
      <c r="C149" s="158">
        <v>21414</v>
      </c>
      <c r="D149" s="158">
        <v>24743</v>
      </c>
      <c r="E149" s="158">
        <v>4341</v>
      </c>
      <c r="F149" s="158">
        <v>22325</v>
      </c>
      <c r="G149" s="158">
        <v>20535</v>
      </c>
      <c r="H149" s="158">
        <v>14679</v>
      </c>
      <c r="I149" s="159">
        <f>IFERROR(H149/G149-1,"-")</f>
        <v>-0.28517165814463108</v>
      </c>
      <c r="J149" s="160">
        <f t="shared" ref="J149:J160" si="60">IFERROR(H149/D149-1,"-")</f>
        <v>-0.40674130056985813</v>
      </c>
      <c r="K149" s="158">
        <f t="shared" ref="K149:K159" si="61">H149-G149</f>
        <v>-5856</v>
      </c>
      <c r="L149" s="158">
        <f t="shared" ref="L149:L160" si="62">H149-D149</f>
        <v>-10064</v>
      </c>
      <c r="M149" s="159">
        <f>H149/H$8</f>
        <v>5.0031067046537861E-3</v>
      </c>
      <c r="N149" s="79"/>
    </row>
    <row r="150" spans="1:14" x14ac:dyDescent="0.25">
      <c r="A150" s="161" t="s">
        <v>103</v>
      </c>
      <c r="B150" s="162" t="s">
        <v>103</v>
      </c>
      <c r="C150" s="163">
        <v>8557</v>
      </c>
      <c r="D150" s="163">
        <v>12647</v>
      </c>
      <c r="E150" s="163">
        <v>3687</v>
      </c>
      <c r="F150" s="163">
        <v>15069</v>
      </c>
      <c r="G150" s="163">
        <v>15996</v>
      </c>
      <c r="H150" s="163">
        <v>9408</v>
      </c>
      <c r="I150" s="164">
        <f>IFERROR(H150/G150-1,"-")</f>
        <v>-0.41185296324081022</v>
      </c>
      <c r="J150" s="165">
        <f t="shared" si="60"/>
        <v>-0.25610816794496716</v>
      </c>
      <c r="K150" s="163">
        <f t="shared" si="61"/>
        <v>-6588</v>
      </c>
      <c r="L150" s="163">
        <f t="shared" si="62"/>
        <v>-3239</v>
      </c>
      <c r="M150" s="164">
        <f>H150/H$8</f>
        <v>3.2065691039841145E-3</v>
      </c>
      <c r="N150" s="79"/>
    </row>
    <row r="151" spans="1:14" x14ac:dyDescent="0.25">
      <c r="A151" s="161" t="s">
        <v>100</v>
      </c>
      <c r="B151" s="162" t="s">
        <v>100</v>
      </c>
      <c r="C151" s="163">
        <v>12857</v>
      </c>
      <c r="D151" s="163">
        <v>12096</v>
      </c>
      <c r="E151" s="163">
        <v>654</v>
      </c>
      <c r="F151" s="163">
        <v>7256</v>
      </c>
      <c r="G151" s="163">
        <v>4539</v>
      </c>
      <c r="H151" s="163">
        <v>5271</v>
      </c>
      <c r="I151" s="164">
        <f>IFERROR(H151/G151-1,"-")</f>
        <v>0.16126900198281557</v>
      </c>
      <c r="J151" s="165">
        <f t="shared" si="60"/>
        <v>-0.56423611111111116</v>
      </c>
      <c r="K151" s="163">
        <f t="shared" si="61"/>
        <v>732</v>
      </c>
      <c r="L151" s="163">
        <f t="shared" si="62"/>
        <v>-6825</v>
      </c>
      <c r="M151" s="164">
        <f>H151/H$8</f>
        <v>1.7965376006696713E-3</v>
      </c>
      <c r="N151" s="79"/>
    </row>
    <row r="152" spans="1:14" x14ac:dyDescent="0.25">
      <c r="A152" s="161"/>
      <c r="B152" s="157" t="s">
        <v>107</v>
      </c>
      <c r="C152" s="158">
        <v>44354</v>
      </c>
      <c r="D152" s="158">
        <v>42707</v>
      </c>
      <c r="E152" s="158">
        <v>4860</v>
      </c>
      <c r="F152" s="158">
        <v>44729</v>
      </c>
      <c r="G152" s="158">
        <v>48742</v>
      </c>
      <c r="H152" s="158">
        <v>43233</v>
      </c>
      <c r="I152" s="159">
        <f>IFERROR(H152/G152-1,"-")</f>
        <v>-0.11302367568011162</v>
      </c>
      <c r="J152" s="160">
        <f t="shared" si="60"/>
        <v>1.2316482075537927E-2</v>
      </c>
      <c r="K152" s="158">
        <f t="shared" si="61"/>
        <v>-5509</v>
      </c>
      <c r="L152" s="158">
        <f t="shared" si="62"/>
        <v>526</v>
      </c>
      <c r="M152" s="159">
        <f>H152/H$8</f>
        <v>1.4735289335942306E-2</v>
      </c>
      <c r="N152" s="79"/>
    </row>
    <row r="153" spans="1:14" s="56" customFormat="1" x14ac:dyDescent="0.25">
      <c r="A153" s="161"/>
      <c r="B153" s="162" t="s">
        <v>110</v>
      </c>
      <c r="C153" s="163">
        <v>13475</v>
      </c>
      <c r="D153" s="163">
        <v>11188</v>
      </c>
      <c r="E153" s="163">
        <v>1172</v>
      </c>
      <c r="F153" s="163">
        <v>16435</v>
      </c>
      <c r="G153" s="163">
        <v>16781</v>
      </c>
      <c r="H153" s="163">
        <v>8810</v>
      </c>
      <c r="I153" s="164">
        <f t="shared" ref="I153:I160" si="63">IFERROR(H153/G153-1,"-")</f>
        <v>-0.47500148978010848</v>
      </c>
      <c r="J153" s="165">
        <f t="shared" si="60"/>
        <v>-0.21254915981408651</v>
      </c>
      <c r="K153" s="163">
        <f t="shared" si="61"/>
        <v>-7971</v>
      </c>
      <c r="L153" s="163">
        <f t="shared" si="62"/>
        <v>-2378</v>
      </c>
      <c r="M153" s="164">
        <f t="shared" ref="M153:M160" si="64">H153/H$8</f>
        <v>3.0027501919749201E-3</v>
      </c>
      <c r="N153" s="166"/>
    </row>
    <row r="154" spans="1:14" s="56" customFormat="1" x14ac:dyDescent="0.25">
      <c r="A154" s="161"/>
      <c r="B154" s="162" t="s">
        <v>113</v>
      </c>
      <c r="C154" s="163">
        <v>14634</v>
      </c>
      <c r="D154" s="163">
        <v>15707</v>
      </c>
      <c r="E154" s="163">
        <v>1924</v>
      </c>
      <c r="F154" s="163">
        <v>12087</v>
      </c>
      <c r="G154" s="163">
        <v>12106</v>
      </c>
      <c r="H154" s="163">
        <v>11872</v>
      </c>
      <c r="I154" s="164">
        <f t="shared" si="63"/>
        <v>-1.9329258219064949E-2</v>
      </c>
      <c r="J154" s="165">
        <f t="shared" si="60"/>
        <v>-0.24415865537658366</v>
      </c>
      <c r="K154" s="163">
        <f t="shared" si="61"/>
        <v>-234</v>
      </c>
      <c r="L154" s="163">
        <f t="shared" si="62"/>
        <v>-3835</v>
      </c>
      <c r="M154" s="164">
        <f t="shared" si="64"/>
        <v>4.0463848216942397E-3</v>
      </c>
      <c r="N154" s="166"/>
    </row>
    <row r="155" spans="1:14" x14ac:dyDescent="0.25">
      <c r="A155" s="161"/>
      <c r="B155" s="162" t="s">
        <v>116</v>
      </c>
      <c r="C155" s="163">
        <v>4832</v>
      </c>
      <c r="D155" s="163">
        <v>3363</v>
      </c>
      <c r="E155" s="163">
        <v>708</v>
      </c>
      <c r="F155" s="163">
        <v>5916</v>
      </c>
      <c r="G155" s="163">
        <v>6319</v>
      </c>
      <c r="H155" s="163">
        <v>10132</v>
      </c>
      <c r="I155" s="164">
        <f t="shared" si="63"/>
        <v>0.60341826238328844</v>
      </c>
      <c r="J155" s="165">
        <f t="shared" si="60"/>
        <v>2.0127862027951235</v>
      </c>
      <c r="K155" s="163">
        <f t="shared" si="61"/>
        <v>3813</v>
      </c>
      <c r="L155" s="163">
        <f t="shared" si="62"/>
        <v>6769</v>
      </c>
      <c r="M155" s="164">
        <f t="shared" si="64"/>
        <v>3.4533331379216674E-3</v>
      </c>
      <c r="N155" s="79"/>
    </row>
    <row r="156" spans="1:14" x14ac:dyDescent="0.25">
      <c r="A156" s="161"/>
      <c r="B156" s="162" t="s">
        <v>123</v>
      </c>
      <c r="C156" s="163">
        <v>678</v>
      </c>
      <c r="D156" s="163">
        <v>824</v>
      </c>
      <c r="E156" s="163">
        <v>39</v>
      </c>
      <c r="F156" s="163">
        <v>1552</v>
      </c>
      <c r="G156" s="163">
        <v>1272</v>
      </c>
      <c r="H156" s="163">
        <v>1178</v>
      </c>
      <c r="I156" s="164">
        <f t="shared" si="63"/>
        <v>-7.3899371069182429E-2</v>
      </c>
      <c r="J156" s="165">
        <f t="shared" si="60"/>
        <v>0.42961165048543681</v>
      </c>
      <c r="K156" s="163">
        <f t="shared" si="61"/>
        <v>-94</v>
      </c>
      <c r="L156" s="163">
        <f t="shared" si="62"/>
        <v>354</v>
      </c>
      <c r="M156" s="164">
        <f t="shared" si="64"/>
        <v>4.0150280660005176E-4</v>
      </c>
      <c r="N156" s="79"/>
    </row>
    <row r="157" spans="1:14" x14ac:dyDescent="0.25">
      <c r="A157" s="161"/>
      <c r="B157" s="162" t="s">
        <v>119</v>
      </c>
      <c r="C157" s="163">
        <v>1709</v>
      </c>
      <c r="D157" s="163">
        <v>2812</v>
      </c>
      <c r="E157" s="163">
        <v>84</v>
      </c>
      <c r="F157" s="163">
        <v>1815</v>
      </c>
      <c r="G157" s="163">
        <v>1323</v>
      </c>
      <c r="H157" s="163">
        <v>1611</v>
      </c>
      <c r="I157" s="164">
        <f t="shared" si="63"/>
        <v>0.21768707482993199</v>
      </c>
      <c r="J157" s="165">
        <f t="shared" si="60"/>
        <v>-0.42709815078236135</v>
      </c>
      <c r="K157" s="163">
        <f t="shared" si="61"/>
        <v>288</v>
      </c>
      <c r="L157" s="163">
        <f t="shared" si="62"/>
        <v>-1201</v>
      </c>
      <c r="M157" s="164">
        <f t="shared" si="64"/>
        <v>5.4908405894115732E-4</v>
      </c>
      <c r="N157" s="79"/>
    </row>
    <row r="158" spans="1:14" x14ac:dyDescent="0.25">
      <c r="A158" s="161"/>
      <c r="B158" s="162" t="s">
        <v>128</v>
      </c>
      <c r="C158" s="163">
        <v>386</v>
      </c>
      <c r="D158" s="163">
        <v>275</v>
      </c>
      <c r="E158" s="163">
        <v>19</v>
      </c>
      <c r="F158" s="163">
        <v>354</v>
      </c>
      <c r="G158" s="163">
        <v>730</v>
      </c>
      <c r="H158" s="163">
        <v>750</v>
      </c>
      <c r="I158" s="164">
        <f t="shared" si="63"/>
        <v>2.7397260273972712E-2</v>
      </c>
      <c r="J158" s="165">
        <f t="shared" si="60"/>
        <v>1.7272727272727271</v>
      </c>
      <c r="K158" s="163">
        <f t="shared" si="61"/>
        <v>20</v>
      </c>
      <c r="L158" s="163">
        <f t="shared" si="62"/>
        <v>475</v>
      </c>
      <c r="M158" s="164">
        <f t="shared" si="64"/>
        <v>2.5562572576403973E-4</v>
      </c>
      <c r="N158" s="79"/>
    </row>
    <row r="159" spans="1:14" x14ac:dyDescent="0.25">
      <c r="A159" s="161" t="s">
        <v>144</v>
      </c>
      <c r="B159" s="162" t="s">
        <v>131</v>
      </c>
      <c r="C159" s="163">
        <v>885</v>
      </c>
      <c r="D159" s="163">
        <v>996</v>
      </c>
      <c r="E159" s="163">
        <v>8</v>
      </c>
      <c r="F159" s="163">
        <v>532</v>
      </c>
      <c r="G159" s="163">
        <v>1191</v>
      </c>
      <c r="H159" s="163">
        <v>866</v>
      </c>
      <c r="I159" s="164">
        <f t="shared" si="63"/>
        <v>-0.27287993282955503</v>
      </c>
      <c r="J159" s="165">
        <f t="shared" si="60"/>
        <v>-0.13052208835341361</v>
      </c>
      <c r="K159" s="163">
        <f t="shared" si="61"/>
        <v>-325</v>
      </c>
      <c r="L159" s="163">
        <f t="shared" si="62"/>
        <v>-130</v>
      </c>
      <c r="M159" s="164">
        <f t="shared" si="64"/>
        <v>2.9516250468221119E-4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7755</v>
      </c>
      <c r="D160" s="169">
        <f t="shared" si="65"/>
        <v>7542</v>
      </c>
      <c r="E160" s="169">
        <f t="shared" si="65"/>
        <v>906</v>
      </c>
      <c r="F160" s="169">
        <f t="shared" si="65"/>
        <v>6038</v>
      </c>
      <c r="G160" s="169">
        <f t="shared" si="65"/>
        <v>9020</v>
      </c>
      <c r="H160" s="169">
        <f t="shared" si="65"/>
        <v>8014</v>
      </c>
      <c r="I160" s="170">
        <f t="shared" si="63"/>
        <v>-0.11152993348115303</v>
      </c>
      <c r="J160" s="171">
        <f t="shared" si="60"/>
        <v>6.2582869265446872E-2</v>
      </c>
      <c r="K160" s="169">
        <f>H160-G160</f>
        <v>-1006</v>
      </c>
      <c r="L160" s="169">
        <f t="shared" si="62"/>
        <v>472</v>
      </c>
      <c r="M160" s="170">
        <f t="shared" si="64"/>
        <v>2.731446088364019E-3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1F2F2-B277-4253-AF34-D138A356DDC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34510831</v>
      </c>
      <c r="D8" s="176">
        <v>34034766</v>
      </c>
      <c r="E8" s="176">
        <v>10242762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IFERROR(H8/D8-1,"-")</f>
        <v>5.9996945476281427E-2</v>
      </c>
      <c r="K8" s="176">
        <f>H8-G8</f>
        <v>1566825</v>
      </c>
      <c r="L8" s="176">
        <f>H8-D8</f>
        <v>2041982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1666315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60">
        <f t="shared" ref="J9:J20" si="0">IFERROR(H9/D9-1,"-")</f>
        <v>-8.4842801141672419E-2</v>
      </c>
      <c r="K9" s="158">
        <f t="shared" ref="K9:K19" si="1">H9-G9</f>
        <v>-33722</v>
      </c>
      <c r="L9" s="158">
        <f t="shared" ref="L9:L20" si="2">H9-D9</f>
        <v>-391459</v>
      </c>
      <c r="M9" s="159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65">
        <f t="shared" si="0"/>
        <v>1.9188723310890499E-2</v>
      </c>
      <c r="K10" s="163">
        <f t="shared" si="1"/>
        <v>8509</v>
      </c>
      <c r="L10" s="163">
        <f t="shared" si="2"/>
        <v>24969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1101523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65">
        <f t="shared" si="0"/>
        <v>-0.12570652337972044</v>
      </c>
      <c r="K11" s="163">
        <f t="shared" si="1"/>
        <v>-42231</v>
      </c>
      <c r="L11" s="163">
        <f t="shared" si="2"/>
        <v>-416428</v>
      </c>
      <c r="M11" s="164">
        <f>H11/H$8</f>
        <v>8.0280850147579824E-2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8576447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60">
        <f t="shared" si="0"/>
        <v>8.271149222729357E-2</v>
      </c>
      <c r="K12" s="158">
        <f t="shared" si="1"/>
        <v>1600547</v>
      </c>
      <c r="L12" s="158">
        <f t="shared" si="2"/>
        <v>2433441</v>
      </c>
      <c r="M12" s="159">
        <f>H12/H$8</f>
        <v>0.88295857486933138</v>
      </c>
      <c r="N12" s="79"/>
    </row>
    <row r="13" spans="1:14" s="56" customFormat="1" x14ac:dyDescent="0.25">
      <c r="A13" s="161"/>
      <c r="B13" s="162" t="s">
        <v>110</v>
      </c>
      <c r="C13" s="163">
        <v>12789312</v>
      </c>
      <c r="D13" s="163">
        <v>13160030</v>
      </c>
      <c r="E13" s="163">
        <v>3390676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65">
        <f t="shared" si="0"/>
        <v>0.11501751895702372</v>
      </c>
      <c r="K13" s="163">
        <f t="shared" si="1"/>
        <v>790563</v>
      </c>
      <c r="L13" s="163">
        <f t="shared" si="2"/>
        <v>1513634</v>
      </c>
      <c r="M13" s="164">
        <f t="shared" ref="M13:M20" si="4">H13/H$8</f>
        <v>0.40673466466545155</v>
      </c>
      <c r="N13" s="166"/>
    </row>
    <row r="14" spans="1:14" s="56" customFormat="1" x14ac:dyDescent="0.25">
      <c r="A14" s="161"/>
      <c r="B14" s="162" t="s">
        <v>113</v>
      </c>
      <c r="C14" s="163">
        <v>5171883</v>
      </c>
      <c r="D14" s="163">
        <v>4424103</v>
      </c>
      <c r="E14" s="163">
        <v>1278287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65">
        <f t="shared" si="0"/>
        <v>-0.1508393904933949</v>
      </c>
      <c r="K14" s="163">
        <f t="shared" si="1"/>
        <v>158720</v>
      </c>
      <c r="L14" s="163">
        <f t="shared" si="2"/>
        <v>-667329</v>
      </c>
      <c r="M14" s="164">
        <f t="shared" si="4"/>
        <v>0.10413283370219512</v>
      </c>
      <c r="N14" s="166"/>
    </row>
    <row r="15" spans="1:14" x14ac:dyDescent="0.25">
      <c r="A15" s="16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65">
        <f t="shared" si="0"/>
        <v>0.34697863014069852</v>
      </c>
      <c r="K15" s="163">
        <f t="shared" si="1"/>
        <v>70092</v>
      </c>
      <c r="L15" s="163">
        <f t="shared" si="2"/>
        <v>409720</v>
      </c>
      <c r="M15" s="164">
        <f t="shared" si="4"/>
        <v>4.408773207607293E-2</v>
      </c>
      <c r="N15" s="79"/>
    </row>
    <row r="16" spans="1:14" x14ac:dyDescent="0.25">
      <c r="A16" s="161"/>
      <c r="B16" s="162" t="s">
        <v>123</v>
      </c>
      <c r="C16" s="163">
        <v>1190551</v>
      </c>
      <c r="D16" s="163">
        <v>1116998</v>
      </c>
      <c r="E16" s="163">
        <v>302671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65">
        <f t="shared" si="0"/>
        <v>0.23159754986132475</v>
      </c>
      <c r="K16" s="163">
        <f t="shared" si="1"/>
        <v>57335</v>
      </c>
      <c r="L16" s="163">
        <f t="shared" si="2"/>
        <v>258694</v>
      </c>
      <c r="M16" s="164">
        <f t="shared" si="4"/>
        <v>3.8132372685032473E-2</v>
      </c>
      <c r="N16" s="79"/>
    </row>
    <row r="17" spans="1:14" x14ac:dyDescent="0.25">
      <c r="A17" s="161"/>
      <c r="B17" s="162" t="s">
        <v>119</v>
      </c>
      <c r="C17" s="163">
        <v>1113956</v>
      </c>
      <c r="D17" s="163">
        <v>1084813</v>
      </c>
      <c r="E17" s="163">
        <v>443709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65">
        <f t="shared" si="0"/>
        <v>0.1089118585415183</v>
      </c>
      <c r="K17" s="163">
        <f t="shared" si="1"/>
        <v>30275</v>
      </c>
      <c r="L17" s="163">
        <f t="shared" si="2"/>
        <v>118149</v>
      </c>
      <c r="M17" s="164">
        <f t="shared" si="4"/>
        <v>3.3344524290271398E-2</v>
      </c>
      <c r="N17" s="79"/>
    </row>
    <row r="18" spans="1:14" x14ac:dyDescent="0.25">
      <c r="A18" s="161"/>
      <c r="B18" s="162" t="s">
        <v>128</v>
      </c>
      <c r="C18" s="163">
        <v>561907</v>
      </c>
      <c r="D18" s="163">
        <v>594834</v>
      </c>
      <c r="E18" s="163">
        <v>241428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65">
        <f t="shared" si="0"/>
        <v>-0.13965408836751092</v>
      </c>
      <c r="K18" s="163">
        <f t="shared" si="1"/>
        <v>-11918</v>
      </c>
      <c r="L18" s="163">
        <f t="shared" si="2"/>
        <v>-83071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65">
        <f t="shared" si="0"/>
        <v>-0.37684506417306662</v>
      </c>
      <c r="K19" s="163">
        <f t="shared" si="1"/>
        <v>-15190</v>
      </c>
      <c r="L19" s="163">
        <f t="shared" si="2"/>
        <v>-319337</v>
      </c>
      <c r="M19" s="164">
        <f t="shared" si="4"/>
        <v>1.463710088281793E-2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6949173</v>
      </c>
      <c r="D20" s="169">
        <f t="shared" si="5"/>
        <v>7011837</v>
      </c>
      <c r="E20" s="169">
        <f t="shared" si="5"/>
        <v>2168238</v>
      </c>
      <c r="F20" s="169">
        <f t="shared" si="5"/>
        <v>6800013</v>
      </c>
      <c r="G20" s="169">
        <f t="shared" si="5"/>
        <v>7694148</v>
      </c>
      <c r="H20" s="169">
        <f t="shared" si="5"/>
        <v>8214818</v>
      </c>
      <c r="I20" s="170">
        <f t="shared" si="3"/>
        <v>6.7670910411393281E-2</v>
      </c>
      <c r="J20" s="171">
        <f t="shared" si="0"/>
        <v>0.17156431331760857</v>
      </c>
      <c r="K20" s="169">
        <f>H20-G20</f>
        <v>520670</v>
      </c>
      <c r="L20" s="169">
        <f t="shared" si="2"/>
        <v>1202981</v>
      </c>
      <c r="M20" s="170">
        <f t="shared" si="4"/>
        <v>0.22770394936927241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12780955</v>
      </c>
      <c r="D22" s="176">
        <v>13105945</v>
      </c>
      <c r="E22" s="176">
        <v>3719501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IFERROR(H22/D22-1,"-")</f>
        <v>5.5979786272565724E-2</v>
      </c>
      <c r="K22" s="176">
        <f>H22-G22</f>
        <v>249096</v>
      </c>
      <c r="L22" s="176">
        <f>H22-D22</f>
        <v>733668</v>
      </c>
      <c r="M22" s="177">
        <f>H22/H$8</f>
        <v>0.38361586803777326</v>
      </c>
      <c r="N22" s="79"/>
    </row>
    <row r="23" spans="1:14" x14ac:dyDescent="0.25">
      <c r="A23" s="161" t="s">
        <v>96</v>
      </c>
      <c r="B23" s="157" t="s">
        <v>97</v>
      </c>
      <c r="C23" s="158">
        <v>881685</v>
      </c>
      <c r="D23" s="158">
        <v>1013579</v>
      </c>
      <c r="E23" s="158">
        <v>368684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60">
        <f t="shared" ref="J23:J34" si="6">IFERROR(H23/D23-1,"-")</f>
        <v>-0.26733880634859242</v>
      </c>
      <c r="K23" s="158">
        <f t="shared" ref="K23:K33" si="7">H23-G23</f>
        <v>-74632</v>
      </c>
      <c r="L23" s="158">
        <f t="shared" ref="L23:L34" si="8">H23-D23</f>
        <v>-270969</v>
      </c>
      <c r="M23" s="159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171857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65">
        <f t="shared" si="6"/>
        <v>-0.46449754734311788</v>
      </c>
      <c r="K24" s="163">
        <f t="shared" si="7"/>
        <v>-37297</v>
      </c>
      <c r="L24" s="163">
        <f t="shared" si="8"/>
        <v>-190143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196827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65">
        <f t="shared" si="6"/>
        <v>-0.13376760720722514</v>
      </c>
      <c r="K25" s="163">
        <f t="shared" si="7"/>
        <v>-37335</v>
      </c>
      <c r="L25" s="163">
        <f t="shared" si="8"/>
        <v>-80826</v>
      </c>
      <c r="M25" s="164">
        <f>H25/H$8</f>
        <v>1.4507987249848572E-2</v>
      </c>
      <c r="N25" s="79"/>
    </row>
    <row r="26" spans="1:14" x14ac:dyDescent="0.25">
      <c r="A26" s="161"/>
      <c r="B26" s="157" t="s">
        <v>107</v>
      </c>
      <c r="C26" s="158">
        <v>11899270</v>
      </c>
      <c r="D26" s="158">
        <v>12092366</v>
      </c>
      <c r="E26" s="158">
        <v>3350817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60">
        <f t="shared" si="6"/>
        <v>8.3080267335606584E-2</v>
      </c>
      <c r="K26" s="158">
        <f t="shared" si="7"/>
        <v>323728</v>
      </c>
      <c r="L26" s="158">
        <f t="shared" si="8"/>
        <v>1004637</v>
      </c>
      <c r="M26" s="159">
        <f>H26/H$8</f>
        <v>0.36303169565061683</v>
      </c>
      <c r="N26" s="79"/>
    </row>
    <row r="27" spans="1:14" s="56" customFormat="1" x14ac:dyDescent="0.25">
      <c r="A27" s="161"/>
      <c r="B27" s="162" t="s">
        <v>110</v>
      </c>
      <c r="C27" s="163">
        <v>5384111</v>
      </c>
      <c r="D27" s="163">
        <v>5650065</v>
      </c>
      <c r="E27" s="163">
        <v>1431730</v>
      </c>
      <c r="F27" s="163">
        <v>5839663</v>
      </c>
      <c r="G27" s="163">
        <v>6456134</v>
      </c>
      <c r="H27" s="163">
        <v>6689570</v>
      </c>
      <c r="I27" s="164">
        <f t="shared" ref="I27:I34" si="9">IFERROR(H27/G27-1,"-")</f>
        <v>3.6157242089460917E-2</v>
      </c>
      <c r="J27" s="165">
        <f t="shared" si="6"/>
        <v>0.18398106924433622</v>
      </c>
      <c r="K27" s="163">
        <f t="shared" si="7"/>
        <v>233436</v>
      </c>
      <c r="L27" s="163">
        <f t="shared" si="8"/>
        <v>1039505</v>
      </c>
      <c r="M27" s="164">
        <f t="shared" ref="M27:M34" si="10">H27/H$8</f>
        <v>0.1854260810869095</v>
      </c>
      <c r="N27" s="166"/>
    </row>
    <row r="28" spans="1:14" s="56" customFormat="1" x14ac:dyDescent="0.25">
      <c r="A28" s="161"/>
      <c r="B28" s="162" t="s">
        <v>113</v>
      </c>
      <c r="C28" s="163">
        <v>1974764</v>
      </c>
      <c r="D28" s="163">
        <v>1813831</v>
      </c>
      <c r="E28" s="163">
        <v>473917</v>
      </c>
      <c r="F28" s="163">
        <v>1420539</v>
      </c>
      <c r="G28" s="163">
        <v>1496214</v>
      </c>
      <c r="H28" s="163">
        <v>1483358</v>
      </c>
      <c r="I28" s="164">
        <f t="shared" si="9"/>
        <v>-8.5923537675760553E-3</v>
      </c>
      <c r="J28" s="165">
        <f t="shared" si="6"/>
        <v>-0.18219613624422559</v>
      </c>
      <c r="K28" s="163">
        <f t="shared" si="7"/>
        <v>-12856</v>
      </c>
      <c r="L28" s="163">
        <f t="shared" si="8"/>
        <v>-330473</v>
      </c>
      <c r="M28" s="164">
        <f t="shared" si="10"/>
        <v>4.111673258354661E-2</v>
      </c>
      <c r="N28" s="166"/>
    </row>
    <row r="29" spans="1:14" x14ac:dyDescent="0.25">
      <c r="A29" s="161"/>
      <c r="B29" s="162" t="s">
        <v>116</v>
      </c>
      <c r="C29" s="163">
        <v>402743</v>
      </c>
      <c r="D29" s="163">
        <v>428540</v>
      </c>
      <c r="E29" s="163">
        <v>167803</v>
      </c>
      <c r="F29" s="163">
        <v>466813</v>
      </c>
      <c r="G29" s="163">
        <v>535409</v>
      </c>
      <c r="H29" s="163">
        <v>462244</v>
      </c>
      <c r="I29" s="164">
        <f t="shared" si="9"/>
        <v>-0.13665254039435271</v>
      </c>
      <c r="J29" s="165">
        <f t="shared" si="6"/>
        <v>7.8648434218509422E-2</v>
      </c>
      <c r="K29" s="163">
        <f t="shared" si="7"/>
        <v>-73165</v>
      </c>
      <c r="L29" s="163">
        <f t="shared" si="8"/>
        <v>33704</v>
      </c>
      <c r="M29" s="164">
        <f t="shared" si="10"/>
        <v>1.281279565441985E-2</v>
      </c>
      <c r="N29" s="79"/>
    </row>
    <row r="30" spans="1:14" x14ac:dyDescent="0.25">
      <c r="A30" s="161"/>
      <c r="B30" s="162" t="s">
        <v>123</v>
      </c>
      <c r="C30" s="163">
        <v>530274</v>
      </c>
      <c r="D30" s="163">
        <v>502164</v>
      </c>
      <c r="E30" s="163">
        <v>128807</v>
      </c>
      <c r="F30" s="163">
        <v>583899</v>
      </c>
      <c r="G30" s="163">
        <v>553235</v>
      </c>
      <c r="H30" s="163">
        <v>562616</v>
      </c>
      <c r="I30" s="164">
        <f t="shared" si="9"/>
        <v>1.695662783446461E-2</v>
      </c>
      <c r="J30" s="165">
        <f t="shared" si="6"/>
        <v>0.12038298245194801</v>
      </c>
      <c r="K30" s="163">
        <f t="shared" si="7"/>
        <v>9381</v>
      </c>
      <c r="L30" s="163">
        <f t="shared" si="8"/>
        <v>60452</v>
      </c>
      <c r="M30" s="164">
        <f t="shared" si="10"/>
        <v>1.5594975467300988E-2</v>
      </c>
      <c r="N30" s="79"/>
    </row>
    <row r="31" spans="1:14" x14ac:dyDescent="0.25">
      <c r="A31" s="161"/>
      <c r="B31" s="162" t="s">
        <v>119</v>
      </c>
      <c r="C31" s="163">
        <v>589767</v>
      </c>
      <c r="D31" s="163">
        <v>566275</v>
      </c>
      <c r="E31" s="163">
        <v>224222</v>
      </c>
      <c r="F31" s="163">
        <v>639629</v>
      </c>
      <c r="G31" s="163">
        <v>619738</v>
      </c>
      <c r="H31" s="163">
        <v>632422</v>
      </c>
      <c r="I31" s="164">
        <f t="shared" si="9"/>
        <v>2.0466713353062049E-2</v>
      </c>
      <c r="J31" s="165">
        <f t="shared" si="6"/>
        <v>0.11681073683281085</v>
      </c>
      <c r="K31" s="163">
        <f t="shared" si="7"/>
        <v>12684</v>
      </c>
      <c r="L31" s="163">
        <f t="shared" si="8"/>
        <v>66147</v>
      </c>
      <c r="M31" s="164">
        <f t="shared" si="10"/>
        <v>1.7529905966025539E-2</v>
      </c>
      <c r="N31" s="79"/>
    </row>
    <row r="32" spans="1:14" x14ac:dyDescent="0.25">
      <c r="A32" s="161"/>
      <c r="B32" s="162" t="s">
        <v>128</v>
      </c>
      <c r="C32" s="163">
        <v>208902</v>
      </c>
      <c r="D32" s="163">
        <v>242464</v>
      </c>
      <c r="E32" s="163">
        <v>94786</v>
      </c>
      <c r="F32" s="163">
        <v>177706</v>
      </c>
      <c r="G32" s="163">
        <v>184473</v>
      </c>
      <c r="H32" s="163">
        <v>184792</v>
      </c>
      <c r="I32" s="164">
        <f t="shared" si="9"/>
        <v>1.7292503509998003E-3</v>
      </c>
      <c r="J32" s="165">
        <f t="shared" si="6"/>
        <v>-0.23785799128942853</v>
      </c>
      <c r="K32" s="163">
        <f t="shared" si="7"/>
        <v>319</v>
      </c>
      <c r="L32" s="163">
        <f t="shared" si="8"/>
        <v>-57672</v>
      </c>
      <c r="M32" s="164">
        <f t="shared" si="10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106541</v>
      </c>
      <c r="F33" s="163">
        <v>147837</v>
      </c>
      <c r="G33" s="163">
        <v>187545</v>
      </c>
      <c r="H33" s="163">
        <v>166807</v>
      </c>
      <c r="I33" s="164">
        <f t="shared" si="9"/>
        <v>-0.11057612839585163</v>
      </c>
      <c r="J33" s="165">
        <f t="shared" si="6"/>
        <v>-0.3966171464950643</v>
      </c>
      <c r="K33" s="163">
        <f t="shared" si="7"/>
        <v>-20738</v>
      </c>
      <c r="L33" s="163">
        <f t="shared" si="8"/>
        <v>-109646</v>
      </c>
      <c r="M33" s="164">
        <f t="shared" si="10"/>
        <v>4.6236706257448707E-3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2518263</v>
      </c>
      <c r="D34" s="169">
        <f t="shared" si="11"/>
        <v>2612574</v>
      </c>
      <c r="E34" s="169">
        <f t="shared" si="11"/>
        <v>723011</v>
      </c>
      <c r="F34" s="169">
        <f t="shared" si="11"/>
        <v>2432177</v>
      </c>
      <c r="G34" s="169">
        <f t="shared" si="11"/>
        <v>2740527</v>
      </c>
      <c r="H34" s="169">
        <f t="shared" si="11"/>
        <v>2915194</v>
      </c>
      <c r="I34" s="170">
        <f t="shared" si="9"/>
        <v>6.3734821806170849E-2</v>
      </c>
      <c r="J34" s="171">
        <f t="shared" si="6"/>
        <v>0.11583212571203716</v>
      </c>
      <c r="K34" s="169">
        <f>H34-G34</f>
        <v>174667</v>
      </c>
      <c r="L34" s="169">
        <f t="shared" si="8"/>
        <v>302620</v>
      </c>
      <c r="M34" s="170">
        <f t="shared" si="10"/>
        <v>8.0805343097997639E-2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10182826</v>
      </c>
      <c r="D36" s="176">
        <v>10093577</v>
      </c>
      <c r="E36" s="176">
        <v>2735482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IFERROR(H36/D36-1,"-")</f>
        <v>-7.7867340785134909E-3</v>
      </c>
      <c r="K36" s="176">
        <f>H36-G36</f>
        <v>275673</v>
      </c>
      <c r="L36" s="176">
        <f>H36-D36</f>
        <v>-78596</v>
      </c>
      <c r="M36" s="177">
        <f>H36/H$8</f>
        <v>0.2776020998344973</v>
      </c>
      <c r="N36" s="79"/>
    </row>
    <row r="37" spans="1:14" x14ac:dyDescent="0.25">
      <c r="A37" s="161" t="s">
        <v>96</v>
      </c>
      <c r="B37" s="157" t="s">
        <v>97</v>
      </c>
      <c r="C37" s="158">
        <v>676860</v>
      </c>
      <c r="D37" s="158">
        <v>614530</v>
      </c>
      <c r="E37" s="158">
        <v>222488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60">
        <f t="shared" ref="J37:J48" si="12">IFERROR(H37/D37-1,"-")</f>
        <v>-0.10216425560997833</v>
      </c>
      <c r="K37" s="158">
        <f t="shared" ref="K37:K47" si="13">H37-G37</f>
        <v>-25116</v>
      </c>
      <c r="L37" s="158">
        <f t="shared" ref="L37:L48" si="14">H37-D37</f>
        <v>-62783</v>
      </c>
      <c r="M37" s="159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87809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65">
        <f t="shared" si="12"/>
        <v>0.13530252727471348</v>
      </c>
      <c r="K38" s="163">
        <f t="shared" si="13"/>
        <v>20829</v>
      </c>
      <c r="L38" s="163">
        <f t="shared" si="14"/>
        <v>28487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134679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65">
        <f t="shared" si="12"/>
        <v>-0.22592311138724763</v>
      </c>
      <c r="K39" s="163">
        <f t="shared" si="13"/>
        <v>-45945</v>
      </c>
      <c r="L39" s="163">
        <f t="shared" si="14"/>
        <v>-91270</v>
      </c>
      <c r="M39" s="164">
        <f>H39/H$8</f>
        <v>8.6681038989434422E-3</v>
      </c>
      <c r="N39" s="79"/>
    </row>
    <row r="40" spans="1:14" x14ac:dyDescent="0.25">
      <c r="A40" s="161"/>
      <c r="B40" s="157" t="s">
        <v>107</v>
      </c>
      <c r="C40" s="158">
        <v>9505966</v>
      </c>
      <c r="D40" s="158">
        <v>9479047</v>
      </c>
      <c r="E40" s="158">
        <v>2512994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60">
        <f t="shared" si="12"/>
        <v>-1.6682056751063934E-3</v>
      </c>
      <c r="K40" s="158">
        <f t="shared" si="13"/>
        <v>300789</v>
      </c>
      <c r="L40" s="158">
        <f t="shared" si="14"/>
        <v>-15813</v>
      </c>
      <c r="M40" s="159">
        <f>H40/H$8</f>
        <v>0.262308398750353</v>
      </c>
      <c r="N40" s="79"/>
    </row>
    <row r="41" spans="1:14" s="56" customFormat="1" x14ac:dyDescent="0.25">
      <c r="A41" s="161"/>
      <c r="B41" s="162" t="s">
        <v>110</v>
      </c>
      <c r="C41" s="163">
        <v>4765036</v>
      </c>
      <c r="D41" s="163">
        <v>5094935</v>
      </c>
      <c r="E41" s="163">
        <v>1123413</v>
      </c>
      <c r="F41" s="163">
        <v>4256430</v>
      </c>
      <c r="G41" s="163">
        <v>4628153</v>
      </c>
      <c r="H41" s="163">
        <v>4858902</v>
      </c>
      <c r="I41" s="164">
        <f t="shared" ref="I41:I48" si="15">IFERROR(H41/G41-1,"-")</f>
        <v>4.9857686208731655E-2</v>
      </c>
      <c r="J41" s="165">
        <f t="shared" si="12"/>
        <v>-4.6326989451288436E-2</v>
      </c>
      <c r="K41" s="163">
        <f t="shared" si="13"/>
        <v>230749</v>
      </c>
      <c r="L41" s="163">
        <f t="shared" si="14"/>
        <v>-236033</v>
      </c>
      <c r="M41" s="164">
        <f t="shared" ref="M41:M48" si="16">H41/H$8</f>
        <v>0.13468237214728998</v>
      </c>
      <c r="N41" s="166"/>
    </row>
    <row r="42" spans="1:14" s="56" customFormat="1" x14ac:dyDescent="0.25">
      <c r="A42" s="161"/>
      <c r="B42" s="162" t="s">
        <v>113</v>
      </c>
      <c r="C42" s="163">
        <v>637223</v>
      </c>
      <c r="D42" s="163">
        <v>470924</v>
      </c>
      <c r="E42" s="163">
        <v>132792</v>
      </c>
      <c r="F42" s="163">
        <v>311196</v>
      </c>
      <c r="G42" s="163">
        <v>358380</v>
      </c>
      <c r="H42" s="163">
        <v>358116</v>
      </c>
      <c r="I42" s="164">
        <f t="shared" si="15"/>
        <v>-7.3664825046038107E-4</v>
      </c>
      <c r="J42" s="165">
        <f t="shared" si="12"/>
        <v>-0.23954608386915932</v>
      </c>
      <c r="K42" s="163">
        <f t="shared" si="13"/>
        <v>-264</v>
      </c>
      <c r="L42" s="163">
        <f t="shared" si="14"/>
        <v>-112808</v>
      </c>
      <c r="M42" s="164">
        <f t="shared" si="16"/>
        <v>9.9265044620984125E-3</v>
      </c>
      <c r="N42" s="166"/>
    </row>
    <row r="43" spans="1:14" x14ac:dyDescent="0.25">
      <c r="A43" s="161"/>
      <c r="B43" s="162" t="s">
        <v>116</v>
      </c>
      <c r="C43" s="163">
        <v>179800</v>
      </c>
      <c r="D43" s="163">
        <v>178407</v>
      </c>
      <c r="E43" s="163">
        <v>66140</v>
      </c>
      <c r="F43" s="163">
        <v>198903</v>
      </c>
      <c r="G43" s="163">
        <v>247793</v>
      </c>
      <c r="H43" s="163">
        <v>245648</v>
      </c>
      <c r="I43" s="164">
        <f t="shared" si="15"/>
        <v>-8.6564188657468621E-3</v>
      </c>
      <c r="J43" s="165">
        <f t="shared" si="12"/>
        <v>0.37689664643203469</v>
      </c>
      <c r="K43" s="163">
        <f t="shared" si="13"/>
        <v>-2145</v>
      </c>
      <c r="L43" s="163">
        <f t="shared" si="14"/>
        <v>67241</v>
      </c>
      <c r="M43" s="164">
        <f t="shared" si="16"/>
        <v>6.8090394400293509E-3</v>
      </c>
      <c r="N43" s="79"/>
    </row>
    <row r="44" spans="1:14" x14ac:dyDescent="0.25">
      <c r="A44" s="161"/>
      <c r="B44" s="162" t="s">
        <v>123</v>
      </c>
      <c r="C44" s="163">
        <v>472273</v>
      </c>
      <c r="D44" s="163">
        <v>451476</v>
      </c>
      <c r="E44" s="163">
        <v>111688</v>
      </c>
      <c r="F44" s="163">
        <v>477050</v>
      </c>
      <c r="G44" s="163">
        <v>501096</v>
      </c>
      <c r="H44" s="163">
        <v>499671</v>
      </c>
      <c r="I44" s="164">
        <f t="shared" si="15"/>
        <v>-2.8437664639111571E-3</v>
      </c>
      <c r="J44" s="165">
        <f t="shared" si="12"/>
        <v>0.10674986045769885</v>
      </c>
      <c r="K44" s="163">
        <f t="shared" si="13"/>
        <v>-1425</v>
      </c>
      <c r="L44" s="163">
        <f t="shared" si="14"/>
        <v>48195</v>
      </c>
      <c r="M44" s="164">
        <f t="shared" si="16"/>
        <v>1.3850222863768098E-2</v>
      </c>
      <c r="N44" s="79"/>
    </row>
    <row r="45" spans="1:14" x14ac:dyDescent="0.25">
      <c r="A45" s="161"/>
      <c r="B45" s="162" t="s">
        <v>119</v>
      </c>
      <c r="C45" s="163">
        <v>354256</v>
      </c>
      <c r="D45" s="163">
        <v>353625</v>
      </c>
      <c r="E45" s="163">
        <v>124783</v>
      </c>
      <c r="F45" s="163">
        <v>318686</v>
      </c>
      <c r="G45" s="163">
        <v>374932</v>
      </c>
      <c r="H45" s="163">
        <v>372782</v>
      </c>
      <c r="I45" s="164">
        <f t="shared" si="15"/>
        <v>-5.7343731663341835E-3</v>
      </c>
      <c r="J45" s="165">
        <f t="shared" si="12"/>
        <v>5.417320607988696E-2</v>
      </c>
      <c r="K45" s="163">
        <f t="shared" si="13"/>
        <v>-2150</v>
      </c>
      <c r="L45" s="163">
        <f t="shared" si="14"/>
        <v>19157</v>
      </c>
      <c r="M45" s="164">
        <f t="shared" si="16"/>
        <v>1.0333026690764921E-2</v>
      </c>
      <c r="N45" s="79"/>
    </row>
    <row r="46" spans="1:14" x14ac:dyDescent="0.25">
      <c r="A46" s="161"/>
      <c r="B46" s="162" t="s">
        <v>128</v>
      </c>
      <c r="C46" s="163">
        <v>243705</v>
      </c>
      <c r="D46" s="163">
        <v>227686</v>
      </c>
      <c r="E46" s="163">
        <v>86530</v>
      </c>
      <c r="F46" s="163">
        <v>185692</v>
      </c>
      <c r="G46" s="163">
        <v>188339</v>
      </c>
      <c r="H46" s="163">
        <v>187108</v>
      </c>
      <c r="I46" s="164">
        <f t="shared" si="15"/>
        <v>-6.5360865248301758E-3</v>
      </c>
      <c r="J46" s="165">
        <f t="shared" si="12"/>
        <v>-0.17821912634066217</v>
      </c>
      <c r="K46" s="163">
        <f t="shared" si="13"/>
        <v>-1231</v>
      </c>
      <c r="L46" s="163">
        <f t="shared" si="14"/>
        <v>-40578</v>
      </c>
      <c r="M46" s="164">
        <f t="shared" si="16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149965</v>
      </c>
      <c r="F47" s="163">
        <v>188228</v>
      </c>
      <c r="G47" s="163">
        <v>224522</v>
      </c>
      <c r="H47" s="163">
        <v>217369</v>
      </c>
      <c r="I47" s="164">
        <f t="shared" si="15"/>
        <v>-3.1858793347645187E-2</v>
      </c>
      <c r="J47" s="165">
        <f t="shared" si="12"/>
        <v>-0.40717922704128251</v>
      </c>
      <c r="K47" s="163">
        <f t="shared" si="13"/>
        <v>-7153</v>
      </c>
      <c r="L47" s="163">
        <f t="shared" si="14"/>
        <v>-149300</v>
      </c>
      <c r="M47" s="164">
        <f t="shared" si="16"/>
        <v>6.0251827576033182E-3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2435063</v>
      </c>
      <c r="D48" s="169">
        <f t="shared" si="17"/>
        <v>2335325</v>
      </c>
      <c r="E48" s="169">
        <f t="shared" si="17"/>
        <v>717683</v>
      </c>
      <c r="F48" s="169">
        <f t="shared" si="17"/>
        <v>2415840</v>
      </c>
      <c r="G48" s="169">
        <f t="shared" si="17"/>
        <v>2639230</v>
      </c>
      <c r="H48" s="169">
        <f t="shared" si="17"/>
        <v>2723638</v>
      </c>
      <c r="I48" s="170">
        <f t="shared" si="15"/>
        <v>3.1982055372210771E-2</v>
      </c>
      <c r="J48" s="171">
        <f t="shared" si="12"/>
        <v>0.1662779270551209</v>
      </c>
      <c r="K48" s="169">
        <f>H48-G48</f>
        <v>84408</v>
      </c>
      <c r="L48" s="169">
        <f t="shared" si="14"/>
        <v>388313</v>
      </c>
      <c r="M48" s="170">
        <f t="shared" si="16"/>
        <v>7.5495662746542458E-2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241605</v>
      </c>
      <c r="D50" s="176">
        <v>234787</v>
      </c>
      <c r="E50" s="176">
        <v>64896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IFERROR(H50/D50-1,"-")</f>
        <v>-0.17098476491458214</v>
      </c>
      <c r="K50" s="176">
        <f>H50-G50</f>
        <v>12607</v>
      </c>
      <c r="L50" s="176">
        <f>H50-D50</f>
        <v>-40145</v>
      </c>
      <c r="M50" s="177">
        <f>H50/H$8</f>
        <v>5.3952202121987274E-3</v>
      </c>
      <c r="N50" s="79"/>
    </row>
    <row r="51" spans="1:14" x14ac:dyDescent="0.25">
      <c r="A51" s="161" t="s">
        <v>96</v>
      </c>
      <c r="B51" s="157" t="s">
        <v>97</v>
      </c>
      <c r="C51" s="158">
        <v>33536</v>
      </c>
      <c r="D51" s="158">
        <v>30969</v>
      </c>
      <c r="E51" s="158">
        <v>6928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60">
        <f t="shared" ref="J51:J62" si="18">IFERROR(H51/D51-1,"-")</f>
        <v>-0.16629532758565013</v>
      </c>
      <c r="K51" s="158">
        <f t="shared" ref="K51:K61" si="19">H51-G51</f>
        <v>-14416</v>
      </c>
      <c r="L51" s="158">
        <f t="shared" ref="L51:L62" si="20">H51-D51</f>
        <v>-5150</v>
      </c>
      <c r="M51" s="159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4981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65">
        <f t="shared" si="18"/>
        <v>0.10516163876244122</v>
      </c>
      <c r="K52" s="163">
        <f t="shared" si="19"/>
        <v>-10840</v>
      </c>
      <c r="L52" s="163">
        <f t="shared" si="20"/>
        <v>1363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65">
        <f t="shared" si="18"/>
        <v>-0.36167258996001772</v>
      </c>
      <c r="K53" s="163">
        <f t="shared" si="19"/>
        <v>-3576</v>
      </c>
      <c r="L53" s="163">
        <f t="shared" si="20"/>
        <v>-6513</v>
      </c>
      <c r="M53" s="164">
        <f>H53/H$8</f>
        <v>3.1862627973009095E-4</v>
      </c>
      <c r="N53" s="79"/>
    </row>
    <row r="54" spans="1:14" x14ac:dyDescent="0.25">
      <c r="A54" s="161"/>
      <c r="B54" s="157" t="s">
        <v>107</v>
      </c>
      <c r="C54" s="158">
        <v>208069</v>
      </c>
      <c r="D54" s="158">
        <v>203818</v>
      </c>
      <c r="E54" s="158">
        <v>57968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60">
        <f t="shared" si="18"/>
        <v>-0.17169729857029314</v>
      </c>
      <c r="K54" s="158">
        <f t="shared" si="19"/>
        <v>27023</v>
      </c>
      <c r="L54" s="158">
        <f t="shared" si="20"/>
        <v>-34995</v>
      </c>
      <c r="M54" s="159">
        <f>H54/H$8</f>
        <v>4.6795514939428576E-3</v>
      </c>
      <c r="N54" s="79"/>
    </row>
    <row r="55" spans="1:14" s="56" customFormat="1" x14ac:dyDescent="0.25">
      <c r="A55" s="161"/>
      <c r="B55" s="162" t="s">
        <v>110</v>
      </c>
      <c r="C55" s="163">
        <v>68012</v>
      </c>
      <c r="D55" s="163">
        <v>67733</v>
      </c>
      <c r="E55" s="163">
        <v>19732</v>
      </c>
      <c r="F55" s="163">
        <v>65122</v>
      </c>
      <c r="G55" s="163">
        <v>55484</v>
      </c>
      <c r="H55" s="163">
        <v>69733</v>
      </c>
      <c r="I55" s="164">
        <f t="shared" ref="I55:I62" si="21">IFERROR(H55/G55-1,"-")</f>
        <v>0.25681277485401188</v>
      </c>
      <c r="J55" s="165">
        <f t="shared" si="18"/>
        <v>2.9527704368623953E-2</v>
      </c>
      <c r="K55" s="163">
        <f t="shared" si="19"/>
        <v>14249</v>
      </c>
      <c r="L55" s="163">
        <f t="shared" si="20"/>
        <v>2000</v>
      </c>
      <c r="M55" s="164">
        <f t="shared" ref="M55:M62" si="22">H55/H$8</f>
        <v>1.9329070347471452E-3</v>
      </c>
      <c r="N55" s="166"/>
    </row>
    <row r="56" spans="1:14" s="56" customFormat="1" x14ac:dyDescent="0.25">
      <c r="A56" s="161"/>
      <c r="B56" s="162" t="s">
        <v>113</v>
      </c>
      <c r="C56" s="163">
        <v>80523</v>
      </c>
      <c r="D56" s="163">
        <v>69940</v>
      </c>
      <c r="E56" s="163">
        <v>18588</v>
      </c>
      <c r="F56" s="163">
        <v>34084</v>
      </c>
      <c r="G56" s="163">
        <v>34465</v>
      </c>
      <c r="H56" s="163">
        <v>39071</v>
      </c>
      <c r="I56" s="164">
        <f t="shared" si="21"/>
        <v>0.13364282605541855</v>
      </c>
      <c r="J56" s="165">
        <f t="shared" si="18"/>
        <v>-0.44136402630826421</v>
      </c>
      <c r="K56" s="163">
        <f t="shared" si="19"/>
        <v>4606</v>
      </c>
      <c r="L56" s="163">
        <f t="shared" si="20"/>
        <v>-30869</v>
      </c>
      <c r="M56" s="164">
        <f t="shared" si="22"/>
        <v>1.0829967268668451E-3</v>
      </c>
      <c r="N56" s="166"/>
    </row>
    <row r="57" spans="1:14" x14ac:dyDescent="0.25">
      <c r="A57" s="161"/>
      <c r="B57" s="162" t="s">
        <v>116</v>
      </c>
      <c r="C57" s="163">
        <v>4813</v>
      </c>
      <c r="D57" s="163">
        <v>6792</v>
      </c>
      <c r="E57" s="163">
        <v>1474</v>
      </c>
      <c r="F57" s="163">
        <v>6397</v>
      </c>
      <c r="G57" s="163">
        <v>6784</v>
      </c>
      <c r="H57" s="163">
        <v>6674</v>
      </c>
      <c r="I57" s="164">
        <f t="shared" si="21"/>
        <v>-1.6214622641509413E-2</v>
      </c>
      <c r="J57" s="165">
        <f t="shared" si="18"/>
        <v>-1.7373380447585407E-2</v>
      </c>
      <c r="K57" s="163">
        <f t="shared" si="19"/>
        <v>-110</v>
      </c>
      <c r="L57" s="163">
        <f t="shared" si="20"/>
        <v>-118</v>
      </c>
      <c r="M57" s="164">
        <f t="shared" si="22"/>
        <v>1.849945011673447E-4</v>
      </c>
      <c r="N57" s="79"/>
    </row>
    <row r="58" spans="1:14" x14ac:dyDescent="0.25">
      <c r="A58" s="161"/>
      <c r="B58" s="162" t="s">
        <v>123</v>
      </c>
      <c r="C58" s="163">
        <v>3199</v>
      </c>
      <c r="D58" s="163">
        <v>3713</v>
      </c>
      <c r="E58" s="163">
        <v>975</v>
      </c>
      <c r="F58" s="163">
        <v>3053</v>
      </c>
      <c r="G58" s="163">
        <v>2811</v>
      </c>
      <c r="H58" s="163">
        <v>4837</v>
      </c>
      <c r="I58" s="164">
        <f t="shared" si="21"/>
        <v>0.72073995019565995</v>
      </c>
      <c r="J58" s="165">
        <f t="shared" si="18"/>
        <v>0.30272017236735804</v>
      </c>
      <c r="K58" s="163">
        <f t="shared" si="19"/>
        <v>2026</v>
      </c>
      <c r="L58" s="163">
        <f t="shared" si="20"/>
        <v>1124</v>
      </c>
      <c r="M58" s="164">
        <f t="shared" si="22"/>
        <v>1.3407527751669858E-4</v>
      </c>
      <c r="N58" s="79"/>
    </row>
    <row r="59" spans="1:14" x14ac:dyDescent="0.25">
      <c r="A59" s="161"/>
      <c r="B59" s="162" t="s">
        <v>119</v>
      </c>
      <c r="C59" s="163">
        <v>3208</v>
      </c>
      <c r="D59" s="163">
        <v>4285</v>
      </c>
      <c r="E59" s="163">
        <v>1083</v>
      </c>
      <c r="F59" s="163">
        <v>2254</v>
      </c>
      <c r="G59" s="163">
        <v>2628</v>
      </c>
      <c r="H59" s="163">
        <v>3308</v>
      </c>
      <c r="I59" s="164">
        <f t="shared" si="21"/>
        <v>0.25875190258751912</v>
      </c>
      <c r="J59" s="165">
        <f t="shared" si="18"/>
        <v>-0.22800466744457415</v>
      </c>
      <c r="K59" s="163">
        <f t="shared" si="19"/>
        <v>680</v>
      </c>
      <c r="L59" s="163">
        <f t="shared" si="20"/>
        <v>-977</v>
      </c>
      <c r="M59" s="164">
        <f t="shared" si="22"/>
        <v>9.1693408729633829E-5</v>
      </c>
      <c r="N59" s="79"/>
    </row>
    <row r="60" spans="1:14" x14ac:dyDescent="0.25">
      <c r="A60" s="161"/>
      <c r="B60" s="162" t="s">
        <v>128</v>
      </c>
      <c r="C60" s="163">
        <v>1979</v>
      </c>
      <c r="D60" s="163">
        <v>1783</v>
      </c>
      <c r="E60" s="163">
        <v>713</v>
      </c>
      <c r="F60" s="163">
        <v>554</v>
      </c>
      <c r="G60" s="163">
        <v>804</v>
      </c>
      <c r="H60" s="163">
        <v>636</v>
      </c>
      <c r="I60" s="164">
        <f t="shared" si="21"/>
        <v>-0.20895522388059706</v>
      </c>
      <c r="J60" s="165">
        <f t="shared" si="18"/>
        <v>-0.64329781267526642</v>
      </c>
      <c r="K60" s="163">
        <f t="shared" si="19"/>
        <v>-168</v>
      </c>
      <c r="L60" s="163">
        <f t="shared" si="20"/>
        <v>-1147</v>
      </c>
      <c r="M60" s="164">
        <f t="shared" si="22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1528</v>
      </c>
      <c r="F61" s="163">
        <v>418</v>
      </c>
      <c r="G61" s="163">
        <v>635</v>
      </c>
      <c r="H61" s="163">
        <v>633</v>
      </c>
      <c r="I61" s="164">
        <f t="shared" si="21"/>
        <v>-3.1496062992125706E-3</v>
      </c>
      <c r="J61" s="165">
        <f t="shared" si="18"/>
        <v>-0.81784172661870502</v>
      </c>
      <c r="K61" s="163">
        <f t="shared" si="19"/>
        <v>-2</v>
      </c>
      <c r="L61" s="163">
        <f t="shared" si="20"/>
        <v>-2842</v>
      </c>
      <c r="M61" s="164">
        <f t="shared" si="22"/>
        <v>1.7545927365737068E-5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43573</v>
      </c>
      <c r="D62" s="169">
        <f t="shared" si="23"/>
        <v>46097</v>
      </c>
      <c r="E62" s="169">
        <f t="shared" si="23"/>
        <v>13875</v>
      </c>
      <c r="F62" s="169">
        <f t="shared" si="23"/>
        <v>35239</v>
      </c>
      <c r="G62" s="169">
        <f t="shared" si="23"/>
        <v>38189</v>
      </c>
      <c r="H62" s="169">
        <f t="shared" si="23"/>
        <v>43931</v>
      </c>
      <c r="I62" s="170">
        <f t="shared" si="21"/>
        <v>0.15035743276859836</v>
      </c>
      <c r="J62" s="171">
        <f t="shared" si="18"/>
        <v>-4.6987873397401181E-2</v>
      </c>
      <c r="K62" s="169">
        <f>H62-G62</f>
        <v>5742</v>
      </c>
      <c r="L62" s="169">
        <f t="shared" si="20"/>
        <v>-2166</v>
      </c>
      <c r="M62" s="170">
        <f t="shared" si="22"/>
        <v>1.2177095341298501E-3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886765</v>
      </c>
      <c r="D64" s="176">
        <v>834528</v>
      </c>
      <c r="E64" s="176">
        <v>287353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IFERROR(H64/D64-1,"-")</f>
        <v>0.63135928333141611</v>
      </c>
      <c r="K64" s="176">
        <f>H64-G64</f>
        <v>326466</v>
      </c>
      <c r="L64" s="176">
        <f>H64-D64</f>
        <v>526887</v>
      </c>
      <c r="M64" s="177">
        <f>H64/H$8</f>
        <v>3.7736633024683934E-2</v>
      </c>
      <c r="N64" s="79"/>
    </row>
    <row r="65" spans="1:14" x14ac:dyDescent="0.25">
      <c r="A65" s="161" t="s">
        <v>96</v>
      </c>
      <c r="B65" s="157" t="s">
        <v>97</v>
      </c>
      <c r="C65" s="158">
        <v>145700</v>
      </c>
      <c r="D65" s="158">
        <v>158439</v>
      </c>
      <c r="E65" s="158">
        <v>79457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60">
        <f t="shared" ref="J65:J76" si="24">IFERROR(H65/D65-1,"-")</f>
        <v>0.61794128970771078</v>
      </c>
      <c r="K65" s="158">
        <f t="shared" ref="K65:K75" si="25">H65-G65</f>
        <v>82878</v>
      </c>
      <c r="L65" s="158">
        <f t="shared" ref="L65:L76" si="26">H65-D65</f>
        <v>97906</v>
      </c>
      <c r="M65" s="159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21784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65">
        <f t="shared" si="24"/>
        <v>0.82758265678315102</v>
      </c>
      <c r="K66" s="163">
        <f t="shared" si="25"/>
        <v>32723</v>
      </c>
      <c r="L66" s="163">
        <f t="shared" si="26"/>
        <v>56269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57673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65">
        <f t="shared" si="24"/>
        <v>0.46034694351388117</v>
      </c>
      <c r="K67" s="163">
        <f t="shared" si="25"/>
        <v>50155</v>
      </c>
      <c r="L67" s="163">
        <f t="shared" si="26"/>
        <v>41637</v>
      </c>
      <c r="M67" s="164">
        <f>H67/H$8</f>
        <v>3.6611947396145571E-3</v>
      </c>
      <c r="N67" s="79"/>
    </row>
    <row r="68" spans="1:14" x14ac:dyDescent="0.25">
      <c r="A68" s="161"/>
      <c r="B68" s="157" t="s">
        <v>107</v>
      </c>
      <c r="C68" s="158">
        <v>741065</v>
      </c>
      <c r="D68" s="158">
        <v>676089</v>
      </c>
      <c r="E68" s="158">
        <v>207896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60">
        <f t="shared" si="24"/>
        <v>0.63450374137132837</v>
      </c>
      <c r="K68" s="158">
        <f t="shared" si="25"/>
        <v>243588</v>
      </c>
      <c r="L68" s="158">
        <f t="shared" si="26"/>
        <v>428981</v>
      </c>
      <c r="M68" s="159">
        <f>H68/H$8</f>
        <v>3.063108681525286E-2</v>
      </c>
      <c r="N68" s="79"/>
    </row>
    <row r="69" spans="1:14" s="56" customFormat="1" x14ac:dyDescent="0.25">
      <c r="A69" s="161"/>
      <c r="B69" s="162" t="s">
        <v>110</v>
      </c>
      <c r="C69" s="163">
        <v>336435</v>
      </c>
      <c r="D69" s="163">
        <v>286315</v>
      </c>
      <c r="E69" s="163">
        <v>92532</v>
      </c>
      <c r="F69" s="163">
        <v>399420</v>
      </c>
      <c r="G69" s="163">
        <v>324780</v>
      </c>
      <c r="H69" s="163">
        <v>454766</v>
      </c>
      <c r="I69" s="164">
        <f t="shared" ref="I69:I76" si="27">IFERROR(H69/G69-1,"-")</f>
        <v>0.40022784654227483</v>
      </c>
      <c r="J69" s="165">
        <f t="shared" si="24"/>
        <v>0.58834151197108087</v>
      </c>
      <c r="K69" s="163">
        <f t="shared" si="25"/>
        <v>129986</v>
      </c>
      <c r="L69" s="163">
        <f t="shared" si="26"/>
        <v>168451</v>
      </c>
      <c r="M69" s="164">
        <f t="shared" ref="M69:M76" si="28">H69/H$8</f>
        <v>1.2605515330816403E-2</v>
      </c>
      <c r="N69" s="166"/>
    </row>
    <row r="70" spans="1:14" s="56" customFormat="1" x14ac:dyDescent="0.25">
      <c r="A70" s="161"/>
      <c r="B70" s="162" t="s">
        <v>113</v>
      </c>
      <c r="C70" s="163">
        <v>118837</v>
      </c>
      <c r="D70" s="163">
        <v>94492</v>
      </c>
      <c r="E70" s="163">
        <v>26880</v>
      </c>
      <c r="F70" s="163">
        <v>56705</v>
      </c>
      <c r="G70" s="163">
        <v>85292</v>
      </c>
      <c r="H70" s="163">
        <v>78559</v>
      </c>
      <c r="I70" s="164">
        <f t="shared" si="27"/>
        <v>-7.8940580593725107E-2</v>
      </c>
      <c r="J70" s="165">
        <f t="shared" si="24"/>
        <v>-0.16861744909621978</v>
      </c>
      <c r="K70" s="163">
        <f t="shared" si="25"/>
        <v>-6733</v>
      </c>
      <c r="L70" s="163">
        <f t="shared" si="26"/>
        <v>-15933</v>
      </c>
      <c r="M70" s="164">
        <f t="shared" si="28"/>
        <v>2.1775521452210714E-3</v>
      </c>
      <c r="N70" s="166"/>
    </row>
    <row r="71" spans="1:14" x14ac:dyDescent="0.25">
      <c r="A71" s="161"/>
      <c r="B71" s="162" t="s">
        <v>116</v>
      </c>
      <c r="C71" s="163">
        <v>45738</v>
      </c>
      <c r="D71" s="163">
        <v>75234</v>
      </c>
      <c r="E71" s="163">
        <v>21367</v>
      </c>
      <c r="F71" s="163">
        <v>126795</v>
      </c>
      <c r="G71" s="163">
        <v>108706</v>
      </c>
      <c r="H71" s="163">
        <v>131979</v>
      </c>
      <c r="I71" s="164">
        <f t="shared" si="27"/>
        <v>0.21409121851599733</v>
      </c>
      <c r="J71" s="165">
        <f t="shared" si="24"/>
        <v>0.75424675013956466</v>
      </c>
      <c r="K71" s="163">
        <f t="shared" si="25"/>
        <v>23273</v>
      </c>
      <c r="L71" s="163">
        <f t="shared" si="26"/>
        <v>56745</v>
      </c>
      <c r="M71" s="164">
        <f t="shared" si="28"/>
        <v>3.6582842777292453E-3</v>
      </c>
      <c r="N71" s="79"/>
    </row>
    <row r="72" spans="1:14" x14ac:dyDescent="0.25">
      <c r="A72" s="161"/>
      <c r="B72" s="162" t="s">
        <v>123</v>
      </c>
      <c r="C72" s="163">
        <v>18146</v>
      </c>
      <c r="D72" s="163">
        <v>11792</v>
      </c>
      <c r="E72" s="163">
        <v>3603</v>
      </c>
      <c r="F72" s="163">
        <v>25157</v>
      </c>
      <c r="G72" s="163">
        <v>26613</v>
      </c>
      <c r="H72" s="163">
        <v>47499</v>
      </c>
      <c r="I72" s="164">
        <f t="shared" si="27"/>
        <v>0.7848044188930221</v>
      </c>
      <c r="J72" s="165">
        <f t="shared" si="24"/>
        <v>3.0280698778833104</v>
      </c>
      <c r="K72" s="163">
        <f t="shared" si="25"/>
        <v>20886</v>
      </c>
      <c r="L72" s="163">
        <f t="shared" si="26"/>
        <v>35707</v>
      </c>
      <c r="M72" s="164">
        <f t="shared" si="28"/>
        <v>1.3166098008612083E-3</v>
      </c>
      <c r="N72" s="79"/>
    </row>
    <row r="73" spans="1:14" x14ac:dyDescent="0.25">
      <c r="A73" s="161"/>
      <c r="B73" s="162" t="s">
        <v>119</v>
      </c>
      <c r="C73" s="163">
        <v>19067</v>
      </c>
      <c r="D73" s="163">
        <v>17507</v>
      </c>
      <c r="E73" s="163">
        <v>8309</v>
      </c>
      <c r="F73" s="163">
        <v>22926</v>
      </c>
      <c r="G73" s="163">
        <v>17467</v>
      </c>
      <c r="H73" s="163">
        <v>27574</v>
      </c>
      <c r="I73" s="164">
        <f t="shared" si="27"/>
        <v>0.5786339955344364</v>
      </c>
      <c r="J73" s="165">
        <f t="shared" si="24"/>
        <v>0.57502713200434119</v>
      </c>
      <c r="K73" s="163">
        <f t="shared" si="25"/>
        <v>10107</v>
      </c>
      <c r="L73" s="163">
        <f t="shared" si="26"/>
        <v>10067</v>
      </c>
      <c r="M73" s="164">
        <f t="shared" si="28"/>
        <v>7.6431500976751005E-4</v>
      </c>
      <c r="N73" s="79"/>
    </row>
    <row r="74" spans="1:14" x14ac:dyDescent="0.25">
      <c r="A74" s="161"/>
      <c r="B74" s="162" t="s">
        <v>128</v>
      </c>
      <c r="C74" s="163">
        <v>9817</v>
      </c>
      <c r="D74" s="163">
        <v>15819</v>
      </c>
      <c r="E74" s="163">
        <v>5538</v>
      </c>
      <c r="F74" s="163">
        <v>20957</v>
      </c>
      <c r="G74" s="163">
        <v>26801</v>
      </c>
      <c r="H74" s="163">
        <v>24320</v>
      </c>
      <c r="I74" s="164">
        <f t="shared" si="27"/>
        <v>-9.2571172717435868E-2</v>
      </c>
      <c r="J74" s="165">
        <f t="shared" si="24"/>
        <v>0.53739174410518986</v>
      </c>
      <c r="K74" s="163">
        <f t="shared" si="25"/>
        <v>-2481</v>
      </c>
      <c r="L74" s="163">
        <f t="shared" si="26"/>
        <v>8501</v>
      </c>
      <c r="M74" s="164">
        <f t="shared" si="28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5011</v>
      </c>
      <c r="F75" s="163">
        <v>6100</v>
      </c>
      <c r="G75" s="163">
        <v>7680</v>
      </c>
      <c r="H75" s="163">
        <v>21506</v>
      </c>
      <c r="I75" s="164">
        <f t="shared" si="27"/>
        <v>1.8002604166666667</v>
      </c>
      <c r="J75" s="165">
        <f t="shared" si="24"/>
        <v>0.68899709416476873</v>
      </c>
      <c r="K75" s="163">
        <f t="shared" si="25"/>
        <v>13826</v>
      </c>
      <c r="L75" s="163">
        <f t="shared" si="26"/>
        <v>8773</v>
      </c>
      <c r="M75" s="164">
        <f t="shared" si="28"/>
        <v>5.9611803148110795E-4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179307</v>
      </c>
      <c r="D76" s="169">
        <f t="shared" si="29"/>
        <v>162197</v>
      </c>
      <c r="E76" s="169">
        <f t="shared" si="29"/>
        <v>44656</v>
      </c>
      <c r="F76" s="169">
        <f t="shared" si="29"/>
        <v>237381</v>
      </c>
      <c r="G76" s="169">
        <f t="shared" si="29"/>
        <v>264143</v>
      </c>
      <c r="H76" s="169">
        <f t="shared" si="29"/>
        <v>318867</v>
      </c>
      <c r="I76" s="170">
        <f t="shared" si="27"/>
        <v>0.20717565863944909</v>
      </c>
      <c r="J76" s="171">
        <f t="shared" si="24"/>
        <v>0.96592415396092401</v>
      </c>
      <c r="K76" s="169">
        <f>H76-G76</f>
        <v>54724</v>
      </c>
      <c r="L76" s="169">
        <f t="shared" si="26"/>
        <v>156670</v>
      </c>
      <c r="M76" s="170">
        <f t="shared" si="28"/>
        <v>8.8385738093688486E-3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5815260</v>
      </c>
      <c r="D78" s="176">
        <v>5492551</v>
      </c>
      <c r="E78" s="176">
        <v>1476435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IFERROR(H78/D78-1,"-")</f>
        <v>4.7199925863228298E-2</v>
      </c>
      <c r="K78" s="176">
        <f>H78-G78</f>
        <v>628472</v>
      </c>
      <c r="L78" s="176">
        <f>H78-D78</f>
        <v>259248</v>
      </c>
      <c r="M78" s="177">
        <f>H78/H$8</f>
        <v>0.15943230249023554</v>
      </c>
      <c r="N78" s="79"/>
    </row>
    <row r="79" spans="1:14" x14ac:dyDescent="0.25">
      <c r="A79" s="161" t="s">
        <v>96</v>
      </c>
      <c r="B79" s="157" t="s">
        <v>97</v>
      </c>
      <c r="C79" s="158">
        <v>1923687</v>
      </c>
      <c r="D79" s="158">
        <v>1871426</v>
      </c>
      <c r="E79" s="158">
        <v>435854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60">
        <f t="shared" ref="J79:J90" si="30">IFERROR(H79/D79-1,"-")</f>
        <v>-0.10207563643980577</v>
      </c>
      <c r="K79" s="158">
        <f t="shared" ref="K79:K89" si="31">H79-G79</f>
        <v>39291</v>
      </c>
      <c r="L79" s="158">
        <f t="shared" ref="L79:L90" si="32">H79-D79</f>
        <v>-191027</v>
      </c>
      <c r="M79" s="159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63575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65">
        <f t="shared" si="30"/>
        <v>0.38116113402359186</v>
      </c>
      <c r="K80" s="163">
        <f t="shared" si="31"/>
        <v>31620</v>
      </c>
      <c r="L80" s="163">
        <f t="shared" si="32"/>
        <v>79296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372279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65">
        <f t="shared" si="30"/>
        <v>-0.16251349655041403</v>
      </c>
      <c r="K81" s="163">
        <f t="shared" si="31"/>
        <v>7671</v>
      </c>
      <c r="L81" s="163">
        <f t="shared" si="32"/>
        <v>-270323</v>
      </c>
      <c r="M81" s="164">
        <f>H81/H$8</f>
        <v>3.8613929392970786E-2</v>
      </c>
      <c r="N81" s="79"/>
    </row>
    <row r="82" spans="1:14" x14ac:dyDescent="0.25">
      <c r="A82" s="161"/>
      <c r="B82" s="157" t="s">
        <v>107</v>
      </c>
      <c r="C82" s="158">
        <v>3891573</v>
      </c>
      <c r="D82" s="158">
        <v>3621125</v>
      </c>
      <c r="E82" s="158">
        <v>1040581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60">
        <f t="shared" si="30"/>
        <v>0.12434671545445131</v>
      </c>
      <c r="K82" s="158">
        <f t="shared" si="31"/>
        <v>589181</v>
      </c>
      <c r="L82" s="158">
        <f t="shared" si="32"/>
        <v>450275</v>
      </c>
      <c r="M82" s="159">
        <f>H82/H$8</f>
        <v>0.11285385257008199</v>
      </c>
      <c r="N82" s="79"/>
    </row>
    <row r="83" spans="1:14" s="56" customFormat="1" x14ac:dyDescent="0.25">
      <c r="A83" s="161"/>
      <c r="B83" s="162" t="s">
        <v>110</v>
      </c>
      <c r="C83" s="163">
        <v>522391</v>
      </c>
      <c r="D83" s="163">
        <v>574884</v>
      </c>
      <c r="E83" s="163">
        <v>154382</v>
      </c>
      <c r="F83" s="163">
        <v>504044</v>
      </c>
      <c r="G83" s="163">
        <v>666541</v>
      </c>
      <c r="H83" s="163">
        <v>786563</v>
      </c>
      <c r="I83" s="164">
        <f t="shared" ref="I83:I90" si="33">IFERROR(H83/G83-1,"-")</f>
        <v>0.18006694261868361</v>
      </c>
      <c r="J83" s="165">
        <f t="shared" si="30"/>
        <v>0.36821167400727806</v>
      </c>
      <c r="K83" s="163">
        <f t="shared" si="31"/>
        <v>120022</v>
      </c>
      <c r="L83" s="163">
        <f t="shared" si="32"/>
        <v>211679</v>
      </c>
      <c r="M83" s="164">
        <f t="shared" ref="M83:M90" si="34">H83/H$8</f>
        <v>2.1802491732347939E-2</v>
      </c>
      <c r="N83" s="166"/>
    </row>
    <row r="84" spans="1:14" s="56" customFormat="1" x14ac:dyDescent="0.25">
      <c r="A84" s="161"/>
      <c r="B84" s="162" t="s">
        <v>113</v>
      </c>
      <c r="C84" s="163">
        <v>1872405</v>
      </c>
      <c r="D84" s="163">
        <v>1562789</v>
      </c>
      <c r="E84" s="163">
        <v>432945</v>
      </c>
      <c r="F84" s="163">
        <v>1014024</v>
      </c>
      <c r="G84" s="163">
        <v>1210830</v>
      </c>
      <c r="H84" s="163">
        <v>1374516</v>
      </c>
      <c r="I84" s="164">
        <f t="shared" si="33"/>
        <v>0.13518495577413847</v>
      </c>
      <c r="J84" s="165">
        <f t="shared" si="30"/>
        <v>-0.1204724374179752</v>
      </c>
      <c r="K84" s="163">
        <f t="shared" si="31"/>
        <v>163686</v>
      </c>
      <c r="L84" s="163">
        <f t="shared" si="32"/>
        <v>-188273</v>
      </c>
      <c r="M84" s="164">
        <f t="shared" si="34"/>
        <v>3.8099775511916983E-2</v>
      </c>
      <c r="N84" s="166"/>
    </row>
    <row r="85" spans="1:14" x14ac:dyDescent="0.25">
      <c r="A85" s="161"/>
      <c r="B85" s="162" t="s">
        <v>116</v>
      </c>
      <c r="C85" s="163">
        <v>154431</v>
      </c>
      <c r="D85" s="163">
        <v>173660</v>
      </c>
      <c r="E85" s="163">
        <v>48183</v>
      </c>
      <c r="F85" s="163">
        <v>179405</v>
      </c>
      <c r="G85" s="163">
        <v>275311</v>
      </c>
      <c r="H85" s="163">
        <v>384207</v>
      </c>
      <c r="I85" s="164">
        <f t="shared" si="33"/>
        <v>0.3955381368706663</v>
      </c>
      <c r="J85" s="165">
        <f t="shared" si="30"/>
        <v>1.2124093055395599</v>
      </c>
      <c r="K85" s="163">
        <f t="shared" si="31"/>
        <v>108896</v>
      </c>
      <c r="L85" s="163">
        <f t="shared" si="32"/>
        <v>210547</v>
      </c>
      <c r="M85" s="164">
        <f t="shared" si="34"/>
        <v>1.0649712662571472E-2</v>
      </c>
      <c r="N85" s="79"/>
    </row>
    <row r="86" spans="1:14" x14ac:dyDescent="0.25">
      <c r="A86" s="161"/>
      <c r="B86" s="162" t="s">
        <v>123</v>
      </c>
      <c r="C86" s="163">
        <v>97884</v>
      </c>
      <c r="D86" s="163">
        <v>75235</v>
      </c>
      <c r="E86" s="163">
        <v>13900</v>
      </c>
      <c r="F86" s="163">
        <v>75513</v>
      </c>
      <c r="G86" s="163">
        <v>90350</v>
      </c>
      <c r="H86" s="163">
        <v>134266</v>
      </c>
      <c r="I86" s="164">
        <f t="shared" si="33"/>
        <v>0.48606530160486994</v>
      </c>
      <c r="J86" s="165">
        <f t="shared" si="30"/>
        <v>0.78462151923971546</v>
      </c>
      <c r="K86" s="163">
        <f t="shared" si="31"/>
        <v>43916</v>
      </c>
      <c r="L86" s="163">
        <f t="shared" si="32"/>
        <v>59031</v>
      </c>
      <c r="M86" s="164">
        <f t="shared" si="34"/>
        <v>3.7216769094597993E-3</v>
      </c>
      <c r="N86" s="79"/>
    </row>
    <row r="87" spans="1:14" x14ac:dyDescent="0.25">
      <c r="A87" s="161"/>
      <c r="B87" s="162" t="s">
        <v>119</v>
      </c>
      <c r="C87" s="163">
        <v>56194</v>
      </c>
      <c r="D87" s="163">
        <v>46816</v>
      </c>
      <c r="E87" s="163">
        <v>14741</v>
      </c>
      <c r="F87" s="163">
        <v>33738</v>
      </c>
      <c r="G87" s="163">
        <v>45567</v>
      </c>
      <c r="H87" s="163">
        <v>58820</v>
      </c>
      <c r="I87" s="164">
        <f t="shared" si="33"/>
        <v>0.29084644589286102</v>
      </c>
      <c r="J87" s="165">
        <f t="shared" si="30"/>
        <v>0.25640806561859186</v>
      </c>
      <c r="K87" s="163">
        <f t="shared" si="31"/>
        <v>13253</v>
      </c>
      <c r="L87" s="163">
        <f t="shared" si="32"/>
        <v>12004</v>
      </c>
      <c r="M87" s="164">
        <f t="shared" si="34"/>
        <v>1.6304130294670684E-3</v>
      </c>
      <c r="N87" s="79"/>
    </row>
    <row r="88" spans="1:14" x14ac:dyDescent="0.25">
      <c r="A88" s="161"/>
      <c r="B88" s="162" t="s">
        <v>128</v>
      </c>
      <c r="C88" s="163">
        <v>69026</v>
      </c>
      <c r="D88" s="163">
        <v>74813</v>
      </c>
      <c r="E88" s="163">
        <v>30454</v>
      </c>
      <c r="F88" s="163">
        <v>63463</v>
      </c>
      <c r="G88" s="163">
        <v>74935</v>
      </c>
      <c r="H88" s="163">
        <v>68632</v>
      </c>
      <c r="I88" s="164">
        <f t="shared" si="33"/>
        <v>-8.4112897844798806E-2</v>
      </c>
      <c r="J88" s="165">
        <f t="shared" si="30"/>
        <v>-8.2619330864956653E-2</v>
      </c>
      <c r="K88" s="163">
        <f t="shared" si="31"/>
        <v>-6303</v>
      </c>
      <c r="L88" s="163">
        <f t="shared" si="32"/>
        <v>-6181</v>
      </c>
      <c r="M88" s="164">
        <f t="shared" si="34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50000</v>
      </c>
      <c r="F89" s="163">
        <v>59972</v>
      </c>
      <c r="G89" s="163">
        <v>81697</v>
      </c>
      <c r="H89" s="163">
        <v>79675</v>
      </c>
      <c r="I89" s="164">
        <f t="shared" si="33"/>
        <v>-2.4749990819736389E-2</v>
      </c>
      <c r="J89" s="165">
        <f t="shared" si="30"/>
        <v>-0.29331677679719725</v>
      </c>
      <c r="K89" s="163">
        <f t="shared" si="31"/>
        <v>-2022</v>
      </c>
      <c r="L89" s="163">
        <f t="shared" si="32"/>
        <v>-33070</v>
      </c>
      <c r="M89" s="164">
        <f t="shared" si="34"/>
        <v>2.2084861972592432E-3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995831</v>
      </c>
      <c r="D90" s="169">
        <f t="shared" si="35"/>
        <v>1000183</v>
      </c>
      <c r="E90" s="169">
        <f t="shared" si="35"/>
        <v>295976</v>
      </c>
      <c r="F90" s="169">
        <f t="shared" si="35"/>
        <v>765846</v>
      </c>
      <c r="G90" s="169">
        <f t="shared" si="35"/>
        <v>1036988</v>
      </c>
      <c r="H90" s="169">
        <f t="shared" si="35"/>
        <v>1184721</v>
      </c>
      <c r="I90" s="170">
        <f t="shared" si="33"/>
        <v>0.14246355791966736</v>
      </c>
      <c r="J90" s="171">
        <f t="shared" si="30"/>
        <v>0.1845042357248623</v>
      </c>
      <c r="K90" s="169">
        <f>H90-G90</f>
        <v>147733</v>
      </c>
      <c r="L90" s="169">
        <f t="shared" si="32"/>
        <v>184538</v>
      </c>
      <c r="M90" s="170">
        <f t="shared" si="34"/>
        <v>3.2838907764081174E-2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138985</v>
      </c>
      <c r="D92" s="176">
        <v>136126</v>
      </c>
      <c r="E92" s="176">
        <v>55574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IFERROR(H92/D92-1,"-")</f>
        <v>0.11881639069685446</v>
      </c>
      <c r="K92" s="176">
        <f>H92-G92</f>
        <v>3966</v>
      </c>
      <c r="L92" s="176">
        <f>H92-D92</f>
        <v>16174</v>
      </c>
      <c r="M92" s="177">
        <f>H92/H$8</f>
        <v>4.2215556679332626E-3</v>
      </c>
      <c r="N92" s="79"/>
    </row>
    <row r="93" spans="1:14" x14ac:dyDescent="0.25">
      <c r="A93" s="161" t="s">
        <v>96</v>
      </c>
      <c r="B93" s="157" t="s">
        <v>97</v>
      </c>
      <c r="C93" s="158">
        <v>71206</v>
      </c>
      <c r="D93" s="158">
        <v>72932</v>
      </c>
      <c r="E93" s="158">
        <v>29167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60">
        <f t="shared" ref="J93:J104" si="36">IFERROR(H93/D93-1,"-")</f>
        <v>-2.5654033894586759E-2</v>
      </c>
      <c r="K93" s="158">
        <f t="shared" ref="K93:K103" si="37">H93-G93</f>
        <v>-1371</v>
      </c>
      <c r="L93" s="158">
        <f t="shared" ref="L93:L104" si="38">H93-D93</f>
        <v>-1871</v>
      </c>
      <c r="M93" s="159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14077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65">
        <f t="shared" si="36"/>
        <v>-0.34412023149410664</v>
      </c>
      <c r="K94" s="163">
        <f t="shared" si="37"/>
        <v>2040</v>
      </c>
      <c r="L94" s="163">
        <f t="shared" si="38"/>
        <v>-11357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15090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65">
        <f t="shared" si="36"/>
        <v>0.23757168974930498</v>
      </c>
      <c r="K95" s="163">
        <f t="shared" si="37"/>
        <v>-3411</v>
      </c>
      <c r="L95" s="163">
        <f t="shared" si="38"/>
        <v>9486</v>
      </c>
      <c r="M95" s="164">
        <f>H95/H$8</f>
        <v>1.3697188005969939E-3</v>
      </c>
      <c r="N95" s="79"/>
    </row>
    <row r="96" spans="1:14" x14ac:dyDescent="0.25">
      <c r="A96" s="161"/>
      <c r="B96" s="157" t="s">
        <v>107</v>
      </c>
      <c r="C96" s="158">
        <v>67779</v>
      </c>
      <c r="D96" s="158">
        <v>63194</v>
      </c>
      <c r="E96" s="158">
        <v>26407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60">
        <f t="shared" si="36"/>
        <v>0.2855492610057917</v>
      </c>
      <c r="K96" s="158">
        <f t="shared" si="37"/>
        <v>5337</v>
      </c>
      <c r="L96" s="158">
        <f t="shared" si="38"/>
        <v>18045</v>
      </c>
      <c r="M96" s="159">
        <f>H96/H$8</f>
        <v>2.2518382200080785E-3</v>
      </c>
      <c r="N96" s="79"/>
    </row>
    <row r="97" spans="1:14" s="56" customFormat="1" x14ac:dyDescent="0.25">
      <c r="A97" s="161"/>
      <c r="B97" s="162" t="s">
        <v>110</v>
      </c>
      <c r="C97" s="163">
        <v>7133</v>
      </c>
      <c r="D97" s="163">
        <v>8082</v>
      </c>
      <c r="E97" s="163">
        <v>4981</v>
      </c>
      <c r="F97" s="163">
        <v>9249</v>
      </c>
      <c r="G97" s="163">
        <v>11177</v>
      </c>
      <c r="H97" s="163">
        <v>12296</v>
      </c>
      <c r="I97" s="164">
        <f t="shared" ref="I97:I104" si="39">IFERROR(H97/G97-1,"-")</f>
        <v>0.10011631028003931</v>
      </c>
      <c r="J97" s="165">
        <f t="shared" si="36"/>
        <v>0.52140559267508046</v>
      </c>
      <c r="K97" s="163">
        <f t="shared" si="37"/>
        <v>1119</v>
      </c>
      <c r="L97" s="163">
        <f t="shared" si="38"/>
        <v>4214</v>
      </c>
      <c r="M97" s="164">
        <f t="shared" ref="M97:M104" si="40">H97/H$8</f>
        <v>3.4082894611232699E-4</v>
      </c>
      <c r="N97" s="166"/>
    </row>
    <row r="98" spans="1:14" s="56" customFormat="1" x14ac:dyDescent="0.25">
      <c r="A98" s="161"/>
      <c r="B98" s="162" t="s">
        <v>113</v>
      </c>
      <c r="C98" s="163">
        <v>25629</v>
      </c>
      <c r="D98" s="163">
        <v>21366</v>
      </c>
      <c r="E98" s="163">
        <v>7377</v>
      </c>
      <c r="F98" s="163">
        <v>21050</v>
      </c>
      <c r="G98" s="163">
        <v>22639</v>
      </c>
      <c r="H98" s="163">
        <v>25055</v>
      </c>
      <c r="I98" s="164">
        <f t="shared" si="39"/>
        <v>0.10671849463315519</v>
      </c>
      <c r="J98" s="165">
        <f t="shared" si="36"/>
        <v>0.17265749321351676</v>
      </c>
      <c r="K98" s="163">
        <f t="shared" si="37"/>
        <v>2416</v>
      </c>
      <c r="L98" s="163">
        <f t="shared" si="38"/>
        <v>3689</v>
      </c>
      <c r="M98" s="164">
        <f t="shared" si="40"/>
        <v>6.9449164320464806E-4</v>
      </c>
      <c r="N98" s="166"/>
    </row>
    <row r="99" spans="1:14" x14ac:dyDescent="0.25">
      <c r="A99" s="161"/>
      <c r="B99" s="162" t="s">
        <v>116</v>
      </c>
      <c r="C99" s="163">
        <v>8499</v>
      </c>
      <c r="D99" s="163">
        <v>8657</v>
      </c>
      <c r="E99" s="163">
        <v>4526</v>
      </c>
      <c r="F99" s="163">
        <v>7881</v>
      </c>
      <c r="G99" s="163">
        <v>8902</v>
      </c>
      <c r="H99" s="163">
        <v>9750</v>
      </c>
      <c r="I99" s="164">
        <f t="shared" si="39"/>
        <v>9.5259492248932931E-2</v>
      </c>
      <c r="J99" s="165">
        <f t="shared" si="36"/>
        <v>0.12625620884833078</v>
      </c>
      <c r="K99" s="163">
        <f t="shared" si="37"/>
        <v>848</v>
      </c>
      <c r="L99" s="163">
        <f t="shared" si="38"/>
        <v>1093</v>
      </c>
      <c r="M99" s="164">
        <f t="shared" si="40"/>
        <v>2.7025717506467048E-4</v>
      </c>
      <c r="N99" s="79"/>
    </row>
    <row r="100" spans="1:14" x14ac:dyDescent="0.25">
      <c r="A100" s="161"/>
      <c r="B100" s="162" t="s">
        <v>123</v>
      </c>
      <c r="C100" s="163">
        <v>2168</v>
      </c>
      <c r="D100" s="163">
        <v>2390</v>
      </c>
      <c r="E100" s="163">
        <v>907</v>
      </c>
      <c r="F100" s="163">
        <v>4981</v>
      </c>
      <c r="G100" s="163">
        <v>3623</v>
      </c>
      <c r="H100" s="163">
        <v>3800</v>
      </c>
      <c r="I100" s="164">
        <f t="shared" si="39"/>
        <v>4.8854540436102711E-2</v>
      </c>
      <c r="J100" s="165">
        <f t="shared" si="36"/>
        <v>0.58995815899581583</v>
      </c>
      <c r="K100" s="163">
        <f t="shared" si="37"/>
        <v>177</v>
      </c>
      <c r="L100" s="163">
        <f t="shared" si="38"/>
        <v>1410</v>
      </c>
      <c r="M100" s="164">
        <f t="shared" si="40"/>
        <v>1.0533100156366643E-4</v>
      </c>
      <c r="N100" s="79"/>
    </row>
    <row r="101" spans="1:14" x14ac:dyDescent="0.25">
      <c r="A101" s="161"/>
      <c r="B101" s="162" t="s">
        <v>119</v>
      </c>
      <c r="C101" s="163">
        <v>1567</v>
      </c>
      <c r="D101" s="163">
        <v>1298</v>
      </c>
      <c r="E101" s="163">
        <v>735</v>
      </c>
      <c r="F101" s="163">
        <v>1892</v>
      </c>
      <c r="G101" s="163">
        <v>1812</v>
      </c>
      <c r="H101" s="163">
        <v>2358</v>
      </c>
      <c r="I101" s="164">
        <f t="shared" si="39"/>
        <v>0.30132450331125837</v>
      </c>
      <c r="J101" s="165">
        <f t="shared" si="36"/>
        <v>0.81664098613251146</v>
      </c>
      <c r="K101" s="163">
        <f t="shared" si="37"/>
        <v>546</v>
      </c>
      <c r="L101" s="163">
        <f t="shared" si="38"/>
        <v>1060</v>
      </c>
      <c r="M101" s="164">
        <f t="shared" si="40"/>
        <v>6.5360658338717225E-5</v>
      </c>
      <c r="N101" s="79"/>
    </row>
    <row r="102" spans="1:14" x14ac:dyDescent="0.25">
      <c r="A102" s="161"/>
      <c r="B102" s="162" t="s">
        <v>128</v>
      </c>
      <c r="C102" s="163">
        <v>439</v>
      </c>
      <c r="D102" s="163">
        <v>444</v>
      </c>
      <c r="E102" s="163">
        <v>588</v>
      </c>
      <c r="F102" s="163">
        <v>817</v>
      </c>
      <c r="G102" s="163">
        <v>420</v>
      </c>
      <c r="H102" s="163">
        <v>782</v>
      </c>
      <c r="I102" s="164">
        <f t="shared" si="39"/>
        <v>0.86190476190476195</v>
      </c>
      <c r="J102" s="165">
        <f t="shared" si="36"/>
        <v>0.76126126126126126</v>
      </c>
      <c r="K102" s="163">
        <f t="shared" si="37"/>
        <v>362</v>
      </c>
      <c r="L102" s="163">
        <f t="shared" si="38"/>
        <v>338</v>
      </c>
      <c r="M102" s="164">
        <f t="shared" si="40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255</v>
      </c>
      <c r="F103" s="163">
        <v>385</v>
      </c>
      <c r="G103" s="163">
        <v>950</v>
      </c>
      <c r="H103" s="163">
        <v>1244</v>
      </c>
      <c r="I103" s="164">
        <f t="shared" si="39"/>
        <v>0.30947368421052635</v>
      </c>
      <c r="J103" s="165">
        <f t="shared" si="36"/>
        <v>0.7796852646638055</v>
      </c>
      <c r="K103" s="163">
        <f t="shared" si="37"/>
        <v>294</v>
      </c>
      <c r="L103" s="163">
        <f t="shared" si="38"/>
        <v>545</v>
      </c>
      <c r="M103" s="164">
        <f t="shared" si="40"/>
        <v>3.4482043669789748E-5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21186</v>
      </c>
      <c r="D104" s="169">
        <f t="shared" si="41"/>
        <v>20258</v>
      </c>
      <c r="E104" s="169">
        <f t="shared" si="41"/>
        <v>7038</v>
      </c>
      <c r="F104" s="169">
        <f t="shared" si="41"/>
        <v>20551</v>
      </c>
      <c r="G104" s="169">
        <f t="shared" si="41"/>
        <v>26379</v>
      </c>
      <c r="H104" s="169">
        <f t="shared" si="41"/>
        <v>25954</v>
      </c>
      <c r="I104" s="170">
        <f t="shared" si="39"/>
        <v>-1.6111300655824667E-2</v>
      </c>
      <c r="J104" s="171">
        <f t="shared" si="36"/>
        <v>0.28117286997729285</v>
      </c>
      <c r="K104" s="169">
        <f>H104-G104</f>
        <v>-425</v>
      </c>
      <c r="L104" s="169">
        <f t="shared" si="38"/>
        <v>5696</v>
      </c>
      <c r="M104" s="170">
        <f t="shared" si="40"/>
        <v>7.1941074067984176E-4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1066591</v>
      </c>
      <c r="D106" s="176">
        <v>1055815</v>
      </c>
      <c r="E106" s="176">
        <v>434663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IFERROR(H106/D106-1,"-")</f>
        <v>0.37646652112349233</v>
      </c>
      <c r="K106" s="176">
        <f>H106-G106</f>
        <v>6126</v>
      </c>
      <c r="L106" s="176">
        <f>H106-D106</f>
        <v>397479</v>
      </c>
      <c r="M106" s="177">
        <f>H106/H$8</f>
        <v>4.0283398049070274E-2</v>
      </c>
      <c r="N106" s="79"/>
    </row>
    <row r="107" spans="1:14" x14ac:dyDescent="0.25">
      <c r="A107" s="161" t="s">
        <v>96</v>
      </c>
      <c r="B107" s="157" t="s">
        <v>97</v>
      </c>
      <c r="C107" s="158">
        <v>150928</v>
      </c>
      <c r="D107" s="158">
        <v>162637</v>
      </c>
      <c r="E107" s="158">
        <v>124658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60">
        <f t="shared" ref="J107:J118" si="42">IFERROR(H107/D107-1,"-")</f>
        <v>0.27780886268192351</v>
      </c>
      <c r="K107" s="158">
        <f t="shared" ref="K107:K117" si="43">H107-G107</f>
        <v>-11277</v>
      </c>
      <c r="L107" s="158">
        <f t="shared" ref="L107:L118" si="44">H107-D107</f>
        <v>45182</v>
      </c>
      <c r="M107" s="159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16504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65">
        <f t="shared" si="42"/>
        <v>0.39274853249722996</v>
      </c>
      <c r="K108" s="163">
        <f t="shared" si="43"/>
        <v>1660</v>
      </c>
      <c r="L108" s="163">
        <f t="shared" si="44"/>
        <v>16660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108154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65">
        <f t="shared" si="42"/>
        <v>0.23725232494302029</v>
      </c>
      <c r="K109" s="163">
        <f t="shared" si="43"/>
        <v>-12937</v>
      </c>
      <c r="L109" s="163">
        <f t="shared" si="44"/>
        <v>28522</v>
      </c>
      <c r="M109" s="164">
        <f>H109/H$8</f>
        <v>4.1228771506788804E-3</v>
      </c>
      <c r="N109" s="79"/>
    </row>
    <row r="110" spans="1:14" x14ac:dyDescent="0.25">
      <c r="A110" s="161"/>
      <c r="B110" s="157" t="s">
        <v>107</v>
      </c>
      <c r="C110" s="158">
        <v>915663</v>
      </c>
      <c r="D110" s="158">
        <v>893178</v>
      </c>
      <c r="E110" s="158">
        <v>310005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60">
        <f t="shared" si="42"/>
        <v>0.39443089731274172</v>
      </c>
      <c r="K110" s="158">
        <f t="shared" si="43"/>
        <v>17403</v>
      </c>
      <c r="L110" s="158">
        <f t="shared" si="44"/>
        <v>352297</v>
      </c>
      <c r="M110" s="159">
        <f>H110/H$8</f>
        <v>3.4522928729607223E-2</v>
      </c>
      <c r="N110" s="79"/>
    </row>
    <row r="111" spans="1:14" s="56" customFormat="1" x14ac:dyDescent="0.25">
      <c r="A111" s="161"/>
      <c r="B111" s="162" t="s">
        <v>110</v>
      </c>
      <c r="C111" s="163">
        <v>501490</v>
      </c>
      <c r="D111" s="163">
        <v>476582</v>
      </c>
      <c r="E111" s="163">
        <v>176124</v>
      </c>
      <c r="F111" s="163">
        <v>673877</v>
      </c>
      <c r="G111" s="163">
        <v>775590</v>
      </c>
      <c r="H111" s="163">
        <v>761721</v>
      </c>
      <c r="I111" s="164">
        <f t="shared" ref="I111:I118" si="45">IFERROR(H111/G111-1,"-")</f>
        <v>-1.7881870575948589E-2</v>
      </c>
      <c r="J111" s="165">
        <f t="shared" si="42"/>
        <v>0.59829997775828714</v>
      </c>
      <c r="K111" s="163">
        <f t="shared" si="43"/>
        <v>-13869</v>
      </c>
      <c r="L111" s="163">
        <f t="shared" si="44"/>
        <v>285139</v>
      </c>
      <c r="M111" s="164">
        <f t="shared" ref="M111:M118" si="46">H111/H$8</f>
        <v>2.111390416896778E-2</v>
      </c>
      <c r="N111" s="166"/>
    </row>
    <row r="112" spans="1:14" s="56" customFormat="1" x14ac:dyDescent="0.25">
      <c r="A112" s="161"/>
      <c r="B112" s="162" t="s">
        <v>113</v>
      </c>
      <c r="C112" s="163">
        <v>114306</v>
      </c>
      <c r="D112" s="163">
        <v>91753</v>
      </c>
      <c r="E112" s="163">
        <v>22421</v>
      </c>
      <c r="F112" s="163">
        <v>45927</v>
      </c>
      <c r="G112" s="163">
        <v>60304</v>
      </c>
      <c r="H112" s="163">
        <v>60756</v>
      </c>
      <c r="I112" s="164">
        <f t="shared" si="45"/>
        <v>7.4953568585831576E-3</v>
      </c>
      <c r="J112" s="165">
        <f t="shared" si="42"/>
        <v>-0.3378309156103888</v>
      </c>
      <c r="K112" s="163">
        <f t="shared" si="43"/>
        <v>452</v>
      </c>
      <c r="L112" s="163">
        <f t="shared" si="44"/>
        <v>-30997</v>
      </c>
      <c r="M112" s="164">
        <f t="shared" si="46"/>
        <v>1.6840764028952942E-3</v>
      </c>
      <c r="N112" s="166"/>
    </row>
    <row r="113" spans="1:14" x14ac:dyDescent="0.25">
      <c r="A113" s="161"/>
      <c r="B113" s="162" t="s">
        <v>116</v>
      </c>
      <c r="C113" s="163">
        <v>102904</v>
      </c>
      <c r="D113" s="163">
        <v>92528</v>
      </c>
      <c r="E113" s="163">
        <v>13826</v>
      </c>
      <c r="F113" s="163">
        <v>65652</v>
      </c>
      <c r="G113" s="163">
        <v>76293</v>
      </c>
      <c r="H113" s="163">
        <v>85229</v>
      </c>
      <c r="I113" s="164">
        <f t="shared" si="45"/>
        <v>0.1171273904552188</v>
      </c>
      <c r="J113" s="165">
        <f t="shared" si="42"/>
        <v>-7.8884229638595871E-2</v>
      </c>
      <c r="K113" s="163">
        <f t="shared" si="43"/>
        <v>8936</v>
      </c>
      <c r="L113" s="163">
        <f t="shared" si="44"/>
        <v>-7299</v>
      </c>
      <c r="M113" s="164">
        <f t="shared" si="46"/>
        <v>2.362435771649928E-3</v>
      </c>
      <c r="N113" s="79"/>
    </row>
    <row r="114" spans="1:14" x14ac:dyDescent="0.25">
      <c r="A114" s="161"/>
      <c r="B114" s="162" t="s">
        <v>123</v>
      </c>
      <c r="C114" s="163">
        <v>16800</v>
      </c>
      <c r="D114" s="163">
        <v>18644</v>
      </c>
      <c r="E114" s="163">
        <v>8828</v>
      </c>
      <c r="F114" s="163">
        <v>41263</v>
      </c>
      <c r="G114" s="163">
        <v>42135</v>
      </c>
      <c r="H114" s="163">
        <v>41377</v>
      </c>
      <c r="I114" s="164">
        <f t="shared" si="45"/>
        <v>-1.7989794707487849E-2</v>
      </c>
      <c r="J114" s="165">
        <f t="shared" si="42"/>
        <v>1.2193198884359577</v>
      </c>
      <c r="K114" s="163">
        <f t="shared" si="43"/>
        <v>-758</v>
      </c>
      <c r="L114" s="163">
        <f t="shared" si="44"/>
        <v>22733</v>
      </c>
      <c r="M114" s="164">
        <f t="shared" si="46"/>
        <v>1.1469160136052174E-3</v>
      </c>
      <c r="N114" s="79"/>
    </row>
    <row r="115" spans="1:14" x14ac:dyDescent="0.25">
      <c r="A115" s="161"/>
      <c r="B115" s="162" t="s">
        <v>119</v>
      </c>
      <c r="C115" s="163">
        <v>28295</v>
      </c>
      <c r="D115" s="163">
        <v>29965</v>
      </c>
      <c r="E115" s="163">
        <v>19692</v>
      </c>
      <c r="F115" s="163">
        <v>41249</v>
      </c>
      <c r="G115" s="163">
        <v>42266</v>
      </c>
      <c r="H115" s="163">
        <v>33197</v>
      </c>
      <c r="I115" s="164">
        <f t="shared" si="45"/>
        <v>-0.21456963043581134</v>
      </c>
      <c r="J115" s="165">
        <f t="shared" si="42"/>
        <v>0.10785916903053572</v>
      </c>
      <c r="K115" s="163">
        <f t="shared" si="43"/>
        <v>-9069</v>
      </c>
      <c r="L115" s="163">
        <f t="shared" si="44"/>
        <v>3232</v>
      </c>
      <c r="M115" s="164">
        <f t="shared" si="46"/>
        <v>9.2017717339711437E-4</v>
      </c>
      <c r="N115" s="79"/>
    </row>
    <row r="116" spans="1:14" x14ac:dyDescent="0.25">
      <c r="A116" s="16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11983</v>
      </c>
      <c r="G116" s="163">
        <v>11780</v>
      </c>
      <c r="H116" s="163">
        <v>11633</v>
      </c>
      <c r="I116" s="164">
        <f t="shared" si="45"/>
        <v>-1.2478777589134071E-2</v>
      </c>
      <c r="J116" s="165">
        <f t="shared" si="42"/>
        <v>0.97504244482173186</v>
      </c>
      <c r="K116" s="163">
        <f t="shared" si="43"/>
        <v>-147</v>
      </c>
      <c r="L116" s="163">
        <f t="shared" si="44"/>
        <v>5743</v>
      </c>
      <c r="M116" s="164">
        <f t="shared" si="46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7507</v>
      </c>
      <c r="G117" s="163">
        <v>7656</v>
      </c>
      <c r="H117" s="163">
        <v>10984</v>
      </c>
      <c r="I117" s="164">
        <f t="shared" si="45"/>
        <v>0.4346917450365726</v>
      </c>
      <c r="J117" s="165">
        <f t="shared" si="42"/>
        <v>-0.18516320474777448</v>
      </c>
      <c r="K117" s="163">
        <f t="shared" si="43"/>
        <v>3328</v>
      </c>
      <c r="L117" s="163">
        <f t="shared" si="44"/>
        <v>-2496</v>
      </c>
      <c r="M117" s="164">
        <f t="shared" si="46"/>
        <v>3.0446203188824001E-4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134857</v>
      </c>
      <c r="D118" s="169">
        <f t="shared" si="47"/>
        <v>164336</v>
      </c>
      <c r="E118" s="169">
        <f t="shared" si="47"/>
        <v>59485</v>
      </c>
      <c r="F118" s="169">
        <f t="shared" si="47"/>
        <v>208027</v>
      </c>
      <c r="G118" s="169">
        <f t="shared" si="47"/>
        <v>212048</v>
      </c>
      <c r="H118" s="169">
        <f t="shared" si="47"/>
        <v>240578</v>
      </c>
      <c r="I118" s="170">
        <f t="shared" si="45"/>
        <v>0.13454500867728059</v>
      </c>
      <c r="J118" s="171">
        <f t="shared" si="42"/>
        <v>0.46393973322948101</v>
      </c>
      <c r="K118" s="169">
        <f>H118-G118</f>
        <v>28530</v>
      </c>
      <c r="L118" s="169">
        <f t="shared" si="44"/>
        <v>76242</v>
      </c>
      <c r="M118" s="170">
        <f t="shared" si="46"/>
        <v>6.6685057089957223E-3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535197</v>
      </c>
      <c r="D120" s="176">
        <v>503437</v>
      </c>
      <c r="E120" s="176">
        <v>193648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IFERROR(H120/D120-1,"-")</f>
        <v>0.16056825382321915</v>
      </c>
      <c r="K120" s="176">
        <f>H120-G120</f>
        <v>7811</v>
      </c>
      <c r="L120" s="176">
        <f>H120-D120</f>
        <v>80836</v>
      </c>
      <c r="M120" s="177">
        <f>H120/H$8</f>
        <v>1.6195279020160019E-2</v>
      </c>
      <c r="N120" s="79"/>
    </row>
    <row r="121" spans="1:14" x14ac:dyDescent="0.25">
      <c r="A121" s="161" t="s">
        <v>96</v>
      </c>
      <c r="B121" s="157" t="s">
        <v>97</v>
      </c>
      <c r="C121" s="158">
        <v>266568</v>
      </c>
      <c r="D121" s="158">
        <v>235408</v>
      </c>
      <c r="E121" s="158">
        <v>99995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60">
        <f t="shared" ref="J121:J132" si="48">IFERROR(H121/D121-1,"-")</f>
        <v>0.31006168014680902</v>
      </c>
      <c r="K121" s="158">
        <f t="shared" ref="K121:K131" si="49">H121-G121</f>
        <v>6049</v>
      </c>
      <c r="L121" s="158">
        <f t="shared" ref="L121:L132" si="50">H121-D121</f>
        <v>72991</v>
      </c>
      <c r="M121" s="159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39722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65">
        <f t="shared" si="48"/>
        <v>0.20953654108444519</v>
      </c>
      <c r="K122" s="163">
        <f t="shared" si="49"/>
        <v>12955</v>
      </c>
      <c r="L122" s="163">
        <f t="shared" si="50"/>
        <v>23198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60273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65">
        <f t="shared" si="48"/>
        <v>0.39931193212346727</v>
      </c>
      <c r="K123" s="163">
        <f t="shared" si="49"/>
        <v>-6906</v>
      </c>
      <c r="L123" s="163">
        <f t="shared" si="50"/>
        <v>49793</v>
      </c>
      <c r="M123" s="164">
        <f>H123/H$8</f>
        <v>4.8366332796958306E-3</v>
      </c>
      <c r="N123" s="79"/>
    </row>
    <row r="124" spans="1:14" x14ac:dyDescent="0.25">
      <c r="A124" s="161"/>
      <c r="B124" s="157" t="s">
        <v>107</v>
      </c>
      <c r="C124" s="158">
        <v>268629</v>
      </c>
      <c r="D124" s="158">
        <v>268029</v>
      </c>
      <c r="E124" s="158">
        <v>93653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60">
        <f t="shared" si="48"/>
        <v>2.9269220867891077E-2</v>
      </c>
      <c r="K124" s="158">
        <f t="shared" si="49"/>
        <v>1762</v>
      </c>
      <c r="L124" s="158">
        <f t="shared" si="50"/>
        <v>7845</v>
      </c>
      <c r="M124" s="159">
        <f>H124/H$8</f>
        <v>7.6468644014144509E-3</v>
      </c>
      <c r="N124" s="79"/>
    </row>
    <row r="125" spans="1:14" s="56" customFormat="1" x14ac:dyDescent="0.25">
      <c r="A125" s="161"/>
      <c r="B125" s="162" t="s">
        <v>110</v>
      </c>
      <c r="C125" s="163">
        <v>36190</v>
      </c>
      <c r="D125" s="163">
        <v>33000</v>
      </c>
      <c r="E125" s="163">
        <v>10946</v>
      </c>
      <c r="F125" s="163">
        <v>33351</v>
      </c>
      <c r="G125" s="163">
        <v>40267</v>
      </c>
      <c r="H125" s="163">
        <v>36521</v>
      </c>
      <c r="I125" s="164">
        <f t="shared" ref="I125:I132" si="51">IFERROR(H125/G125-1,"-")</f>
        <v>-9.3029031216628977E-2</v>
      </c>
      <c r="J125" s="165">
        <f t="shared" si="48"/>
        <v>0.10669696969696973</v>
      </c>
      <c r="K125" s="163">
        <f t="shared" si="49"/>
        <v>-3746</v>
      </c>
      <c r="L125" s="163">
        <f t="shared" si="50"/>
        <v>3521</v>
      </c>
      <c r="M125" s="164">
        <f t="shared" ref="M125:M132" si="52">H125/H$8</f>
        <v>1.0123140810807006E-3</v>
      </c>
      <c r="N125" s="166"/>
    </row>
    <row r="126" spans="1:14" s="56" customFormat="1" x14ac:dyDescent="0.25">
      <c r="A126" s="161"/>
      <c r="B126" s="162" t="s">
        <v>113</v>
      </c>
      <c r="C126" s="163">
        <v>35550</v>
      </c>
      <c r="D126" s="163">
        <v>30865</v>
      </c>
      <c r="E126" s="163">
        <v>11173</v>
      </c>
      <c r="F126" s="163">
        <v>34791</v>
      </c>
      <c r="G126" s="163">
        <v>43445</v>
      </c>
      <c r="H126" s="163">
        <v>42161</v>
      </c>
      <c r="I126" s="164">
        <f t="shared" si="51"/>
        <v>-2.9554609276096211E-2</v>
      </c>
      <c r="J126" s="165">
        <f t="shared" si="48"/>
        <v>0.36598088449700317</v>
      </c>
      <c r="K126" s="163">
        <f t="shared" si="49"/>
        <v>-1284</v>
      </c>
      <c r="L126" s="163">
        <f t="shared" si="50"/>
        <v>11296</v>
      </c>
      <c r="M126" s="164">
        <f t="shared" si="52"/>
        <v>1.1686474623488791E-3</v>
      </c>
      <c r="N126" s="166"/>
    </row>
    <row r="127" spans="1:14" x14ac:dyDescent="0.25">
      <c r="A127" s="161"/>
      <c r="B127" s="162" t="s">
        <v>116</v>
      </c>
      <c r="C127" s="163">
        <v>18689</v>
      </c>
      <c r="D127" s="163">
        <v>20310</v>
      </c>
      <c r="E127" s="163">
        <v>6712</v>
      </c>
      <c r="F127" s="163">
        <v>23874</v>
      </c>
      <c r="G127" s="163">
        <v>26737</v>
      </c>
      <c r="H127" s="163">
        <v>26375</v>
      </c>
      <c r="I127" s="164">
        <f t="shared" si="51"/>
        <v>-1.3539290122302372E-2</v>
      </c>
      <c r="J127" s="165">
        <f t="shared" si="48"/>
        <v>0.29862136878385037</v>
      </c>
      <c r="K127" s="163">
        <f t="shared" si="49"/>
        <v>-362</v>
      </c>
      <c r="L127" s="163">
        <f t="shared" si="50"/>
        <v>6065</v>
      </c>
      <c r="M127" s="164">
        <f t="shared" si="52"/>
        <v>7.3108030690571108E-4</v>
      </c>
      <c r="N127" s="79"/>
    </row>
    <row r="128" spans="1:14" x14ac:dyDescent="0.25">
      <c r="A128" s="161"/>
      <c r="B128" s="162" t="s">
        <v>123</v>
      </c>
      <c r="C128" s="163">
        <v>4857</v>
      </c>
      <c r="D128" s="163">
        <v>4930</v>
      </c>
      <c r="E128" s="163">
        <v>1694</v>
      </c>
      <c r="F128" s="163">
        <v>6463</v>
      </c>
      <c r="G128" s="163">
        <v>7383</v>
      </c>
      <c r="H128" s="163">
        <v>7428</v>
      </c>
      <c r="I128" s="164">
        <f t="shared" si="51"/>
        <v>6.0950832994717263E-3</v>
      </c>
      <c r="J128" s="165">
        <f t="shared" si="48"/>
        <v>0.50669371196754565</v>
      </c>
      <c r="K128" s="163">
        <f t="shared" si="49"/>
        <v>45</v>
      </c>
      <c r="L128" s="163">
        <f t="shared" si="50"/>
        <v>2498</v>
      </c>
      <c r="M128" s="164">
        <f t="shared" si="52"/>
        <v>2.0589438937234587E-4</v>
      </c>
      <c r="N128" s="79"/>
    </row>
    <row r="129" spans="1:14" x14ac:dyDescent="0.25">
      <c r="A129" s="161"/>
      <c r="B129" s="162" t="s">
        <v>119</v>
      </c>
      <c r="C129" s="163">
        <v>5017</v>
      </c>
      <c r="D129" s="163">
        <v>3923</v>
      </c>
      <c r="E129" s="163">
        <v>1808</v>
      </c>
      <c r="F129" s="163">
        <v>4851</v>
      </c>
      <c r="G129" s="163">
        <v>5958</v>
      </c>
      <c r="H129" s="163">
        <v>5916</v>
      </c>
      <c r="I129" s="164">
        <f t="shared" si="51"/>
        <v>-7.0493454179254567E-3</v>
      </c>
      <c r="J129" s="165">
        <f t="shared" si="48"/>
        <v>0.50802956920723941</v>
      </c>
      <c r="K129" s="163">
        <f t="shared" si="49"/>
        <v>-42</v>
      </c>
      <c r="L129" s="163">
        <f t="shared" si="50"/>
        <v>1993</v>
      </c>
      <c r="M129" s="164">
        <f t="shared" si="52"/>
        <v>1.6398373822385542E-4</v>
      </c>
      <c r="N129" s="79"/>
    </row>
    <row r="130" spans="1:14" x14ac:dyDescent="0.25">
      <c r="A130" s="161"/>
      <c r="B130" s="162" t="s">
        <v>128</v>
      </c>
      <c r="C130" s="163">
        <v>4529</v>
      </c>
      <c r="D130" s="163">
        <v>4303</v>
      </c>
      <c r="E130" s="163">
        <v>1667</v>
      </c>
      <c r="F130" s="163">
        <v>2747</v>
      </c>
      <c r="G130" s="163">
        <v>3505</v>
      </c>
      <c r="H130" s="163">
        <v>3870</v>
      </c>
      <c r="I130" s="164">
        <f t="shared" si="51"/>
        <v>0.10413694721825961</v>
      </c>
      <c r="J130" s="165">
        <f t="shared" si="48"/>
        <v>-0.10062746920752963</v>
      </c>
      <c r="K130" s="163">
        <f t="shared" si="49"/>
        <v>365</v>
      </c>
      <c r="L130" s="163">
        <f t="shared" si="50"/>
        <v>-433</v>
      </c>
      <c r="M130" s="164">
        <f t="shared" si="52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2114</v>
      </c>
      <c r="F131" s="163">
        <v>4022</v>
      </c>
      <c r="G131" s="163">
        <v>4912</v>
      </c>
      <c r="H131" s="163">
        <v>5417</v>
      </c>
      <c r="I131" s="164">
        <f t="shared" si="51"/>
        <v>0.10280944625407162</v>
      </c>
      <c r="J131" s="165">
        <f t="shared" si="48"/>
        <v>-7.8584793332199365E-2</v>
      </c>
      <c r="K131" s="163">
        <f t="shared" si="49"/>
        <v>505</v>
      </c>
      <c r="L131" s="163">
        <f t="shared" si="50"/>
        <v>-462</v>
      </c>
      <c r="M131" s="164">
        <f t="shared" si="52"/>
        <v>1.5015211459746872E-4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155874</v>
      </c>
      <c r="D132" s="169">
        <f t="shared" si="53"/>
        <v>164819</v>
      </c>
      <c r="E132" s="169">
        <f t="shared" si="53"/>
        <v>57539</v>
      </c>
      <c r="F132" s="169">
        <f t="shared" si="53"/>
        <v>161456</v>
      </c>
      <c r="G132" s="169">
        <f t="shared" si="53"/>
        <v>141905</v>
      </c>
      <c r="H132" s="169">
        <f t="shared" si="53"/>
        <v>148186</v>
      </c>
      <c r="I132" s="170">
        <f t="shared" si="51"/>
        <v>4.4262006271801546E-2</v>
      </c>
      <c r="J132" s="171">
        <f t="shared" si="48"/>
        <v>-0.10091676323724819</v>
      </c>
      <c r="K132" s="169">
        <f>H132-G132</f>
        <v>6281</v>
      </c>
      <c r="L132" s="169">
        <f t="shared" si="50"/>
        <v>-16633</v>
      </c>
      <c r="M132" s="170">
        <f t="shared" si="52"/>
        <v>4.1075209993982828E-3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2070855</v>
      </c>
      <c r="D134" s="176">
        <v>1856756</v>
      </c>
      <c r="E134" s="176">
        <v>584304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IFERROR(H134/D134-1,"-")</f>
        <v>7.110465780102504E-2</v>
      </c>
      <c r="K134" s="176">
        <f>H134-G134</f>
        <v>102042</v>
      </c>
      <c r="L134" s="176">
        <f>H134-D134</f>
        <v>132024</v>
      </c>
      <c r="M134" s="177">
        <f>H134/H$8</f>
        <v>5.512636560257593E-2</v>
      </c>
      <c r="N134" s="79"/>
    </row>
    <row r="135" spans="1:14" x14ac:dyDescent="0.25">
      <c r="A135" s="161" t="s">
        <v>96</v>
      </c>
      <c r="B135" s="157" t="s">
        <v>97</v>
      </c>
      <c r="C135" s="158">
        <v>212961</v>
      </c>
      <c r="D135" s="158">
        <v>192906</v>
      </c>
      <c r="E135" s="158">
        <v>64416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60">
        <f t="shared" ref="J135:J146" si="54">IFERROR(H135/D135-1,"-")</f>
        <v>-0.46222512519050729</v>
      </c>
      <c r="K135" s="158">
        <f t="shared" ref="K135:K145" si="55">H135-G135</f>
        <v>-10343</v>
      </c>
      <c r="L135" s="158">
        <f t="shared" ref="L135:L146" si="56">H135-D135</f>
        <v>-89166</v>
      </c>
      <c r="M135" s="159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42658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65">
        <f t="shared" si="54"/>
        <v>-0.49503311258278149</v>
      </c>
      <c r="K136" s="163">
        <f t="shared" si="55"/>
        <v>-12205</v>
      </c>
      <c r="L136" s="163">
        <f t="shared" si="56"/>
        <v>-46943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21758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65">
        <f t="shared" si="54"/>
        <v>-0.43050429250188627</v>
      </c>
      <c r="K137" s="163">
        <f t="shared" si="55"/>
        <v>1862</v>
      </c>
      <c r="L137" s="163">
        <f t="shared" si="56"/>
        <v>-42223</v>
      </c>
      <c r="M137" s="164">
        <f>H137/H$8</f>
        <v>1.5482271295627866E-3</v>
      </c>
      <c r="N137" s="79"/>
    </row>
    <row r="138" spans="1:14" x14ac:dyDescent="0.25">
      <c r="A138" s="161"/>
      <c r="B138" s="157" t="s">
        <v>107</v>
      </c>
      <c r="C138" s="158">
        <v>1857894</v>
      </c>
      <c r="D138" s="158">
        <v>1663850</v>
      </c>
      <c r="E138" s="158">
        <v>519888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60">
        <f t="shared" si="54"/>
        <v>0.13293866634612495</v>
      </c>
      <c r="K138" s="158">
        <f t="shared" si="55"/>
        <v>112385</v>
      </c>
      <c r="L138" s="158">
        <f t="shared" si="56"/>
        <v>221190</v>
      </c>
      <c r="M138" s="159">
        <f>H138/H$8</f>
        <v>5.2250829259887839E-2</v>
      </c>
      <c r="N138" s="79"/>
    </row>
    <row r="139" spans="1:14" s="56" customFormat="1" x14ac:dyDescent="0.25">
      <c r="A139" s="161"/>
      <c r="B139" s="162" t="s">
        <v>110</v>
      </c>
      <c r="C139" s="163">
        <v>1012432</v>
      </c>
      <c r="D139" s="163">
        <v>847716</v>
      </c>
      <c r="E139" s="163">
        <v>223652</v>
      </c>
      <c r="F139" s="163">
        <v>740061</v>
      </c>
      <c r="G139" s="163">
        <v>745732</v>
      </c>
      <c r="H139" s="163">
        <v>857461</v>
      </c>
      <c r="I139" s="164">
        <f t="shared" ref="I139:I146" si="57">IFERROR(H139/G139-1,"-")</f>
        <v>0.1498246018676952</v>
      </c>
      <c r="J139" s="165">
        <f t="shared" si="54"/>
        <v>1.1495595222928534E-2</v>
      </c>
      <c r="K139" s="163">
        <f t="shared" si="55"/>
        <v>111729</v>
      </c>
      <c r="L139" s="163">
        <f t="shared" si="56"/>
        <v>9745</v>
      </c>
      <c r="M139" s="164">
        <f t="shared" ref="M139:M146" si="58">H139/H$8</f>
        <v>2.3767691034679732E-2</v>
      </c>
      <c r="N139" s="166"/>
    </row>
    <row r="140" spans="1:14" s="56" customFormat="1" x14ac:dyDescent="0.25">
      <c r="A140" s="161"/>
      <c r="B140" s="162" t="s">
        <v>113</v>
      </c>
      <c r="C140" s="163">
        <v>127265</v>
      </c>
      <c r="D140" s="163">
        <v>113771</v>
      </c>
      <c r="E140" s="163">
        <v>42621</v>
      </c>
      <c r="F140" s="163">
        <v>132461</v>
      </c>
      <c r="G140" s="163">
        <v>181229</v>
      </c>
      <c r="H140" s="163">
        <v>190327</v>
      </c>
      <c r="I140" s="164">
        <f t="shared" si="57"/>
        <v>5.0201678539306682E-2</v>
      </c>
      <c r="J140" s="165">
        <f t="shared" si="54"/>
        <v>0.67289555334839291</v>
      </c>
      <c r="K140" s="163">
        <f t="shared" si="55"/>
        <v>9098</v>
      </c>
      <c r="L140" s="163">
        <f t="shared" si="56"/>
        <v>76556</v>
      </c>
      <c r="M140" s="164">
        <f t="shared" si="58"/>
        <v>5.2756140880547212E-3</v>
      </c>
      <c r="N140" s="166"/>
    </row>
    <row r="141" spans="1:14" x14ac:dyDescent="0.25">
      <c r="A141" s="161"/>
      <c r="B141" s="162" t="s">
        <v>116</v>
      </c>
      <c r="C141" s="163">
        <v>159535</v>
      </c>
      <c r="D141" s="163">
        <v>132722</v>
      </c>
      <c r="E141" s="163">
        <v>41260</v>
      </c>
      <c r="F141" s="163">
        <v>171222</v>
      </c>
      <c r="G141" s="163">
        <v>162316</v>
      </c>
      <c r="H141" s="163">
        <v>166671</v>
      </c>
      <c r="I141" s="164">
        <f t="shared" si="57"/>
        <v>2.6830380245939978E-2</v>
      </c>
      <c r="J141" s="165">
        <f t="shared" si="54"/>
        <v>0.25579029851870838</v>
      </c>
      <c r="K141" s="163">
        <f t="shared" si="55"/>
        <v>4355</v>
      </c>
      <c r="L141" s="163">
        <f t="shared" si="56"/>
        <v>33949</v>
      </c>
      <c r="M141" s="164">
        <f t="shared" si="58"/>
        <v>4.6199008846362763E-3</v>
      </c>
      <c r="N141" s="79"/>
    </row>
    <row r="142" spans="1:14" x14ac:dyDescent="0.25">
      <c r="A142" s="161"/>
      <c r="B142" s="162" t="s">
        <v>123</v>
      </c>
      <c r="C142" s="163">
        <v>37533</v>
      </c>
      <c r="D142" s="163">
        <v>38846</v>
      </c>
      <c r="E142" s="163">
        <v>8075</v>
      </c>
      <c r="F142" s="163">
        <v>60881</v>
      </c>
      <c r="G142" s="163">
        <v>78552</v>
      </c>
      <c r="H142" s="163">
        <v>58930</v>
      </c>
      <c r="I142" s="164">
        <f t="shared" si="57"/>
        <v>-0.24979631327019047</v>
      </c>
      <c r="J142" s="165">
        <f t="shared" si="54"/>
        <v>0.51701590897389682</v>
      </c>
      <c r="K142" s="163">
        <f t="shared" si="55"/>
        <v>-19622</v>
      </c>
      <c r="L142" s="163">
        <f t="shared" si="56"/>
        <v>20084</v>
      </c>
      <c r="M142" s="164">
        <f t="shared" si="58"/>
        <v>1.6334620847754903E-3</v>
      </c>
      <c r="N142" s="79"/>
    </row>
    <row r="143" spans="1:14" x14ac:dyDescent="0.25">
      <c r="A143" s="161"/>
      <c r="B143" s="162" t="s">
        <v>119</v>
      </c>
      <c r="C143" s="163">
        <v>39264</v>
      </c>
      <c r="D143" s="163">
        <v>39195</v>
      </c>
      <c r="E143" s="163">
        <v>11977</v>
      </c>
      <c r="F143" s="163">
        <v>32138</v>
      </c>
      <c r="G143" s="163">
        <v>40929</v>
      </c>
      <c r="H143" s="163">
        <v>41917</v>
      </c>
      <c r="I143" s="164">
        <f t="shared" si="57"/>
        <v>2.4139363287644544E-2</v>
      </c>
      <c r="J143" s="165">
        <f t="shared" si="54"/>
        <v>6.9447633626738003E-2</v>
      </c>
      <c r="K143" s="163">
        <f t="shared" si="55"/>
        <v>988</v>
      </c>
      <c r="L143" s="163">
        <f t="shared" si="56"/>
        <v>2722</v>
      </c>
      <c r="M143" s="164">
        <f t="shared" si="58"/>
        <v>1.1618841033011068E-3</v>
      </c>
      <c r="N143" s="79"/>
    </row>
    <row r="144" spans="1:14" x14ac:dyDescent="0.25">
      <c r="A144" s="161"/>
      <c r="B144" s="162" t="s">
        <v>128</v>
      </c>
      <c r="C144" s="163">
        <v>17025</v>
      </c>
      <c r="D144" s="163">
        <v>18681</v>
      </c>
      <c r="E144" s="163">
        <v>15360</v>
      </c>
      <c r="F144" s="163">
        <v>24691</v>
      </c>
      <c r="G144" s="163">
        <v>28155</v>
      </c>
      <c r="H144" s="163">
        <v>26591</v>
      </c>
      <c r="I144" s="164">
        <f t="shared" si="57"/>
        <v>-5.554963594388207E-2</v>
      </c>
      <c r="J144" s="165">
        <f t="shared" si="54"/>
        <v>0.42342487018896202</v>
      </c>
      <c r="K144" s="163">
        <f t="shared" si="55"/>
        <v>-1564</v>
      </c>
      <c r="L144" s="163">
        <f t="shared" si="56"/>
        <v>7910</v>
      </c>
      <c r="M144" s="164">
        <f t="shared" si="58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29483</v>
      </c>
      <c r="F145" s="163">
        <v>14264</v>
      </c>
      <c r="G145" s="163">
        <v>21375</v>
      </c>
      <c r="H145" s="163">
        <v>19097</v>
      </c>
      <c r="I145" s="164">
        <f t="shared" si="57"/>
        <v>-0.10657309941520465</v>
      </c>
      <c r="J145" s="165">
        <f t="shared" si="54"/>
        <v>-0.60116536485526928</v>
      </c>
      <c r="K145" s="163">
        <f t="shared" si="55"/>
        <v>-2278</v>
      </c>
      <c r="L145" s="163">
        <f t="shared" si="56"/>
        <v>-28785</v>
      </c>
      <c r="M145" s="164">
        <f t="shared" si="58"/>
        <v>5.2934372022666785E-4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387552</v>
      </c>
      <c r="D146" s="169">
        <f t="shared" si="59"/>
        <v>425037</v>
      </c>
      <c r="E146" s="169">
        <f t="shared" si="59"/>
        <v>147460</v>
      </c>
      <c r="F146" s="169">
        <f t="shared" si="59"/>
        <v>472180</v>
      </c>
      <c r="G146" s="169">
        <f t="shared" si="59"/>
        <v>514367</v>
      </c>
      <c r="H146" s="169">
        <f t="shared" si="59"/>
        <v>524046</v>
      </c>
      <c r="I146" s="170">
        <f t="shared" si="57"/>
        <v>1.881730359840339E-2</v>
      </c>
      <c r="J146" s="171">
        <f t="shared" si="54"/>
        <v>0.23294207327832628</v>
      </c>
      <c r="K146" s="169">
        <f>H146-G146</f>
        <v>9679</v>
      </c>
      <c r="L146" s="169">
        <f t="shared" si="56"/>
        <v>99009</v>
      </c>
      <c r="M146" s="170">
        <f t="shared" si="58"/>
        <v>1.4525865801429774E-2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791792</v>
      </c>
      <c r="D148" s="176">
        <v>721244</v>
      </c>
      <c r="E148" s="176">
        <v>221799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IFERROR(H148/D148-1,"-")</f>
        <v>1.9975209499143221E-2</v>
      </c>
      <c r="K148" s="176">
        <f>H148-G148</f>
        <v>-45434</v>
      </c>
      <c r="L148" s="176">
        <f>H148-D148</f>
        <v>14407</v>
      </c>
      <c r="M148" s="177">
        <f>H148/H$8</f>
        <v>2.0391278060871782E-2</v>
      </c>
      <c r="N148" s="79"/>
    </row>
    <row r="149" spans="1:14" x14ac:dyDescent="0.25">
      <c r="A149" s="161" t="s">
        <v>96</v>
      </c>
      <c r="B149" s="157" t="s">
        <v>97</v>
      </c>
      <c r="C149" s="158">
        <v>267197</v>
      </c>
      <c r="D149" s="158">
        <v>261107</v>
      </c>
      <c r="E149" s="158">
        <v>84486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60">
        <f t="shared" ref="J149:J160" si="60">IFERROR(H149/D149-1,"-")</f>
        <v>5.14271926834593E-2</v>
      </c>
      <c r="K149" s="158">
        <f t="shared" ref="K149:K159" si="61">H149-G149</f>
        <v>-24785</v>
      </c>
      <c r="L149" s="158">
        <f t="shared" ref="L149:L160" si="62">H149-D149</f>
        <v>13428</v>
      </c>
      <c r="M149" s="159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40910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65">
        <f t="shared" si="60"/>
        <v>0.6117375612734095</v>
      </c>
      <c r="K150" s="163">
        <f t="shared" si="61"/>
        <v>-32976</v>
      </c>
      <c r="L150" s="163">
        <f t="shared" si="62"/>
        <v>68139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43576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65">
        <f t="shared" si="60"/>
        <v>-0.365419680605927</v>
      </c>
      <c r="K151" s="163">
        <f t="shared" si="61"/>
        <v>8191</v>
      </c>
      <c r="L151" s="163">
        <f t="shared" si="62"/>
        <v>-54711</v>
      </c>
      <c r="M151" s="164">
        <f>H151/H$8</f>
        <v>2.6335522259378812E-3</v>
      </c>
      <c r="N151" s="79"/>
    </row>
    <row r="152" spans="1:14" x14ac:dyDescent="0.25">
      <c r="A152" s="161"/>
      <c r="B152" s="157" t="s">
        <v>107</v>
      </c>
      <c r="C152" s="158">
        <v>524595</v>
      </c>
      <c r="D152" s="158">
        <v>460137</v>
      </c>
      <c r="E152" s="158">
        <v>137313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60">
        <f t="shared" si="60"/>
        <v>2.1276272066796942E-3</v>
      </c>
      <c r="K152" s="158">
        <f t="shared" si="61"/>
        <v>-20649</v>
      </c>
      <c r="L152" s="158">
        <f t="shared" si="62"/>
        <v>979</v>
      </c>
      <c r="M152" s="159">
        <f>H152/H$8</f>
        <v>1.2781528978166213E-2</v>
      </c>
      <c r="N152" s="79"/>
    </row>
    <row r="153" spans="1:14" s="56" customFormat="1" x14ac:dyDescent="0.25">
      <c r="A153" s="161"/>
      <c r="B153" s="162" t="s">
        <v>110</v>
      </c>
      <c r="C153" s="163">
        <v>156082</v>
      </c>
      <c r="D153" s="163">
        <v>120718</v>
      </c>
      <c r="E153" s="163">
        <v>30243</v>
      </c>
      <c r="F153" s="163">
        <v>136400</v>
      </c>
      <c r="G153" s="163">
        <v>179243</v>
      </c>
      <c r="H153" s="163">
        <v>146131</v>
      </c>
      <c r="I153" s="164">
        <f t="shared" ref="I153:I160" si="63">IFERROR(H153/G153-1,"-")</f>
        <v>-0.18473245817130934</v>
      </c>
      <c r="J153" s="165">
        <f t="shared" si="60"/>
        <v>0.21051541609370594</v>
      </c>
      <c r="K153" s="163">
        <f t="shared" si="61"/>
        <v>-33112</v>
      </c>
      <c r="L153" s="163">
        <f t="shared" si="62"/>
        <v>25413</v>
      </c>
      <c r="M153" s="164">
        <f t="shared" ref="M153:M160" si="64">H153/H$8</f>
        <v>4.0505591025000367E-3</v>
      </c>
      <c r="N153" s="166"/>
    </row>
    <row r="154" spans="1:14" s="56" customFormat="1" x14ac:dyDescent="0.25">
      <c r="A154" s="161"/>
      <c r="B154" s="162" t="s">
        <v>113</v>
      </c>
      <c r="C154" s="163">
        <v>185381</v>
      </c>
      <c r="D154" s="163">
        <v>154372</v>
      </c>
      <c r="E154" s="163">
        <v>49123</v>
      </c>
      <c r="F154" s="163">
        <v>98479</v>
      </c>
      <c r="G154" s="163">
        <v>105256</v>
      </c>
      <c r="H154" s="163">
        <v>104855</v>
      </c>
      <c r="I154" s="164">
        <f t="shared" si="63"/>
        <v>-3.8097590636163581E-3</v>
      </c>
      <c r="J154" s="165">
        <f t="shared" si="60"/>
        <v>-0.32076412820977895</v>
      </c>
      <c r="K154" s="163">
        <f t="shared" si="61"/>
        <v>-401</v>
      </c>
      <c r="L154" s="163">
        <f t="shared" si="62"/>
        <v>-49517</v>
      </c>
      <c r="M154" s="164">
        <f t="shared" si="64"/>
        <v>2.9064426760416432E-3</v>
      </c>
      <c r="N154" s="166"/>
    </row>
    <row r="155" spans="1:14" x14ac:dyDescent="0.25">
      <c r="A155" s="161"/>
      <c r="B155" s="162" t="s">
        <v>116</v>
      </c>
      <c r="C155" s="163">
        <v>70665</v>
      </c>
      <c r="D155" s="163">
        <v>63972</v>
      </c>
      <c r="E155" s="163">
        <v>13885</v>
      </c>
      <c r="F155" s="163">
        <v>41410</v>
      </c>
      <c r="G155" s="163">
        <v>72199</v>
      </c>
      <c r="H155" s="163">
        <v>71765</v>
      </c>
      <c r="I155" s="164">
        <f t="shared" si="63"/>
        <v>-6.0111635895233606E-3</v>
      </c>
      <c r="J155" s="165">
        <f t="shared" si="60"/>
        <v>0.1218189207778404</v>
      </c>
      <c r="K155" s="163">
        <f t="shared" si="61"/>
        <v>-434</v>
      </c>
      <c r="L155" s="163">
        <f t="shared" si="62"/>
        <v>7793</v>
      </c>
      <c r="M155" s="164">
        <f t="shared" si="64"/>
        <v>1.9892314018990845E-3</v>
      </c>
      <c r="N155" s="79"/>
    </row>
    <row r="156" spans="1:14" x14ac:dyDescent="0.25">
      <c r="A156" s="161"/>
      <c r="B156" s="162" t="s">
        <v>123</v>
      </c>
      <c r="C156" s="163">
        <v>7417</v>
      </c>
      <c r="D156" s="163">
        <v>7808</v>
      </c>
      <c r="E156" s="163">
        <v>2558</v>
      </c>
      <c r="F156" s="163">
        <v>9484</v>
      </c>
      <c r="G156" s="163">
        <v>12559</v>
      </c>
      <c r="H156" s="163">
        <v>15268</v>
      </c>
      <c r="I156" s="164">
        <f t="shared" si="63"/>
        <v>0.21570188709292148</v>
      </c>
      <c r="J156" s="165">
        <f t="shared" si="60"/>
        <v>0.95543032786885251</v>
      </c>
      <c r="K156" s="163">
        <f t="shared" si="61"/>
        <v>2709</v>
      </c>
      <c r="L156" s="163">
        <f t="shared" si="62"/>
        <v>7460</v>
      </c>
      <c r="M156" s="164">
        <f t="shared" si="64"/>
        <v>4.2320887680896295E-4</v>
      </c>
      <c r="N156" s="79"/>
    </row>
    <row r="157" spans="1:14" x14ac:dyDescent="0.25">
      <c r="A157" s="161"/>
      <c r="B157" s="162" t="s">
        <v>119</v>
      </c>
      <c r="C157" s="163">
        <v>17321</v>
      </c>
      <c r="D157" s="163">
        <v>21924</v>
      </c>
      <c r="E157" s="163">
        <v>9309</v>
      </c>
      <c r="F157" s="163">
        <v>27289</v>
      </c>
      <c r="G157" s="163">
        <v>21390</v>
      </c>
      <c r="H157" s="163">
        <v>24668</v>
      </c>
      <c r="I157" s="164">
        <f t="shared" si="63"/>
        <v>0.15324918186068248</v>
      </c>
      <c r="J157" s="165">
        <f t="shared" si="60"/>
        <v>0.12515964240102173</v>
      </c>
      <c r="K157" s="163">
        <f t="shared" si="61"/>
        <v>3278</v>
      </c>
      <c r="L157" s="163">
        <f t="shared" si="62"/>
        <v>2744</v>
      </c>
      <c r="M157" s="164">
        <f t="shared" si="64"/>
        <v>6.8376451225592725E-4</v>
      </c>
      <c r="N157" s="79"/>
    </row>
    <row r="158" spans="1:14" x14ac:dyDescent="0.25">
      <c r="A158" s="161"/>
      <c r="B158" s="162" t="s">
        <v>128</v>
      </c>
      <c r="C158" s="163">
        <v>2280</v>
      </c>
      <c r="D158" s="163">
        <v>2951</v>
      </c>
      <c r="E158" s="163">
        <v>2834</v>
      </c>
      <c r="F158" s="163">
        <v>2563</v>
      </c>
      <c r="G158" s="163">
        <v>4469</v>
      </c>
      <c r="H158" s="163">
        <v>3399</v>
      </c>
      <c r="I158" s="164">
        <f t="shared" si="63"/>
        <v>-0.23942716491385097</v>
      </c>
      <c r="J158" s="165">
        <f t="shared" si="60"/>
        <v>0.1518129447644867</v>
      </c>
      <c r="K158" s="163">
        <f t="shared" si="61"/>
        <v>-1070</v>
      </c>
      <c r="L158" s="163">
        <f t="shared" si="62"/>
        <v>448</v>
      </c>
      <c r="M158" s="164">
        <f t="shared" si="64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3783</v>
      </c>
      <c r="F159" s="163">
        <v>4129</v>
      </c>
      <c r="G159" s="163">
        <v>6277</v>
      </c>
      <c r="H159" s="163">
        <v>5327</v>
      </c>
      <c r="I159" s="164">
        <f t="shared" si="63"/>
        <v>-0.15134618448303327</v>
      </c>
      <c r="J159" s="165">
        <f t="shared" si="60"/>
        <v>-0.27828207559951224</v>
      </c>
      <c r="K159" s="163">
        <f t="shared" si="61"/>
        <v>-950</v>
      </c>
      <c r="L159" s="163">
        <f t="shared" si="62"/>
        <v>-2054</v>
      </c>
      <c r="M159" s="164">
        <f t="shared" si="64"/>
        <v>1.4765743298148713E-4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77667</v>
      </c>
      <c r="D160" s="169">
        <f t="shared" si="65"/>
        <v>81011</v>
      </c>
      <c r="E160" s="169">
        <f t="shared" si="65"/>
        <v>25578</v>
      </c>
      <c r="F160" s="169">
        <f t="shared" si="65"/>
        <v>51316</v>
      </c>
      <c r="G160" s="169">
        <f t="shared" si="65"/>
        <v>80372</v>
      </c>
      <c r="H160" s="169">
        <f t="shared" si="65"/>
        <v>89703</v>
      </c>
      <c r="I160" s="170">
        <f t="shared" si="63"/>
        <v>0.11609764594634941</v>
      </c>
      <c r="J160" s="171">
        <f t="shared" si="60"/>
        <v>0.10729407117551948</v>
      </c>
      <c r="K160" s="169">
        <f>H160-G160</f>
        <v>9331</v>
      </c>
      <c r="L160" s="169">
        <f t="shared" si="62"/>
        <v>8692</v>
      </c>
      <c r="M160" s="170">
        <f t="shared" si="64"/>
        <v>2.4864491666488344E-3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A0AAB-404A-4CD9-8DC5-1870B818D8A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660C8-A00A-4522-956D-3E077C3067B9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FD98F-8A8F-4AC2-A65D-D4328441BDB7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397253</v>
      </c>
      <c r="F7" s="64">
        <v>313914</v>
      </c>
      <c r="G7" s="64">
        <v>423458</v>
      </c>
      <c r="H7" s="64">
        <v>434399</v>
      </c>
      <c r="I7" s="64">
        <v>444661</v>
      </c>
      <c r="J7" s="65">
        <f>I7/H7-1</f>
        <v>2.3623442963726982E-2</v>
      </c>
      <c r="K7" s="64">
        <f>I7-H7</f>
        <v>10262</v>
      </c>
      <c r="L7" s="65">
        <f>I7/E7-1</f>
        <v>0.11933956445892169</v>
      </c>
      <c r="M7" s="64">
        <f>I7-E7</f>
        <v>47408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141195</v>
      </c>
      <c r="F8" s="16">
        <v>114122</v>
      </c>
      <c r="G8" s="16">
        <v>153975</v>
      </c>
      <c r="H8" s="16">
        <v>161770</v>
      </c>
      <c r="I8" s="16">
        <v>159454</v>
      </c>
      <c r="J8" s="17">
        <f t="shared" ref="J8:J63" si="0">I8/H8-1</f>
        <v>-1.431662236508624E-2</v>
      </c>
      <c r="K8" s="16">
        <f t="shared" ref="K8:K50" si="1">I8-H8</f>
        <v>-2316</v>
      </c>
      <c r="L8" s="17">
        <f t="shared" ref="L8:L63" si="2">I8/E8-1</f>
        <v>0.12931761039696865</v>
      </c>
      <c r="M8" s="16">
        <f t="shared" ref="M8:M50" si="3">I8-E8</f>
        <v>18259</v>
      </c>
      <c r="N8" s="18">
        <f t="shared" ref="N8:N17" si="4">I8/$I$7</f>
        <v>0.35859677372200394</v>
      </c>
      <c r="R8" s="66"/>
    </row>
    <row r="9" spans="2:18" x14ac:dyDescent="0.25">
      <c r="B9" s="269"/>
      <c r="C9" s="272"/>
      <c r="D9" s="19" t="s">
        <v>45</v>
      </c>
      <c r="E9" s="20">
        <v>109344</v>
      </c>
      <c r="F9" s="20">
        <v>78855</v>
      </c>
      <c r="G9" s="20">
        <v>108917</v>
      </c>
      <c r="H9" s="20">
        <v>111619</v>
      </c>
      <c r="I9" s="20">
        <v>115450</v>
      </c>
      <c r="J9" s="67">
        <f t="shared" si="0"/>
        <v>3.4322113618649119E-2</v>
      </c>
      <c r="K9" s="20">
        <f t="shared" si="1"/>
        <v>3831</v>
      </c>
      <c r="L9" s="67">
        <f t="shared" si="2"/>
        <v>5.5842112964588742E-2</v>
      </c>
      <c r="M9" s="20">
        <f t="shared" si="3"/>
        <v>6106</v>
      </c>
      <c r="N9" s="68">
        <f t="shared" si="4"/>
        <v>0.25963599236272128</v>
      </c>
      <c r="R9" s="66"/>
    </row>
    <row r="10" spans="2:18" x14ac:dyDescent="0.25">
      <c r="B10" s="269"/>
      <c r="C10" s="272"/>
      <c r="D10" s="19" t="s">
        <v>46</v>
      </c>
      <c r="E10" s="20">
        <v>3627</v>
      </c>
      <c r="F10" s="20">
        <v>2479</v>
      </c>
      <c r="G10" s="20">
        <v>4675</v>
      </c>
      <c r="H10" s="20">
        <v>5492</v>
      </c>
      <c r="I10" s="20">
        <v>4480</v>
      </c>
      <c r="J10" s="67">
        <f t="shared" si="0"/>
        <v>-0.1842680262199563</v>
      </c>
      <c r="K10" s="20">
        <f t="shared" si="1"/>
        <v>-1012</v>
      </c>
      <c r="L10" s="67">
        <f t="shared" si="2"/>
        <v>0.23518059001929981</v>
      </c>
      <c r="M10" s="20">
        <f t="shared" si="3"/>
        <v>853</v>
      </c>
      <c r="N10" s="68">
        <f t="shared" si="4"/>
        <v>1.007509091195315E-2</v>
      </c>
      <c r="R10" s="66"/>
    </row>
    <row r="11" spans="2:18" x14ac:dyDescent="0.25">
      <c r="B11" s="269"/>
      <c r="C11" s="272"/>
      <c r="D11" s="19" t="s">
        <v>47</v>
      </c>
      <c r="E11" s="20">
        <v>10746</v>
      </c>
      <c r="F11" s="20">
        <v>9493</v>
      </c>
      <c r="G11" s="20">
        <v>14121</v>
      </c>
      <c r="H11" s="20">
        <v>12492</v>
      </c>
      <c r="I11" s="20">
        <v>15575</v>
      </c>
      <c r="J11" s="67">
        <f t="shared" si="0"/>
        <v>0.24679795068844057</v>
      </c>
      <c r="K11" s="20">
        <f t="shared" si="1"/>
        <v>3083</v>
      </c>
      <c r="L11" s="67">
        <f t="shared" si="2"/>
        <v>0.44937651219058261</v>
      </c>
      <c r="M11" s="20">
        <f t="shared" si="3"/>
        <v>4829</v>
      </c>
      <c r="N11" s="68">
        <f t="shared" si="4"/>
        <v>3.5026683248587126E-2</v>
      </c>
      <c r="R11" s="66"/>
    </row>
    <row r="12" spans="2:18" x14ac:dyDescent="0.25">
      <c r="B12" s="269"/>
      <c r="C12" s="272"/>
      <c r="D12" s="19" t="s">
        <v>48</v>
      </c>
      <c r="E12" s="20">
        <v>62015</v>
      </c>
      <c r="F12" s="20">
        <v>44151</v>
      </c>
      <c r="G12" s="20">
        <v>61100</v>
      </c>
      <c r="H12" s="20">
        <v>62539</v>
      </c>
      <c r="I12" s="20">
        <v>67921</v>
      </c>
      <c r="J12" s="67">
        <f t="shared" si="0"/>
        <v>8.6058299621036394E-2</v>
      </c>
      <c r="K12" s="20">
        <f t="shared" si="1"/>
        <v>5382</v>
      </c>
      <c r="L12" s="67">
        <f t="shared" si="2"/>
        <v>9.5235023784568273E-2</v>
      </c>
      <c r="M12" s="20">
        <f t="shared" si="3"/>
        <v>5906</v>
      </c>
      <c r="N12" s="68">
        <f t="shared" si="4"/>
        <v>0.15274782362293973</v>
      </c>
      <c r="R12" s="66"/>
    </row>
    <row r="13" spans="2:18" x14ac:dyDescent="0.25">
      <c r="B13" s="269"/>
      <c r="C13" s="272"/>
      <c r="D13" s="19" t="s">
        <v>49</v>
      </c>
      <c r="E13" s="20">
        <v>5767</v>
      </c>
      <c r="F13" s="20">
        <v>4543</v>
      </c>
      <c r="G13" s="20">
        <v>5166</v>
      </c>
      <c r="H13" s="20">
        <v>4585</v>
      </c>
      <c r="I13" s="20">
        <v>5228</v>
      </c>
      <c r="J13" s="67">
        <f t="shared" si="0"/>
        <v>0.14023991275899683</v>
      </c>
      <c r="K13" s="20">
        <f t="shared" si="1"/>
        <v>643</v>
      </c>
      <c r="L13" s="67">
        <f t="shared" si="2"/>
        <v>-9.3462805618172329E-2</v>
      </c>
      <c r="M13" s="20">
        <f t="shared" si="3"/>
        <v>-539</v>
      </c>
      <c r="N13" s="68">
        <f t="shared" si="4"/>
        <v>1.1757271269573899E-2</v>
      </c>
      <c r="R13" s="66"/>
    </row>
    <row r="14" spans="2:18" x14ac:dyDescent="0.25">
      <c r="B14" s="269"/>
      <c r="C14" s="272"/>
      <c r="D14" s="19" t="s">
        <v>50</v>
      </c>
      <c r="E14" s="20">
        <v>11708</v>
      </c>
      <c r="F14" s="20">
        <v>13338</v>
      </c>
      <c r="G14" s="20">
        <v>17905</v>
      </c>
      <c r="H14" s="20">
        <v>20333</v>
      </c>
      <c r="I14" s="20">
        <v>18315</v>
      </c>
      <c r="J14" s="67">
        <f t="shared" si="0"/>
        <v>-9.9247528648010674E-2</v>
      </c>
      <c r="K14" s="20">
        <f t="shared" si="1"/>
        <v>-2018</v>
      </c>
      <c r="L14" s="67">
        <f t="shared" si="2"/>
        <v>0.56431499829176635</v>
      </c>
      <c r="M14" s="20">
        <f t="shared" si="3"/>
        <v>6607</v>
      </c>
      <c r="N14" s="68">
        <f t="shared" si="4"/>
        <v>4.1188680815272757E-2</v>
      </c>
      <c r="R14" s="66"/>
    </row>
    <row r="15" spans="2:18" x14ac:dyDescent="0.25">
      <c r="B15" s="269"/>
      <c r="C15" s="272"/>
      <c r="D15" s="19" t="s">
        <v>51</v>
      </c>
      <c r="E15" s="20">
        <v>20923</v>
      </c>
      <c r="F15" s="20">
        <v>18198</v>
      </c>
      <c r="G15" s="20">
        <v>23965</v>
      </c>
      <c r="H15" s="20">
        <v>20577</v>
      </c>
      <c r="I15" s="20">
        <v>24629</v>
      </c>
      <c r="J15" s="67">
        <f t="shared" si="0"/>
        <v>0.19691889002284113</v>
      </c>
      <c r="K15" s="20">
        <f t="shared" si="1"/>
        <v>4052</v>
      </c>
      <c r="L15" s="67">
        <f t="shared" si="2"/>
        <v>0.17712565119724699</v>
      </c>
      <c r="M15" s="20">
        <f t="shared" si="3"/>
        <v>3706</v>
      </c>
      <c r="N15" s="68">
        <f t="shared" si="4"/>
        <v>5.5388262069306728E-2</v>
      </c>
      <c r="R15" s="66"/>
    </row>
    <row r="16" spans="2:18" x14ac:dyDescent="0.25">
      <c r="B16" s="269"/>
      <c r="C16" s="272"/>
      <c r="D16" s="19" t="s">
        <v>52</v>
      </c>
      <c r="E16" s="20">
        <v>20974</v>
      </c>
      <c r="F16" s="20">
        <v>19784</v>
      </c>
      <c r="G16" s="20">
        <v>23285</v>
      </c>
      <c r="H16" s="20">
        <v>24142</v>
      </c>
      <c r="I16" s="20">
        <v>23290</v>
      </c>
      <c r="J16" s="67">
        <f t="shared" si="0"/>
        <v>-3.5291193770193074E-2</v>
      </c>
      <c r="K16" s="20">
        <f t="shared" si="1"/>
        <v>-852</v>
      </c>
      <c r="L16" s="67">
        <f t="shared" si="2"/>
        <v>0.11042242776771238</v>
      </c>
      <c r="M16" s="20">
        <f t="shared" si="3"/>
        <v>2316</v>
      </c>
      <c r="N16" s="68">
        <f t="shared" si="4"/>
        <v>5.2376979316827874E-2</v>
      </c>
      <c r="R16" s="66"/>
    </row>
    <row r="17" spans="2:18" x14ac:dyDescent="0.25">
      <c r="B17" s="269"/>
      <c r="C17" s="273"/>
      <c r="D17" s="23" t="s">
        <v>53</v>
      </c>
      <c r="E17" s="69">
        <v>10954</v>
      </c>
      <c r="F17" s="69">
        <v>8951</v>
      </c>
      <c r="G17" s="69">
        <v>10349</v>
      </c>
      <c r="H17" s="69">
        <v>10850</v>
      </c>
      <c r="I17" s="69">
        <v>10319</v>
      </c>
      <c r="J17" s="25">
        <f t="shared" si="0"/>
        <v>-4.8940092165898563E-2</v>
      </c>
      <c r="K17" s="69">
        <f t="shared" si="1"/>
        <v>-531</v>
      </c>
      <c r="L17" s="25">
        <f t="shared" si="2"/>
        <v>-5.7969691436917992E-2</v>
      </c>
      <c r="M17" s="69">
        <f t="shared" si="3"/>
        <v>-635</v>
      </c>
      <c r="N17" s="46">
        <f t="shared" si="4"/>
        <v>2.3206442660813519E-2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468289</v>
      </c>
      <c r="F18" s="64">
        <v>370663</v>
      </c>
      <c r="G18" s="64">
        <v>494720</v>
      </c>
      <c r="H18" s="64">
        <v>510044</v>
      </c>
      <c r="I18" s="64">
        <v>517738</v>
      </c>
      <c r="J18" s="65">
        <f t="shared" si="0"/>
        <v>1.5084973061147755E-2</v>
      </c>
      <c r="K18" s="64">
        <f t="shared" si="1"/>
        <v>7694</v>
      </c>
      <c r="L18" s="65">
        <f t="shared" si="2"/>
        <v>0.10559504921106422</v>
      </c>
      <c r="M18" s="64">
        <f t="shared" si="3"/>
        <v>49449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168680</v>
      </c>
      <c r="F19" s="27">
        <v>138324</v>
      </c>
      <c r="G19" s="27">
        <v>183582</v>
      </c>
      <c r="H19" s="27">
        <v>191226</v>
      </c>
      <c r="I19" s="27">
        <v>188893</v>
      </c>
      <c r="J19" s="28">
        <f t="shared" si="0"/>
        <v>-1.2200223818936706E-2</v>
      </c>
      <c r="K19" s="27">
        <f t="shared" si="1"/>
        <v>-2333</v>
      </c>
      <c r="L19" s="28">
        <f t="shared" si="2"/>
        <v>0.11983044818591426</v>
      </c>
      <c r="M19" s="27">
        <f t="shared" si="3"/>
        <v>20213</v>
      </c>
      <c r="N19" s="18">
        <f t="shared" si="5"/>
        <v>0.36484283556547908</v>
      </c>
    </row>
    <row r="20" spans="2:18" x14ac:dyDescent="0.25">
      <c r="B20" s="269"/>
      <c r="C20" s="275"/>
      <c r="D20" s="4" t="s">
        <v>45</v>
      </c>
      <c r="E20" s="29">
        <v>130095</v>
      </c>
      <c r="F20" s="29">
        <v>95019</v>
      </c>
      <c r="G20" s="29">
        <v>129320</v>
      </c>
      <c r="H20" s="29">
        <v>133580</v>
      </c>
      <c r="I20" s="29">
        <v>136620</v>
      </c>
      <c r="J20" s="70">
        <f t="shared" si="0"/>
        <v>2.2757897888905587E-2</v>
      </c>
      <c r="K20" s="29">
        <f t="shared" si="1"/>
        <v>3040</v>
      </c>
      <c r="L20" s="70">
        <f t="shared" si="2"/>
        <v>5.015565548253198E-2</v>
      </c>
      <c r="M20" s="29">
        <f t="shared" si="3"/>
        <v>6525</v>
      </c>
      <c r="N20" s="68">
        <f>I20/$I$18</f>
        <v>0.26387864132051347</v>
      </c>
    </row>
    <row r="21" spans="2:18" x14ac:dyDescent="0.25">
      <c r="B21" s="269"/>
      <c r="C21" s="275"/>
      <c r="D21" s="4" t="s">
        <v>46</v>
      </c>
      <c r="E21" s="29">
        <v>4174</v>
      </c>
      <c r="F21" s="29">
        <v>2907</v>
      </c>
      <c r="G21" s="29">
        <v>5119</v>
      </c>
      <c r="H21" s="29">
        <v>5933</v>
      </c>
      <c r="I21" s="29">
        <v>4890</v>
      </c>
      <c r="J21" s="70">
        <f t="shared" si="0"/>
        <v>-0.17579639305578965</v>
      </c>
      <c r="K21" s="29">
        <f t="shared" si="1"/>
        <v>-1043</v>
      </c>
      <c r="L21" s="70">
        <f t="shared" si="2"/>
        <v>0.17153809295639677</v>
      </c>
      <c r="M21" s="29">
        <f t="shared" si="3"/>
        <v>716</v>
      </c>
      <c r="N21" s="68">
        <f t="shared" ref="N21:N28" si="6">I21/$I$18</f>
        <v>9.4449316063337056E-3</v>
      </c>
    </row>
    <row r="22" spans="2:18" x14ac:dyDescent="0.25">
      <c r="B22" s="269"/>
      <c r="C22" s="275"/>
      <c r="D22" s="4" t="s">
        <v>47</v>
      </c>
      <c r="E22" s="29">
        <v>12078</v>
      </c>
      <c r="F22" s="29">
        <v>10801</v>
      </c>
      <c r="G22" s="29">
        <v>15987</v>
      </c>
      <c r="H22" s="29">
        <v>14525</v>
      </c>
      <c r="I22" s="29">
        <v>17482</v>
      </c>
      <c r="J22" s="70">
        <f t="shared" si="0"/>
        <v>0.203580034423408</v>
      </c>
      <c r="K22" s="29">
        <f t="shared" si="1"/>
        <v>2957</v>
      </c>
      <c r="L22" s="70">
        <f t="shared" si="2"/>
        <v>0.44742507037588997</v>
      </c>
      <c r="M22" s="29">
        <f t="shared" si="3"/>
        <v>5404</v>
      </c>
      <c r="N22" s="68">
        <f t="shared" si="6"/>
        <v>3.376611336235702E-2</v>
      </c>
    </row>
    <row r="23" spans="2:18" x14ac:dyDescent="0.25">
      <c r="B23" s="269"/>
      <c r="C23" s="275"/>
      <c r="D23" s="4" t="s">
        <v>48</v>
      </c>
      <c r="E23" s="29">
        <v>74343</v>
      </c>
      <c r="F23" s="29">
        <v>51089</v>
      </c>
      <c r="G23" s="29">
        <v>71326</v>
      </c>
      <c r="H23" s="29">
        <v>74452</v>
      </c>
      <c r="I23" s="29">
        <v>79840</v>
      </c>
      <c r="J23" s="70">
        <f t="shared" si="0"/>
        <v>7.2368774512437506E-2</v>
      </c>
      <c r="K23" s="29">
        <f t="shared" si="1"/>
        <v>5388</v>
      </c>
      <c r="L23" s="70">
        <f t="shared" si="2"/>
        <v>7.3941056992588461E-2</v>
      </c>
      <c r="M23" s="29">
        <f t="shared" si="3"/>
        <v>5497</v>
      </c>
      <c r="N23" s="68">
        <f t="shared" si="6"/>
        <v>0.15420927187110084</v>
      </c>
    </row>
    <row r="24" spans="2:18" x14ac:dyDescent="0.25">
      <c r="B24" s="269"/>
      <c r="C24" s="275"/>
      <c r="D24" s="4" t="s">
        <v>49</v>
      </c>
      <c r="E24" s="29">
        <v>5920</v>
      </c>
      <c r="F24" s="29">
        <v>4794</v>
      </c>
      <c r="G24" s="29">
        <v>5361</v>
      </c>
      <c r="H24" s="29">
        <v>4792</v>
      </c>
      <c r="I24" s="29">
        <v>5436</v>
      </c>
      <c r="J24" s="70">
        <f t="shared" si="0"/>
        <v>0.13439065108514181</v>
      </c>
      <c r="K24" s="29">
        <f t="shared" si="1"/>
        <v>644</v>
      </c>
      <c r="L24" s="70">
        <f t="shared" si="2"/>
        <v>-8.1756756756756754E-2</v>
      </c>
      <c r="M24" s="29">
        <f t="shared" si="3"/>
        <v>-484</v>
      </c>
      <c r="N24" s="68">
        <f t="shared" si="6"/>
        <v>1.0499519061764832E-2</v>
      </c>
    </row>
    <row r="25" spans="2:18" x14ac:dyDescent="0.25">
      <c r="B25" s="269"/>
      <c r="C25" s="275"/>
      <c r="D25" s="4" t="s">
        <v>50</v>
      </c>
      <c r="E25" s="29">
        <v>14016</v>
      </c>
      <c r="F25" s="29">
        <v>15768</v>
      </c>
      <c r="G25" s="29">
        <v>20517</v>
      </c>
      <c r="H25" s="29">
        <v>23002</v>
      </c>
      <c r="I25" s="29">
        <v>20336</v>
      </c>
      <c r="J25" s="70">
        <f t="shared" si="0"/>
        <v>-0.11590296495956875</v>
      </c>
      <c r="K25" s="29">
        <f t="shared" si="1"/>
        <v>-2666</v>
      </c>
      <c r="L25" s="70">
        <f t="shared" si="2"/>
        <v>0.45091324200913241</v>
      </c>
      <c r="M25" s="29">
        <f t="shared" si="3"/>
        <v>6320</v>
      </c>
      <c r="N25" s="68">
        <f t="shared" si="6"/>
        <v>3.9278554017669172E-2</v>
      </c>
    </row>
    <row r="26" spans="2:18" x14ac:dyDescent="0.25">
      <c r="B26" s="269"/>
      <c r="C26" s="275"/>
      <c r="D26" s="4" t="s">
        <v>51</v>
      </c>
      <c r="E26" s="29">
        <v>21585</v>
      </c>
      <c r="F26" s="29">
        <v>19039</v>
      </c>
      <c r="G26" s="29">
        <v>24713</v>
      </c>
      <c r="H26" s="29">
        <v>21639</v>
      </c>
      <c r="I26" s="29">
        <v>25345</v>
      </c>
      <c r="J26" s="70">
        <f t="shared" si="0"/>
        <v>0.17126484588012381</v>
      </c>
      <c r="K26" s="29">
        <f t="shared" si="1"/>
        <v>3706</v>
      </c>
      <c r="L26" s="70">
        <f t="shared" si="2"/>
        <v>0.17419504285383369</v>
      </c>
      <c r="M26" s="29">
        <f t="shared" si="3"/>
        <v>3760</v>
      </c>
      <c r="N26" s="68">
        <f t="shared" si="6"/>
        <v>4.8953331607878889E-2</v>
      </c>
    </row>
    <row r="27" spans="2:18" x14ac:dyDescent="0.25">
      <c r="B27" s="269"/>
      <c r="C27" s="275"/>
      <c r="D27" s="4" t="s">
        <v>52</v>
      </c>
      <c r="E27" s="29">
        <v>24722</v>
      </c>
      <c r="F27" s="29">
        <v>22793</v>
      </c>
      <c r="G27" s="29">
        <v>26785</v>
      </c>
      <c r="H27" s="29">
        <v>28220</v>
      </c>
      <c r="I27" s="29">
        <v>27164</v>
      </c>
      <c r="J27" s="30">
        <f t="shared" si="0"/>
        <v>-3.7420269312544274E-2</v>
      </c>
      <c r="K27" s="29">
        <f t="shared" si="1"/>
        <v>-1056</v>
      </c>
      <c r="L27" s="30">
        <f t="shared" si="2"/>
        <v>9.8778415985761647E-2</v>
      </c>
      <c r="M27" s="29">
        <f t="shared" si="3"/>
        <v>2442</v>
      </c>
      <c r="N27" s="31">
        <f t="shared" si="6"/>
        <v>5.2466691647126536E-2</v>
      </c>
    </row>
    <row r="28" spans="2:18" x14ac:dyDescent="0.25">
      <c r="B28" s="269"/>
      <c r="C28" s="276"/>
      <c r="D28" s="32" t="s">
        <v>53</v>
      </c>
      <c r="E28" s="71">
        <v>12676</v>
      </c>
      <c r="F28" s="71">
        <v>10129</v>
      </c>
      <c r="G28" s="71">
        <v>12010</v>
      </c>
      <c r="H28" s="71">
        <v>12675</v>
      </c>
      <c r="I28" s="71">
        <v>11732</v>
      </c>
      <c r="J28" s="34">
        <f t="shared" si="0"/>
        <v>-7.4398422090729777E-2</v>
      </c>
      <c r="K28" s="71">
        <f t="shared" si="1"/>
        <v>-943</v>
      </c>
      <c r="L28" s="34">
        <f t="shared" si="2"/>
        <v>-7.4471442095298213E-2</v>
      </c>
      <c r="M28" s="71">
        <f t="shared" si="3"/>
        <v>-944</v>
      </c>
      <c r="N28" s="72">
        <f t="shared" si="6"/>
        <v>2.266010993977649E-2</v>
      </c>
    </row>
    <row r="29" spans="2:18" x14ac:dyDescent="0.25">
      <c r="B29" s="269"/>
      <c r="C29" s="271" t="s">
        <v>21</v>
      </c>
      <c r="D29" s="63" t="s">
        <v>43</v>
      </c>
      <c r="E29" s="64">
        <v>2854802</v>
      </c>
      <c r="F29" s="64">
        <v>2093338</v>
      </c>
      <c r="G29" s="64">
        <v>2818920</v>
      </c>
      <c r="H29" s="64">
        <v>2932508</v>
      </c>
      <c r="I29" s="64">
        <v>2933977</v>
      </c>
      <c r="J29" s="65">
        <f t="shared" si="0"/>
        <v>5.0093639983250782E-4</v>
      </c>
      <c r="K29" s="64">
        <f t="shared" si="1"/>
        <v>1469</v>
      </c>
      <c r="L29" s="65">
        <f t="shared" si="2"/>
        <v>2.7733972443622967E-2</v>
      </c>
      <c r="M29" s="64">
        <f t="shared" si="3"/>
        <v>79175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1074566</v>
      </c>
      <c r="F30" s="16">
        <v>829853</v>
      </c>
      <c r="G30" s="16">
        <v>1109322</v>
      </c>
      <c r="H30" s="16">
        <v>1155840</v>
      </c>
      <c r="I30" s="16">
        <v>1140612</v>
      </c>
      <c r="J30" s="17">
        <f t="shared" si="0"/>
        <v>-1.3174833887043214E-2</v>
      </c>
      <c r="K30" s="16">
        <f t="shared" si="1"/>
        <v>-15228</v>
      </c>
      <c r="L30" s="17">
        <f t="shared" si="2"/>
        <v>6.1462953415611477E-2</v>
      </c>
      <c r="M30" s="16">
        <f t="shared" si="3"/>
        <v>66046</v>
      </c>
      <c r="N30" s="18">
        <f t="shared" si="7"/>
        <v>0.38875969375356384</v>
      </c>
    </row>
    <row r="31" spans="2:18" x14ac:dyDescent="0.25">
      <c r="B31" s="269"/>
      <c r="C31" s="272"/>
      <c r="D31" s="19" t="s">
        <v>45</v>
      </c>
      <c r="E31" s="20">
        <v>863408</v>
      </c>
      <c r="F31" s="20">
        <v>579557</v>
      </c>
      <c r="G31" s="20">
        <v>790311</v>
      </c>
      <c r="H31" s="20">
        <v>831777</v>
      </c>
      <c r="I31" s="20">
        <v>834955</v>
      </c>
      <c r="J31" s="67">
        <f>I31/H31-1</f>
        <v>3.8207356058175268E-3</v>
      </c>
      <c r="K31" s="20">
        <f t="shared" si="1"/>
        <v>3178</v>
      </c>
      <c r="L31" s="67">
        <f t="shared" si="2"/>
        <v>-3.2954292756147696E-2</v>
      </c>
      <c r="M31" s="20">
        <f t="shared" si="3"/>
        <v>-28453</v>
      </c>
      <c r="N31" s="68">
        <f>I31/$I$29</f>
        <v>0.28458130380708507</v>
      </c>
    </row>
    <row r="32" spans="2:18" x14ac:dyDescent="0.25">
      <c r="B32" s="269"/>
      <c r="C32" s="272"/>
      <c r="D32" s="19" t="s">
        <v>46</v>
      </c>
      <c r="E32" s="20">
        <v>21989</v>
      </c>
      <c r="F32" s="20">
        <v>14831</v>
      </c>
      <c r="G32" s="20">
        <v>18070</v>
      </c>
      <c r="H32" s="20">
        <v>19927</v>
      </c>
      <c r="I32" s="20">
        <v>18514</v>
      </c>
      <c r="J32" s="67">
        <f t="shared" ref="J32:J41" si="8">I32/H32-1</f>
        <v>-7.090881718271691E-2</v>
      </c>
      <c r="K32" s="20">
        <f t="shared" si="1"/>
        <v>-1413</v>
      </c>
      <c r="L32" s="67">
        <f t="shared" si="2"/>
        <v>-0.15803356223566334</v>
      </c>
      <c r="M32" s="20">
        <f t="shared" si="3"/>
        <v>-3475</v>
      </c>
      <c r="N32" s="68">
        <f t="shared" ref="N32:N39" si="9">I32/$I$29</f>
        <v>6.3102062490605756E-3</v>
      </c>
    </row>
    <row r="33" spans="2:14" x14ac:dyDescent="0.25">
      <c r="B33" s="269"/>
      <c r="C33" s="272"/>
      <c r="D33" s="19" t="s">
        <v>47</v>
      </c>
      <c r="E33" s="20">
        <v>65669</v>
      </c>
      <c r="F33" s="20">
        <v>57766</v>
      </c>
      <c r="G33" s="20">
        <v>92826</v>
      </c>
      <c r="H33" s="20">
        <v>71642</v>
      </c>
      <c r="I33" s="20">
        <v>86200</v>
      </c>
      <c r="J33" s="67">
        <f t="shared" si="8"/>
        <v>0.20320482398593009</v>
      </c>
      <c r="K33" s="20">
        <f t="shared" si="1"/>
        <v>14558</v>
      </c>
      <c r="L33" s="67">
        <f t="shared" si="2"/>
        <v>0.31264371316755235</v>
      </c>
      <c r="M33" s="20">
        <f t="shared" si="3"/>
        <v>20531</v>
      </c>
      <c r="N33" s="68">
        <f t="shared" si="9"/>
        <v>2.9379916747813633E-2</v>
      </c>
    </row>
    <row r="34" spans="2:14" x14ac:dyDescent="0.25">
      <c r="B34" s="269"/>
      <c r="C34" s="272"/>
      <c r="D34" s="19" t="s">
        <v>48</v>
      </c>
      <c r="E34" s="20">
        <v>461041</v>
      </c>
      <c r="F34" s="20">
        <v>284082</v>
      </c>
      <c r="G34" s="20">
        <v>410037</v>
      </c>
      <c r="H34" s="20">
        <v>440835</v>
      </c>
      <c r="I34" s="20">
        <v>468874</v>
      </c>
      <c r="J34" s="67">
        <f t="shared" si="8"/>
        <v>6.3604296392074211E-2</v>
      </c>
      <c r="K34" s="20">
        <f t="shared" si="1"/>
        <v>28039</v>
      </c>
      <c r="L34" s="67">
        <f t="shared" si="2"/>
        <v>1.6989812185901121E-2</v>
      </c>
      <c r="M34" s="20">
        <f t="shared" si="3"/>
        <v>7833</v>
      </c>
      <c r="N34" s="68">
        <f t="shared" si="9"/>
        <v>0.15980834205585115</v>
      </c>
    </row>
    <row r="35" spans="2:14" x14ac:dyDescent="0.25">
      <c r="B35" s="269"/>
      <c r="C35" s="272"/>
      <c r="D35" s="19" t="s">
        <v>49</v>
      </c>
      <c r="E35" s="20">
        <v>13020</v>
      </c>
      <c r="F35" s="20">
        <v>11200</v>
      </c>
      <c r="G35" s="20">
        <v>12114</v>
      </c>
      <c r="H35" s="20">
        <v>11864</v>
      </c>
      <c r="I35" s="20">
        <v>13319</v>
      </c>
      <c r="J35" s="67">
        <f t="shared" si="8"/>
        <v>0.12263991908293992</v>
      </c>
      <c r="K35" s="20">
        <f t="shared" si="1"/>
        <v>1455</v>
      </c>
      <c r="L35" s="67">
        <f t="shared" si="2"/>
        <v>2.2964669738863241E-2</v>
      </c>
      <c r="M35" s="20">
        <f t="shared" si="3"/>
        <v>299</v>
      </c>
      <c r="N35" s="68">
        <f t="shared" si="9"/>
        <v>4.5395720552683268E-3</v>
      </c>
    </row>
    <row r="36" spans="2:14" x14ac:dyDescent="0.25">
      <c r="B36" s="269"/>
      <c r="C36" s="272"/>
      <c r="D36" s="19" t="s">
        <v>50</v>
      </c>
      <c r="E36" s="20">
        <v>89250</v>
      </c>
      <c r="F36" s="20">
        <v>96818</v>
      </c>
      <c r="G36" s="20">
        <v>108987</v>
      </c>
      <c r="H36" s="20">
        <v>119696</v>
      </c>
      <c r="I36" s="20">
        <v>97837</v>
      </c>
      <c r="J36" s="67">
        <f t="shared" si="8"/>
        <v>-0.18262097313193426</v>
      </c>
      <c r="K36" s="20">
        <f t="shared" si="1"/>
        <v>-21859</v>
      </c>
      <c r="L36" s="67">
        <f t="shared" si="2"/>
        <v>9.6212885154061567E-2</v>
      </c>
      <c r="M36" s="20">
        <f t="shared" si="3"/>
        <v>8587</v>
      </c>
      <c r="N36" s="68">
        <f t="shared" si="9"/>
        <v>3.3346205508768476E-2</v>
      </c>
    </row>
    <row r="37" spans="2:14" x14ac:dyDescent="0.25">
      <c r="B37" s="269"/>
      <c r="C37" s="272"/>
      <c r="D37" s="19" t="s">
        <v>51</v>
      </c>
      <c r="E37" s="20">
        <v>48947</v>
      </c>
      <c r="F37" s="20">
        <v>46745</v>
      </c>
      <c r="G37" s="20">
        <v>54058</v>
      </c>
      <c r="H37" s="20">
        <v>53126</v>
      </c>
      <c r="I37" s="20">
        <v>55215</v>
      </c>
      <c r="J37" s="67">
        <f t="shared" si="8"/>
        <v>3.9321612769642078E-2</v>
      </c>
      <c r="K37" s="20">
        <f t="shared" si="1"/>
        <v>2089</v>
      </c>
      <c r="L37" s="67">
        <f t="shared" si="2"/>
        <v>0.12805687784746778</v>
      </c>
      <c r="M37" s="20">
        <f t="shared" si="3"/>
        <v>6268</v>
      </c>
      <c r="N37" s="68">
        <f t="shared" si="9"/>
        <v>1.8819165930748605E-2</v>
      </c>
    </row>
    <row r="38" spans="2:14" x14ac:dyDescent="0.25">
      <c r="B38" s="269"/>
      <c r="C38" s="272"/>
      <c r="D38" s="19" t="s">
        <v>52</v>
      </c>
      <c r="E38" s="20">
        <v>149462</v>
      </c>
      <c r="F38" s="20">
        <v>123213</v>
      </c>
      <c r="G38" s="20">
        <v>156141</v>
      </c>
      <c r="H38" s="20">
        <v>158524</v>
      </c>
      <c r="I38" s="20">
        <v>160539</v>
      </c>
      <c r="J38" s="21">
        <f t="shared" si="8"/>
        <v>1.271100905856537E-2</v>
      </c>
      <c r="K38" s="20">
        <f t="shared" si="1"/>
        <v>2015</v>
      </c>
      <c r="L38" s="21">
        <f t="shared" si="2"/>
        <v>7.4112483440607058E-2</v>
      </c>
      <c r="M38" s="20">
        <f t="shared" si="3"/>
        <v>11077</v>
      </c>
      <c r="N38" s="22">
        <f t="shared" si="9"/>
        <v>5.471719785124423E-2</v>
      </c>
    </row>
    <row r="39" spans="2:14" x14ac:dyDescent="0.25">
      <c r="B39" s="269"/>
      <c r="C39" s="273"/>
      <c r="D39" s="23" t="s">
        <v>53</v>
      </c>
      <c r="E39" s="69">
        <v>67450</v>
      </c>
      <c r="F39" s="69">
        <v>49273</v>
      </c>
      <c r="G39" s="69">
        <v>67054</v>
      </c>
      <c r="H39" s="69">
        <v>69277</v>
      </c>
      <c r="I39" s="69">
        <v>57912</v>
      </c>
      <c r="J39" s="25">
        <f t="shared" si="8"/>
        <v>-0.16405156112418262</v>
      </c>
      <c r="K39" s="69">
        <f t="shared" si="1"/>
        <v>-11365</v>
      </c>
      <c r="L39" s="25">
        <f t="shared" si="2"/>
        <v>-0.14140845070422536</v>
      </c>
      <c r="M39" s="69">
        <f t="shared" si="3"/>
        <v>-9538</v>
      </c>
      <c r="N39" s="46">
        <f t="shared" si="9"/>
        <v>1.9738396040596091E-2</v>
      </c>
    </row>
    <row r="40" spans="2:14" x14ac:dyDescent="0.25">
      <c r="B40" s="269"/>
      <c r="C40" s="287" t="s">
        <v>22</v>
      </c>
      <c r="D40" s="63" t="s">
        <v>43</v>
      </c>
      <c r="E40" s="73">
        <v>7.1863573088183097</v>
      </c>
      <c r="F40" s="73">
        <v>6.6685079352943797</v>
      </c>
      <c r="G40" s="73">
        <v>6.6569057616103606</v>
      </c>
      <c r="H40" s="73">
        <v>6.7507245642830673</v>
      </c>
      <c r="I40" s="73">
        <v>6.5982332608436538</v>
      </c>
      <c r="J40" s="65">
        <f t="shared" si="8"/>
        <v>-2.2588879458394606E-2</v>
      </c>
      <c r="K40" s="73">
        <f t="shared" si="1"/>
        <v>-0.15249130343941353</v>
      </c>
      <c r="L40" s="65">
        <f t="shared" si="2"/>
        <v>-8.183896551497305E-2</v>
      </c>
      <c r="M40" s="73">
        <f t="shared" si="3"/>
        <v>-0.58812404797465589</v>
      </c>
      <c r="N40" s="65"/>
    </row>
    <row r="41" spans="2:14" x14ac:dyDescent="0.25">
      <c r="B41" s="269"/>
      <c r="C41" s="288"/>
      <c r="D41" s="26" t="s">
        <v>44</v>
      </c>
      <c r="E41" s="35">
        <v>7.6105102871914729</v>
      </c>
      <c r="F41" s="35">
        <v>7.2716303604914039</v>
      </c>
      <c r="G41" s="35">
        <v>7.2045591816853385</v>
      </c>
      <c r="H41" s="35">
        <v>7.1449588922544356</v>
      </c>
      <c r="I41" s="35">
        <v>7.1532354158566109</v>
      </c>
      <c r="J41" s="36">
        <f t="shared" si="8"/>
        <v>1.1583724590980005E-3</v>
      </c>
      <c r="K41" s="37">
        <f t="shared" si="1"/>
        <v>8.2765236021753452E-3</v>
      </c>
      <c r="L41" s="36">
        <f t="shared" si="2"/>
        <v>-6.0084653207086225E-2</v>
      </c>
      <c r="M41" s="37">
        <f t="shared" si="3"/>
        <v>-0.457274871334862</v>
      </c>
      <c r="N41" s="38"/>
    </row>
    <row r="42" spans="2:14" x14ac:dyDescent="0.25">
      <c r="B42" s="269"/>
      <c r="C42" s="288"/>
      <c r="D42" s="4" t="s">
        <v>45</v>
      </c>
      <c r="E42" s="39">
        <v>7.8962540239976589</v>
      </c>
      <c r="F42" s="39">
        <v>7.3496544290152812</v>
      </c>
      <c r="G42" s="39">
        <v>7.2560849086919399</v>
      </c>
      <c r="H42" s="39">
        <v>7.4519302269326904</v>
      </c>
      <c r="I42" s="39">
        <v>7.2321784322217413</v>
      </c>
      <c r="J42" s="74">
        <f t="shared" si="0"/>
        <v>-2.9489244802202275E-2</v>
      </c>
      <c r="K42" s="41">
        <f t="shared" si="1"/>
        <v>-0.21975179471094908</v>
      </c>
      <c r="L42" s="74">
        <f t="shared" si="2"/>
        <v>-8.4100079576684417E-2</v>
      </c>
      <c r="M42" s="41">
        <f t="shared" si="3"/>
        <v>-0.66407559177591757</v>
      </c>
      <c r="N42" s="75"/>
    </row>
    <row r="43" spans="2:14" x14ac:dyDescent="0.25">
      <c r="B43" s="269"/>
      <c r="C43" s="288"/>
      <c r="D43" s="4" t="s">
        <v>46</v>
      </c>
      <c r="E43" s="39">
        <v>6.0625861593603529</v>
      </c>
      <c r="F43" s="39">
        <v>5.9826542960871318</v>
      </c>
      <c r="G43" s="39">
        <v>3.8652406417112299</v>
      </c>
      <c r="H43" s="39">
        <v>3.6283685360524398</v>
      </c>
      <c r="I43" s="39">
        <v>4.1325892857142854</v>
      </c>
      <c r="J43" s="74">
        <f t="shared" si="0"/>
        <v>0.13896624465011564</v>
      </c>
      <c r="K43" s="41">
        <f t="shared" si="1"/>
        <v>0.5042207496618456</v>
      </c>
      <c r="L43" s="74">
        <f t="shared" si="2"/>
        <v>-0.31834547549748904</v>
      </c>
      <c r="M43" s="41">
        <f t="shared" si="3"/>
        <v>-1.9299968736460675</v>
      </c>
      <c r="N43" s="75"/>
    </row>
    <row r="44" spans="2:14" x14ac:dyDescent="0.25">
      <c r="B44" s="269"/>
      <c r="C44" s="288"/>
      <c r="D44" s="4" t="s">
        <v>47</v>
      </c>
      <c r="E44" s="39">
        <v>6.1110180532291087</v>
      </c>
      <c r="F44" s="39">
        <v>6.0851153481512696</v>
      </c>
      <c r="G44" s="39">
        <v>6.5736137667304018</v>
      </c>
      <c r="H44" s="39">
        <v>5.73503041946846</v>
      </c>
      <c r="I44" s="39">
        <v>5.5345104333868376</v>
      </c>
      <c r="J44" s="74">
        <f t="shared" si="0"/>
        <v>-3.4964066694559426E-2</v>
      </c>
      <c r="K44" s="41">
        <f t="shared" si="1"/>
        <v>-0.20051998608162247</v>
      </c>
      <c r="L44" s="74">
        <f t="shared" si="2"/>
        <v>-9.4339047081957172E-2</v>
      </c>
      <c r="M44" s="41">
        <f t="shared" si="3"/>
        <v>-0.57650761984227117</v>
      </c>
      <c r="N44" s="75"/>
    </row>
    <row r="45" spans="2:14" x14ac:dyDescent="0.25">
      <c r="B45" s="269"/>
      <c r="C45" s="288"/>
      <c r="D45" s="4" t="s">
        <v>48</v>
      </c>
      <c r="E45" s="39">
        <v>7.4343465290655484</v>
      </c>
      <c r="F45" s="39">
        <v>6.4343276482978871</v>
      </c>
      <c r="G45" s="39">
        <v>6.7109165302782321</v>
      </c>
      <c r="H45" s="39">
        <v>7.0489614480564127</v>
      </c>
      <c r="I45" s="39">
        <v>6.903225806451613</v>
      </c>
      <c r="J45" s="74">
        <f t="shared" si="0"/>
        <v>-2.0674767861722843E-2</v>
      </c>
      <c r="K45" s="41">
        <f t="shared" si="1"/>
        <v>-0.14573564160479968</v>
      </c>
      <c r="L45" s="74">
        <f t="shared" si="2"/>
        <v>-7.1441480503693144E-2</v>
      </c>
      <c r="M45" s="41">
        <f t="shared" si="3"/>
        <v>-0.53112072261393539</v>
      </c>
      <c r="N45" s="75"/>
    </row>
    <row r="46" spans="2:14" x14ac:dyDescent="0.25">
      <c r="B46" s="269"/>
      <c r="C46" s="288"/>
      <c r="D46" s="4" t="s">
        <v>49</v>
      </c>
      <c r="E46" s="39">
        <v>2.2576729668805271</v>
      </c>
      <c r="F46" s="39">
        <v>2.4653312788906008</v>
      </c>
      <c r="G46" s="39">
        <v>2.3449477351916377</v>
      </c>
      <c r="H46" s="39">
        <v>2.587568157033806</v>
      </c>
      <c r="I46" s="39">
        <v>2.5476281560826322</v>
      </c>
      <c r="J46" s="74">
        <f t="shared" si="0"/>
        <v>-1.5435342579326772E-2</v>
      </c>
      <c r="K46" s="41">
        <f t="shared" si="1"/>
        <v>-3.9940000951173893E-2</v>
      </c>
      <c r="L46" s="74">
        <f t="shared" si="2"/>
        <v>0.12843099663045621</v>
      </c>
      <c r="M46" s="41">
        <f t="shared" si="3"/>
        <v>0.28995518920210506</v>
      </c>
      <c r="N46" s="75"/>
    </row>
    <row r="47" spans="2:14" x14ac:dyDescent="0.25">
      <c r="B47" s="269"/>
      <c r="C47" s="288"/>
      <c r="D47" s="4" t="s">
        <v>50</v>
      </c>
      <c r="E47" s="39">
        <v>7.6229928254185175</v>
      </c>
      <c r="F47" s="39">
        <v>7.2588094167041533</v>
      </c>
      <c r="G47" s="39">
        <v>6.0869589500139627</v>
      </c>
      <c r="H47" s="39">
        <v>5.886785029262775</v>
      </c>
      <c r="I47" s="39">
        <v>5.3419055419055423</v>
      </c>
      <c r="J47" s="74">
        <f t="shared" si="0"/>
        <v>-9.2559773229135556E-2</v>
      </c>
      <c r="K47" s="41">
        <f t="shared" si="1"/>
        <v>-0.54487948735723268</v>
      </c>
      <c r="L47" s="74">
        <f t="shared" si="2"/>
        <v>-0.29923775815540521</v>
      </c>
      <c r="M47" s="41">
        <f t="shared" si="3"/>
        <v>-2.2810872835129752</v>
      </c>
      <c r="N47" s="75"/>
    </row>
    <row r="48" spans="2:14" x14ac:dyDescent="0.25">
      <c r="B48" s="269"/>
      <c r="C48" s="288"/>
      <c r="D48" s="4" t="s">
        <v>51</v>
      </c>
      <c r="E48" s="39">
        <v>2.3393872771591071</v>
      </c>
      <c r="F48" s="39">
        <v>2.5686888669084516</v>
      </c>
      <c r="G48" s="39">
        <v>2.2557062382641351</v>
      </c>
      <c r="H48" s="39">
        <v>2.5818146474218788</v>
      </c>
      <c r="I48" s="39">
        <v>2.241869341020748</v>
      </c>
      <c r="J48" s="74">
        <f t="shared" si="0"/>
        <v>-0.13166913695395988</v>
      </c>
      <c r="K48" s="41">
        <f t="shared" si="1"/>
        <v>-0.33994530640113085</v>
      </c>
      <c r="L48" s="74">
        <f t="shared" si="2"/>
        <v>-4.1685246855228897E-2</v>
      </c>
      <c r="M48" s="41">
        <f t="shared" si="3"/>
        <v>-9.7517936138359129E-2</v>
      </c>
      <c r="N48" s="75"/>
    </row>
    <row r="49" spans="2:14" x14ac:dyDescent="0.25">
      <c r="B49" s="269"/>
      <c r="C49" s="288"/>
      <c r="D49" s="4" t="s">
        <v>52</v>
      </c>
      <c r="E49" s="39">
        <v>7.1260608372270431</v>
      </c>
      <c r="F49" s="39">
        <v>6.2279114435907807</v>
      </c>
      <c r="G49" s="39">
        <v>6.7056474124973162</v>
      </c>
      <c r="H49" s="39">
        <v>6.5663159638803741</v>
      </c>
      <c r="I49" s="39">
        <v>6.8930442249892661</v>
      </c>
      <c r="J49" s="40">
        <f t="shared" si="0"/>
        <v>4.975823017139902E-2</v>
      </c>
      <c r="K49" s="41">
        <f t="shared" si="1"/>
        <v>0.32672826110889197</v>
      </c>
      <c r="L49" s="40">
        <f t="shared" si="2"/>
        <v>-3.2699217360099175E-2</v>
      </c>
      <c r="M49" s="41">
        <f t="shared" si="3"/>
        <v>-0.23301661223777703</v>
      </c>
      <c r="N49" s="42"/>
    </row>
    <row r="50" spans="2:14" x14ac:dyDescent="0.25">
      <c r="B50" s="269"/>
      <c r="C50" s="289"/>
      <c r="D50" s="32" t="s">
        <v>53</v>
      </c>
      <c r="E50" s="76">
        <v>6.1575680116852292</v>
      </c>
      <c r="F50" s="76">
        <v>5.5047480728410232</v>
      </c>
      <c r="G50" s="76">
        <v>6.4792733597449033</v>
      </c>
      <c r="H50" s="76">
        <v>6.3849769585253453</v>
      </c>
      <c r="I50" s="76">
        <v>5.6121717220660914</v>
      </c>
      <c r="J50" s="61">
        <f t="shared" si="0"/>
        <v>-0.1210349295665647</v>
      </c>
      <c r="K50" s="77">
        <f t="shared" si="1"/>
        <v>-0.77280523645925392</v>
      </c>
      <c r="L50" s="61">
        <f t="shared" si="2"/>
        <v>-8.8573327746301445E-2</v>
      </c>
      <c r="M50" s="77">
        <f t="shared" si="3"/>
        <v>-0.54539628961913778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0.69120000000000004</v>
      </c>
      <c r="F51" s="65">
        <v>0.56889999999999996</v>
      </c>
      <c r="G51" s="65">
        <v>0.71409999999999996</v>
      </c>
      <c r="H51" s="65">
        <v>19.022600000000001</v>
      </c>
      <c r="I51" s="65">
        <v>18.326000000000001</v>
      </c>
      <c r="J51" s="65">
        <f t="shared" si="0"/>
        <v>-3.6619599844395667E-2</v>
      </c>
      <c r="K51" s="73">
        <f t="shared" ref="K51" si="10">(I51-H51)*100</f>
        <v>-69.660000000000011</v>
      </c>
      <c r="L51" s="65">
        <f t="shared" si="2"/>
        <v>25.513310185185183</v>
      </c>
      <c r="M51" s="73">
        <f t="shared" ref="M51" si="11">(I51-E51)*100</f>
        <v>1763.4800000000002</v>
      </c>
      <c r="N51" s="65"/>
    </row>
    <row r="52" spans="2:14" x14ac:dyDescent="0.25">
      <c r="B52" s="269"/>
      <c r="C52" s="278"/>
      <c r="D52" s="15" t="s">
        <v>44</v>
      </c>
      <c r="E52" s="18">
        <v>0.73370000000000002</v>
      </c>
      <c r="F52" s="18">
        <v>0.62539999999999996</v>
      </c>
      <c r="G52" s="18">
        <v>0.77950000000000008</v>
      </c>
      <c r="H52" s="18">
        <v>0.79909999999999992</v>
      </c>
      <c r="I52" s="18">
        <v>0.78260000000000007</v>
      </c>
      <c r="J52" s="17">
        <f t="shared" si="0"/>
        <v>-2.0648229257914985E-2</v>
      </c>
      <c r="K52" s="44">
        <f>(I52-H52)*100</f>
        <v>-1.6499999999999848</v>
      </c>
      <c r="L52" s="17">
        <f t="shared" si="2"/>
        <v>6.6648493934850839E-2</v>
      </c>
      <c r="M52" s="44">
        <f>(I52-E52)*100</f>
        <v>4.8900000000000059</v>
      </c>
      <c r="N52" s="18"/>
    </row>
    <row r="53" spans="2:14" x14ac:dyDescent="0.25">
      <c r="B53" s="269"/>
      <c r="C53" s="278"/>
      <c r="D53" s="19" t="s">
        <v>45</v>
      </c>
      <c r="E53" s="68">
        <v>0.67180000000000006</v>
      </c>
      <c r="F53" s="68">
        <v>0.51790000000000003</v>
      </c>
      <c r="G53" s="68">
        <v>0.65170000000000006</v>
      </c>
      <c r="H53" s="68">
        <v>0.72120000000000006</v>
      </c>
      <c r="I53" s="68">
        <v>0.70669999999999999</v>
      </c>
      <c r="J53" s="67">
        <f t="shared" si="0"/>
        <v>-2.0105379922351729E-2</v>
      </c>
      <c r="K53" s="45">
        <f t="shared" ref="K53:K61" si="12">(I53-H53)*100</f>
        <v>-1.4500000000000068</v>
      </c>
      <c r="L53" s="67">
        <f t="shared" si="2"/>
        <v>5.1949985114617236E-2</v>
      </c>
      <c r="M53" s="45">
        <f t="shared" ref="M53:M61" si="13">(I53-E53)*100</f>
        <v>3.4899999999999931</v>
      </c>
      <c r="N53" s="68"/>
    </row>
    <row r="54" spans="2:14" x14ac:dyDescent="0.25">
      <c r="B54" s="269"/>
      <c r="C54" s="278"/>
      <c r="D54" s="19" t="s">
        <v>46</v>
      </c>
      <c r="E54" s="68">
        <v>0.62939999999999996</v>
      </c>
      <c r="F54" s="68">
        <v>0.59650000000000003</v>
      </c>
      <c r="G54" s="68">
        <v>0.6391</v>
      </c>
      <c r="H54" s="68">
        <v>0.70480000000000009</v>
      </c>
      <c r="I54" s="68">
        <v>0.65489999999999993</v>
      </c>
      <c r="J54" s="67">
        <f t="shared" si="0"/>
        <v>-7.080022701475619E-2</v>
      </c>
      <c r="K54" s="45">
        <f t="shared" si="12"/>
        <v>-4.9900000000000162</v>
      </c>
      <c r="L54" s="67">
        <f t="shared" si="2"/>
        <v>4.0514775977120943E-2</v>
      </c>
      <c r="M54" s="45">
        <f t="shared" si="13"/>
        <v>2.5499999999999967</v>
      </c>
      <c r="N54" s="68"/>
    </row>
    <row r="55" spans="2:14" x14ac:dyDescent="0.25">
      <c r="B55" s="269"/>
      <c r="C55" s="278"/>
      <c r="D55" s="19" t="s">
        <v>47</v>
      </c>
      <c r="E55" s="68">
        <v>0.52049999999999996</v>
      </c>
      <c r="F55" s="68">
        <v>0.40850000000000003</v>
      </c>
      <c r="G55" s="68">
        <v>0.65639999999999998</v>
      </c>
      <c r="H55" s="68">
        <v>0.50659999999999994</v>
      </c>
      <c r="I55" s="68">
        <v>0.60240000000000005</v>
      </c>
      <c r="J55" s="67">
        <f t="shared" si="0"/>
        <v>0.18910382945124371</v>
      </c>
      <c r="K55" s="45">
        <f t="shared" si="12"/>
        <v>9.5800000000000107</v>
      </c>
      <c r="L55" s="67">
        <f t="shared" si="2"/>
        <v>0.15734870317002891</v>
      </c>
      <c r="M55" s="45">
        <f t="shared" si="13"/>
        <v>8.1900000000000084</v>
      </c>
      <c r="N55" s="68"/>
    </row>
    <row r="56" spans="2:14" x14ac:dyDescent="0.25">
      <c r="B56" s="269"/>
      <c r="C56" s="278"/>
      <c r="D56" s="19" t="s">
        <v>48</v>
      </c>
      <c r="E56" s="68">
        <v>0.69400000000000006</v>
      </c>
      <c r="F56" s="68">
        <v>0.53079999999999994</v>
      </c>
      <c r="G56" s="68">
        <v>0.69389999999999996</v>
      </c>
      <c r="H56" s="68">
        <v>0.73170000000000002</v>
      </c>
      <c r="I56" s="68">
        <v>0.76200000000000001</v>
      </c>
      <c r="J56" s="67">
        <f t="shared" si="0"/>
        <v>4.1410414104140925E-2</v>
      </c>
      <c r="K56" s="45">
        <f t="shared" si="12"/>
        <v>3.0299999999999994</v>
      </c>
      <c r="L56" s="67">
        <f t="shared" si="2"/>
        <v>9.7982708933717522E-2</v>
      </c>
      <c r="M56" s="45">
        <f t="shared" si="13"/>
        <v>6.7999999999999954</v>
      </c>
      <c r="N56" s="68"/>
    </row>
    <row r="57" spans="2:14" x14ac:dyDescent="0.25">
      <c r="B57" s="269"/>
      <c r="C57" s="278"/>
      <c r="D57" s="19" t="s">
        <v>49</v>
      </c>
      <c r="E57" s="68">
        <v>0.53979999999999995</v>
      </c>
      <c r="F57" s="68">
        <v>0.57810000000000006</v>
      </c>
      <c r="G57" s="68">
        <v>0.58939999999999992</v>
      </c>
      <c r="H57" s="68">
        <v>0.56869999999999998</v>
      </c>
      <c r="I57" s="68">
        <v>0.63840000000000008</v>
      </c>
      <c r="J57" s="67">
        <f t="shared" si="0"/>
        <v>0.12256022507473197</v>
      </c>
      <c r="K57" s="45">
        <f t="shared" si="12"/>
        <v>6.9700000000000095</v>
      </c>
      <c r="L57" s="67">
        <f t="shared" si="2"/>
        <v>0.18266024453501317</v>
      </c>
      <c r="M57" s="45">
        <f t="shared" si="13"/>
        <v>9.8600000000000136</v>
      </c>
      <c r="N57" s="68"/>
    </row>
    <row r="58" spans="2:14" x14ac:dyDescent="0.25">
      <c r="B58" s="269"/>
      <c r="C58" s="278"/>
      <c r="D58" s="19" t="s">
        <v>50</v>
      </c>
      <c r="E58" s="68">
        <v>0.69530000000000003</v>
      </c>
      <c r="F58" s="68">
        <v>0.74909999999999999</v>
      </c>
      <c r="G58" s="68">
        <v>0.73380000000000001</v>
      </c>
      <c r="H58" s="68">
        <v>0.80489999999999995</v>
      </c>
      <c r="I58" s="68">
        <v>0.65790000000000004</v>
      </c>
      <c r="J58" s="67">
        <f t="shared" si="0"/>
        <v>-0.18263138278046953</v>
      </c>
      <c r="K58" s="45">
        <f t="shared" si="12"/>
        <v>-14.69999999999999</v>
      </c>
      <c r="L58" s="67">
        <f t="shared" si="2"/>
        <v>-5.3789731051344769E-2</v>
      </c>
      <c r="M58" s="45">
        <f t="shared" si="13"/>
        <v>-3.7399999999999989</v>
      </c>
      <c r="N58" s="68"/>
    </row>
    <row r="59" spans="2:14" x14ac:dyDescent="0.25">
      <c r="B59" s="269"/>
      <c r="C59" s="278"/>
      <c r="D59" s="19" t="s">
        <v>51</v>
      </c>
      <c r="E59" s="68">
        <v>0.58310000000000006</v>
      </c>
      <c r="F59" s="68">
        <v>0.60489999999999999</v>
      </c>
      <c r="G59" s="68">
        <v>0.61580000000000001</v>
      </c>
      <c r="H59" s="68">
        <v>0.62139999999999995</v>
      </c>
      <c r="I59" s="68">
        <v>0.66480000000000006</v>
      </c>
      <c r="J59" s="67">
        <f t="shared" si="0"/>
        <v>6.984229159961397E-2</v>
      </c>
      <c r="K59" s="45">
        <f t="shared" si="12"/>
        <v>4.3400000000000105</v>
      </c>
      <c r="L59" s="67">
        <f t="shared" si="2"/>
        <v>0.14011318813239582</v>
      </c>
      <c r="M59" s="45">
        <f t="shared" si="13"/>
        <v>8.17</v>
      </c>
      <c r="N59" s="68"/>
    </row>
    <row r="60" spans="2:14" x14ac:dyDescent="0.25">
      <c r="B60" s="269"/>
      <c r="C60" s="278"/>
      <c r="D60" s="19" t="s">
        <v>52</v>
      </c>
      <c r="E60" s="22">
        <v>0.69980000000000009</v>
      </c>
      <c r="F60" s="22">
        <v>0.61990000000000001</v>
      </c>
      <c r="G60" s="22">
        <v>0.78520000000000001</v>
      </c>
      <c r="H60" s="22">
        <v>0.79709999999999992</v>
      </c>
      <c r="I60" s="22">
        <v>0.79709999999999992</v>
      </c>
      <c r="J60" s="21">
        <f t="shared" si="0"/>
        <v>0</v>
      </c>
      <c r="K60" s="45">
        <f t="shared" si="12"/>
        <v>0</v>
      </c>
      <c r="L60" s="21">
        <f t="shared" si="2"/>
        <v>0.13903972563589573</v>
      </c>
      <c r="M60" s="45">
        <f t="shared" si="13"/>
        <v>9.7299999999999827</v>
      </c>
      <c r="N60" s="22"/>
    </row>
    <row r="61" spans="2:14" x14ac:dyDescent="0.25">
      <c r="B61" s="269"/>
      <c r="C61" s="279"/>
      <c r="D61" s="23" t="s">
        <v>53</v>
      </c>
      <c r="E61" s="46">
        <v>0.64329999999999998</v>
      </c>
      <c r="F61" s="46">
        <v>0.4587</v>
      </c>
      <c r="G61" s="46">
        <v>0.70209999999999995</v>
      </c>
      <c r="H61" s="46">
        <v>0.73219999999999996</v>
      </c>
      <c r="I61" s="46">
        <v>0.60009999999999997</v>
      </c>
      <c r="J61" s="25">
        <f t="shared" si="0"/>
        <v>-0.18041518710734772</v>
      </c>
      <c r="K61" s="78">
        <f t="shared" si="12"/>
        <v>-13.209999999999999</v>
      </c>
      <c r="L61" s="25">
        <f t="shared" si="2"/>
        <v>-6.7153738535675411E-2</v>
      </c>
      <c r="M61" s="78">
        <f t="shared" si="13"/>
        <v>-4.3200000000000021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133229</v>
      </c>
      <c r="F62" s="64">
        <v>118692</v>
      </c>
      <c r="G62" s="64">
        <v>127347</v>
      </c>
      <c r="H62" s="64">
        <v>379398</v>
      </c>
      <c r="I62" s="64">
        <v>384801</v>
      </c>
      <c r="J62" s="65">
        <f t="shared" si="0"/>
        <v>1.4240981765850202E-2</v>
      </c>
      <c r="K62" s="64">
        <f t="shared" ref="K62:K63" si="14">I62-H62</f>
        <v>5403</v>
      </c>
      <c r="L62" s="65">
        <f t="shared" si="2"/>
        <v>1.8882675693730344</v>
      </c>
      <c r="M62" s="64">
        <f t="shared" ref="M62:M63" si="15">I62-E62</f>
        <v>251572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47242</v>
      </c>
      <c r="F63" s="27">
        <v>42803</v>
      </c>
      <c r="G63" s="27">
        <v>45909</v>
      </c>
      <c r="H63" s="27">
        <v>46660</v>
      </c>
      <c r="I63" s="27">
        <v>47015</v>
      </c>
      <c r="J63" s="36">
        <f t="shared" si="0"/>
        <v>7.6082297471067317E-3</v>
      </c>
      <c r="K63" s="27">
        <f t="shared" si="14"/>
        <v>355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0.12218003591466758</v>
      </c>
    </row>
    <row r="64" spans="2:14" x14ac:dyDescent="0.25">
      <c r="B64" s="269"/>
      <c r="C64" s="281"/>
      <c r="D64" s="4" t="s">
        <v>45</v>
      </c>
      <c r="E64" s="29">
        <v>41461</v>
      </c>
      <c r="F64" s="29">
        <v>36098</v>
      </c>
      <c r="G64" s="29">
        <v>39121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-8.0702346783724455E-2</v>
      </c>
      <c r="M64" s="29">
        <f>I64-E64</f>
        <v>-3346</v>
      </c>
      <c r="N64" s="75">
        <f>I64/$I$62</f>
        <v>9.9051197891897369E-2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2.3700562108726329E-3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7"/>
        <v>1.1836913634370783E-2</v>
      </c>
      <c r="K66" s="29">
        <f t="shared" si="18"/>
        <v>54</v>
      </c>
      <c r="L66" s="74">
        <f t="shared" si="19"/>
        <v>0.13415233415233407</v>
      </c>
      <c r="M66" s="29">
        <f t="shared" si="20"/>
        <v>546</v>
      </c>
      <c r="N66" s="75">
        <f t="shared" si="21"/>
        <v>1.1995810821697449E-2</v>
      </c>
    </row>
    <row r="67" spans="2:14" x14ac:dyDescent="0.25">
      <c r="B67" s="269"/>
      <c r="C67" s="281"/>
      <c r="D67" s="4" t="s">
        <v>48</v>
      </c>
      <c r="E67" s="29">
        <v>21430</v>
      </c>
      <c r="F67" s="29">
        <v>17263</v>
      </c>
      <c r="G67" s="29">
        <v>19061</v>
      </c>
      <c r="H67" s="29">
        <v>19434</v>
      </c>
      <c r="I67" s="29">
        <v>19850</v>
      </c>
      <c r="J67" s="74">
        <f t="shared" si="17"/>
        <v>2.1405783678089874E-2</v>
      </c>
      <c r="K67" s="29">
        <f t="shared" si="18"/>
        <v>416</v>
      </c>
      <c r="L67" s="74">
        <f t="shared" si="19"/>
        <v>-7.3728418105459603E-2</v>
      </c>
      <c r="M67" s="29">
        <f t="shared" si="20"/>
        <v>-1580</v>
      </c>
      <c r="N67" s="75">
        <f t="shared" si="21"/>
        <v>5.1585105028313337E-2</v>
      </c>
    </row>
    <row r="68" spans="2:14" x14ac:dyDescent="0.25">
      <c r="B68" s="269"/>
      <c r="C68" s="281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1.7489559538566687E-3</v>
      </c>
    </row>
    <row r="69" spans="2:14" x14ac:dyDescent="0.25">
      <c r="B69" s="269"/>
      <c r="C69" s="281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1.2466183819688618E-2</v>
      </c>
    </row>
    <row r="70" spans="2:14" x14ac:dyDescent="0.25">
      <c r="B70" s="269"/>
      <c r="C70" s="281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6.9620401194383594E-3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1.6884051756622255E-2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3465</v>
      </c>
      <c r="G72" s="71">
        <v>3081</v>
      </c>
      <c r="H72" s="71">
        <v>3052</v>
      </c>
      <c r="I72" s="71">
        <v>3113</v>
      </c>
      <c r="J72" s="61">
        <f t="shared" si="17"/>
        <v>1.998689384010488E-2</v>
      </c>
      <c r="K72" s="71">
        <f t="shared" si="18"/>
        <v>61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8.0898958162790632E-3</v>
      </c>
    </row>
    <row r="73" spans="2:14" ht="7.5" customHeight="1" x14ac:dyDescent="0.25"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47"/>
    </row>
    <row r="74" spans="2:14" x14ac:dyDescent="0.25">
      <c r="B74" s="285" t="s">
        <v>55</v>
      </c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diciembre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4831573</v>
      </c>
      <c r="F80" s="64">
        <v>2335438</v>
      </c>
      <c r="G80" s="64">
        <v>4757683</v>
      </c>
      <c r="H80" s="64">
        <v>5188807</v>
      </c>
      <c r="I80" s="64">
        <v>5480280</v>
      </c>
      <c r="J80" s="65">
        <f t="shared" ref="J80:J81" si="22">I80/H80-1</f>
        <v>5.6173413272068151E-2</v>
      </c>
      <c r="K80" s="64">
        <f t="shared" ref="K80:K81" si="23">I80-H80</f>
        <v>291473</v>
      </c>
      <c r="L80" s="65">
        <f t="shared" ref="L80:L81" si="24">I80/E80-1</f>
        <v>0.13426414130553344</v>
      </c>
      <c r="M80" s="64">
        <f t="shared" ref="M80:M81" si="25">I80-E80</f>
        <v>648707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1762715</v>
      </c>
      <c r="F81" s="16">
        <v>881045</v>
      </c>
      <c r="G81" s="16">
        <v>1757049</v>
      </c>
      <c r="H81" s="16">
        <v>1888332</v>
      </c>
      <c r="I81" s="16">
        <v>1938898</v>
      </c>
      <c r="J81" s="18">
        <f t="shared" si="22"/>
        <v>2.677813011694985E-2</v>
      </c>
      <c r="K81" s="16">
        <f t="shared" si="23"/>
        <v>50566</v>
      </c>
      <c r="L81" s="18">
        <f t="shared" si="24"/>
        <v>9.9949793358540706E-2</v>
      </c>
      <c r="M81" s="16">
        <f t="shared" si="25"/>
        <v>176183</v>
      </c>
      <c r="N81" s="18">
        <f t="shared" si="26"/>
        <v>0.35379542651105417</v>
      </c>
      <c r="O81" s="79"/>
    </row>
    <row r="82" spans="2:15" x14ac:dyDescent="0.25">
      <c r="B82" s="269"/>
      <c r="C82" s="272"/>
      <c r="D82" s="19" t="s">
        <v>45</v>
      </c>
      <c r="E82" s="20">
        <v>1299411</v>
      </c>
      <c r="F82" s="20">
        <v>492258</v>
      </c>
      <c r="G82" s="20">
        <v>1243535</v>
      </c>
      <c r="H82" s="20">
        <v>1319978</v>
      </c>
      <c r="I82" s="20">
        <v>1387823</v>
      </c>
      <c r="J82" s="68">
        <f>I82/H82-1</f>
        <v>5.139858391579244E-2</v>
      </c>
      <c r="K82" s="20">
        <f>I82-H82</f>
        <v>67845</v>
      </c>
      <c r="L82" s="68">
        <f>I82/E82-1</f>
        <v>6.8040058149423155E-2</v>
      </c>
      <c r="M82" s="20">
        <f>I82-E82</f>
        <v>88412</v>
      </c>
      <c r="N82" s="68">
        <f>I82/$I$80</f>
        <v>0.2532394330216704</v>
      </c>
      <c r="O82" s="79"/>
    </row>
    <row r="83" spans="2:15" x14ac:dyDescent="0.25">
      <c r="B83" s="269"/>
      <c r="C83" s="272"/>
      <c r="D83" s="19" t="s">
        <v>46</v>
      </c>
      <c r="E83" s="20">
        <v>45076</v>
      </c>
      <c r="F83" s="20">
        <v>20161</v>
      </c>
      <c r="G83" s="20">
        <v>37751</v>
      </c>
      <c r="H83" s="20">
        <v>51166</v>
      </c>
      <c r="I83" s="20">
        <v>43737</v>
      </c>
      <c r="J83" s="68">
        <f t="shared" ref="J83:J136" si="27">I83/H83-1</f>
        <v>-0.14519407418989172</v>
      </c>
      <c r="K83" s="20">
        <f t="shared" ref="K83:K112" si="28">I83-H83</f>
        <v>-7429</v>
      </c>
      <c r="L83" s="68">
        <f t="shared" ref="L83:L136" si="29">I83/E83-1</f>
        <v>-2.9705386458425798E-2</v>
      </c>
      <c r="M83" s="20">
        <f t="shared" ref="M83:M112" si="30">I83-E83</f>
        <v>-1339</v>
      </c>
      <c r="N83" s="68">
        <f t="shared" ref="N83:N90" si="31">I83/$I$80</f>
        <v>7.9807966016334931E-3</v>
      </c>
      <c r="O83" s="79"/>
    </row>
    <row r="84" spans="2:15" x14ac:dyDescent="0.25">
      <c r="B84" s="269"/>
      <c r="C84" s="272"/>
      <c r="D84" s="19" t="s">
        <v>47</v>
      </c>
      <c r="E84" s="20">
        <v>137126</v>
      </c>
      <c r="F84" s="20">
        <v>70304</v>
      </c>
      <c r="G84" s="20">
        <v>161080</v>
      </c>
      <c r="H84" s="20">
        <v>179837</v>
      </c>
      <c r="I84" s="20">
        <v>231856</v>
      </c>
      <c r="J84" s="68">
        <f t="shared" si="27"/>
        <v>0.28925638216829674</v>
      </c>
      <c r="K84" s="20">
        <f t="shared" si="28"/>
        <v>52019</v>
      </c>
      <c r="L84" s="68">
        <f t="shared" si="29"/>
        <v>0.69082449717777816</v>
      </c>
      <c r="M84" s="20">
        <f t="shared" si="30"/>
        <v>94730</v>
      </c>
      <c r="N84" s="68">
        <f t="shared" si="31"/>
        <v>4.2307327362835476E-2</v>
      </c>
      <c r="O84" s="79"/>
    </row>
    <row r="85" spans="2:15" x14ac:dyDescent="0.25">
      <c r="B85" s="269"/>
      <c r="C85" s="272"/>
      <c r="D85" s="19" t="s">
        <v>48</v>
      </c>
      <c r="E85" s="20">
        <v>791721</v>
      </c>
      <c r="F85" s="20">
        <v>354204</v>
      </c>
      <c r="G85" s="20">
        <v>710225</v>
      </c>
      <c r="H85" s="20">
        <v>797848</v>
      </c>
      <c r="I85" s="20">
        <v>914356</v>
      </c>
      <c r="J85" s="68">
        <f t="shared" si="27"/>
        <v>0.14602781482187077</v>
      </c>
      <c r="K85" s="20">
        <f t="shared" si="28"/>
        <v>116508</v>
      </c>
      <c r="L85" s="68">
        <f t="shared" si="29"/>
        <v>0.15489673761337652</v>
      </c>
      <c r="M85" s="20">
        <f t="shared" si="30"/>
        <v>122635</v>
      </c>
      <c r="N85" s="68">
        <f t="shared" si="31"/>
        <v>0.16684475975680074</v>
      </c>
      <c r="O85" s="79"/>
    </row>
    <row r="86" spans="2:15" x14ac:dyDescent="0.25">
      <c r="B86" s="269"/>
      <c r="C86" s="272"/>
      <c r="D86" s="19" t="s">
        <v>49</v>
      </c>
      <c r="E86" s="20">
        <v>55887</v>
      </c>
      <c r="F86" s="20">
        <v>33444</v>
      </c>
      <c r="G86" s="20">
        <v>51485</v>
      </c>
      <c r="H86" s="20">
        <v>58157</v>
      </c>
      <c r="I86" s="20">
        <v>57388</v>
      </c>
      <c r="J86" s="68">
        <f t="shared" si="27"/>
        <v>-1.3222827862510056E-2</v>
      </c>
      <c r="K86" s="20">
        <f t="shared" si="28"/>
        <v>-769</v>
      </c>
      <c r="L86" s="68">
        <f t="shared" si="29"/>
        <v>2.6857766564675201E-2</v>
      </c>
      <c r="M86" s="20">
        <f t="shared" si="30"/>
        <v>1501</v>
      </c>
      <c r="N86" s="68">
        <f t="shared" si="31"/>
        <v>1.0471727721941215E-2</v>
      </c>
      <c r="O86" s="79"/>
    </row>
    <row r="87" spans="2:15" x14ac:dyDescent="0.25">
      <c r="B87" s="269"/>
      <c r="C87" s="272"/>
      <c r="D87" s="19" t="s">
        <v>50</v>
      </c>
      <c r="E87" s="20">
        <v>142901</v>
      </c>
      <c r="F87" s="20">
        <v>107459</v>
      </c>
      <c r="G87" s="20">
        <v>198873</v>
      </c>
      <c r="H87" s="20">
        <v>252588</v>
      </c>
      <c r="I87" s="20">
        <v>239146</v>
      </c>
      <c r="J87" s="68">
        <f t="shared" si="27"/>
        <v>-5.3217096615832848E-2</v>
      </c>
      <c r="K87" s="20">
        <f t="shared" si="28"/>
        <v>-13442</v>
      </c>
      <c r="L87" s="68">
        <f t="shared" si="29"/>
        <v>0.67350823297247753</v>
      </c>
      <c r="M87" s="20">
        <f t="shared" si="30"/>
        <v>96245</v>
      </c>
      <c r="N87" s="68">
        <f t="shared" si="31"/>
        <v>4.3637551365988597E-2</v>
      </c>
      <c r="O87" s="79"/>
    </row>
    <row r="88" spans="2:15" x14ac:dyDescent="0.25">
      <c r="B88" s="269"/>
      <c r="C88" s="272"/>
      <c r="D88" s="19" t="s">
        <v>51</v>
      </c>
      <c r="E88" s="20">
        <v>220415</v>
      </c>
      <c r="F88" s="20">
        <v>164258</v>
      </c>
      <c r="G88" s="20">
        <v>229131</v>
      </c>
      <c r="H88" s="20">
        <v>239109</v>
      </c>
      <c r="I88" s="20">
        <v>250871</v>
      </c>
      <c r="J88" s="68">
        <f t="shared" si="27"/>
        <v>4.9190954752853289E-2</v>
      </c>
      <c r="K88" s="20">
        <f t="shared" si="28"/>
        <v>11762</v>
      </c>
      <c r="L88" s="68">
        <f t="shared" si="29"/>
        <v>0.1381757139940567</v>
      </c>
      <c r="M88" s="20">
        <f t="shared" si="30"/>
        <v>30456</v>
      </c>
      <c r="N88" s="68">
        <f t="shared" si="31"/>
        <v>4.5777040589166977E-2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250224</v>
      </c>
      <c r="F89" s="20">
        <v>140346</v>
      </c>
      <c r="G89" s="20">
        <v>257117</v>
      </c>
      <c r="H89" s="20">
        <v>278594</v>
      </c>
      <c r="I89" s="20">
        <v>287810</v>
      </c>
      <c r="J89" s="22">
        <f t="shared" si="27"/>
        <v>3.3080396562739978E-2</v>
      </c>
      <c r="K89" s="20">
        <f t="shared" si="28"/>
        <v>9216</v>
      </c>
      <c r="L89" s="22">
        <f t="shared" si="29"/>
        <v>0.15020941236651963</v>
      </c>
      <c r="M89" s="20">
        <f t="shared" si="30"/>
        <v>37586</v>
      </c>
      <c r="N89" s="22">
        <f t="shared" si="31"/>
        <v>5.2517389622428051E-2</v>
      </c>
      <c r="O89" s="79"/>
    </row>
    <row r="90" spans="2:15" x14ac:dyDescent="0.25">
      <c r="B90" s="269"/>
      <c r="C90" s="273"/>
      <c r="D90" s="23" t="s">
        <v>53</v>
      </c>
      <c r="E90" s="69">
        <v>126097</v>
      </c>
      <c r="F90" s="69">
        <v>71959</v>
      </c>
      <c r="G90" s="69">
        <v>111437</v>
      </c>
      <c r="H90" s="69">
        <v>123198</v>
      </c>
      <c r="I90" s="69">
        <v>128395</v>
      </c>
      <c r="J90" s="46">
        <f t="shared" si="27"/>
        <v>4.2184126365687691E-2</v>
      </c>
      <c r="K90" s="69">
        <f t="shared" si="28"/>
        <v>5197</v>
      </c>
      <c r="L90" s="46">
        <f t="shared" si="29"/>
        <v>1.8224065600291883E-2</v>
      </c>
      <c r="M90" s="69">
        <f t="shared" si="30"/>
        <v>2298</v>
      </c>
      <c r="N90" s="46">
        <f t="shared" si="31"/>
        <v>2.3428547446480836E-2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5758718</v>
      </c>
      <c r="F91" s="64">
        <v>2671032</v>
      </c>
      <c r="G91" s="64">
        <v>5598997</v>
      </c>
      <c r="H91" s="64">
        <v>6137593</v>
      </c>
      <c r="I91" s="64">
        <v>6450857</v>
      </c>
      <c r="J91" s="65">
        <f t="shared" si="27"/>
        <v>5.1040204197313255E-2</v>
      </c>
      <c r="K91" s="64">
        <f t="shared" si="28"/>
        <v>313264</v>
      </c>
      <c r="L91" s="65">
        <f t="shared" si="29"/>
        <v>0.12018977140398257</v>
      </c>
      <c r="M91" s="64">
        <f t="shared" si="30"/>
        <v>692139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2126941</v>
      </c>
      <c r="F92" s="27">
        <v>1026759</v>
      </c>
      <c r="G92" s="27">
        <v>2106493</v>
      </c>
      <c r="H92" s="27">
        <v>2273153</v>
      </c>
      <c r="I92" s="27">
        <v>2326106</v>
      </c>
      <c r="J92" s="80">
        <f t="shared" si="27"/>
        <v>2.3294956388769217E-2</v>
      </c>
      <c r="K92" s="27">
        <f t="shared" si="28"/>
        <v>52953</v>
      </c>
      <c r="L92" s="80">
        <f t="shared" si="29"/>
        <v>9.3639174758491261E-2</v>
      </c>
      <c r="M92" s="27">
        <f t="shared" si="30"/>
        <v>199165</v>
      </c>
      <c r="N92" s="38">
        <f t="shared" si="32"/>
        <v>0.36058867837250153</v>
      </c>
    </row>
    <row r="93" spans="2:15" x14ac:dyDescent="0.25">
      <c r="B93" s="269"/>
      <c r="C93" s="275"/>
      <c r="D93" s="4" t="s">
        <v>45</v>
      </c>
      <c r="E93" s="29">
        <v>1579353</v>
      </c>
      <c r="F93" s="29">
        <v>575244</v>
      </c>
      <c r="G93" s="29">
        <v>1484581</v>
      </c>
      <c r="H93" s="29">
        <v>1593408</v>
      </c>
      <c r="I93" s="29">
        <v>1657539</v>
      </c>
      <c r="J93" s="81">
        <f t="shared" si="27"/>
        <v>4.0247695505482683E-2</v>
      </c>
      <c r="K93" s="29">
        <f t="shared" si="28"/>
        <v>64131</v>
      </c>
      <c r="L93" s="81">
        <f t="shared" si="29"/>
        <v>4.9505082144397194E-2</v>
      </c>
      <c r="M93" s="29">
        <f t="shared" si="30"/>
        <v>78186</v>
      </c>
      <c r="N93" s="75">
        <f>I93/$I$91</f>
        <v>0.2569486503886228</v>
      </c>
    </row>
    <row r="94" spans="2:15" x14ac:dyDescent="0.25">
      <c r="B94" s="269"/>
      <c r="C94" s="275"/>
      <c r="D94" s="4" t="s">
        <v>46</v>
      </c>
      <c r="E94" s="29">
        <v>51134</v>
      </c>
      <c r="F94" s="29">
        <v>22534</v>
      </c>
      <c r="G94" s="29">
        <v>41772</v>
      </c>
      <c r="H94" s="29">
        <v>55375</v>
      </c>
      <c r="I94" s="29">
        <v>48434</v>
      </c>
      <c r="J94" s="81">
        <f t="shared" si="27"/>
        <v>-0.1253453724604966</v>
      </c>
      <c r="K94" s="29">
        <f t="shared" si="28"/>
        <v>-6941</v>
      </c>
      <c r="L94" s="81">
        <f t="shared" si="29"/>
        <v>-5.2802440646145476E-2</v>
      </c>
      <c r="M94" s="29">
        <f t="shared" si="30"/>
        <v>-2700</v>
      </c>
      <c r="N94" s="75">
        <f t="shared" ref="N94:N101" si="33">I94/$I$91</f>
        <v>7.5081496923587055E-3</v>
      </c>
    </row>
    <row r="95" spans="2:15" x14ac:dyDescent="0.25">
      <c r="B95" s="269"/>
      <c r="C95" s="275"/>
      <c r="D95" s="4" t="s">
        <v>47</v>
      </c>
      <c r="E95" s="29">
        <v>159173</v>
      </c>
      <c r="F95" s="29">
        <v>81286</v>
      </c>
      <c r="G95" s="29">
        <v>188513</v>
      </c>
      <c r="H95" s="29">
        <v>207606</v>
      </c>
      <c r="I95" s="29">
        <v>267454</v>
      </c>
      <c r="J95" s="81">
        <f t="shared" si="27"/>
        <v>0.28827683207614418</v>
      </c>
      <c r="K95" s="29">
        <f t="shared" si="28"/>
        <v>59848</v>
      </c>
      <c r="L95" s="81">
        <f t="shared" si="29"/>
        <v>0.68027240800889599</v>
      </c>
      <c r="M95" s="29">
        <f t="shared" si="30"/>
        <v>108281</v>
      </c>
      <c r="N95" s="75">
        <f t="shared" si="33"/>
        <v>4.1460227687577011E-2</v>
      </c>
    </row>
    <row r="96" spans="2:15" x14ac:dyDescent="0.25">
      <c r="B96" s="269"/>
      <c r="C96" s="275"/>
      <c r="D96" s="4" t="s">
        <v>48</v>
      </c>
      <c r="E96" s="29">
        <v>939301</v>
      </c>
      <c r="F96" s="29">
        <v>397685</v>
      </c>
      <c r="G96" s="29">
        <v>820583</v>
      </c>
      <c r="H96" s="29">
        <v>933965</v>
      </c>
      <c r="I96" s="29">
        <v>1064073</v>
      </c>
      <c r="J96" s="81">
        <f t="shared" si="27"/>
        <v>0.13930714748411344</v>
      </c>
      <c r="K96" s="29">
        <f t="shared" si="28"/>
        <v>130108</v>
      </c>
      <c r="L96" s="81">
        <f t="shared" si="29"/>
        <v>0.13283494854152189</v>
      </c>
      <c r="M96" s="29">
        <f t="shared" si="30"/>
        <v>124772</v>
      </c>
      <c r="N96" s="75">
        <f t="shared" si="33"/>
        <v>0.16495064144190455</v>
      </c>
    </row>
    <row r="97" spans="2:14" x14ac:dyDescent="0.25">
      <c r="B97" s="269"/>
      <c r="C97" s="275"/>
      <c r="D97" s="4" t="s">
        <v>49</v>
      </c>
      <c r="E97" s="29">
        <v>58393</v>
      </c>
      <c r="F97" s="29">
        <v>34780</v>
      </c>
      <c r="G97" s="29">
        <v>53822</v>
      </c>
      <c r="H97" s="29">
        <v>60906</v>
      </c>
      <c r="I97" s="29">
        <v>60178</v>
      </c>
      <c r="J97" s="81">
        <f t="shared" si="27"/>
        <v>-1.1952845368272458E-2</v>
      </c>
      <c r="K97" s="29">
        <f t="shared" si="28"/>
        <v>-728</v>
      </c>
      <c r="L97" s="81">
        <f t="shared" si="29"/>
        <v>3.0568732553559519E-2</v>
      </c>
      <c r="M97" s="29">
        <f t="shared" si="30"/>
        <v>1785</v>
      </c>
      <c r="N97" s="75">
        <f t="shared" si="33"/>
        <v>9.3286829951431255E-3</v>
      </c>
    </row>
    <row r="98" spans="2:14" x14ac:dyDescent="0.25">
      <c r="B98" s="269"/>
      <c r="C98" s="275"/>
      <c r="D98" s="4" t="s">
        <v>50</v>
      </c>
      <c r="E98" s="29">
        <v>171414</v>
      </c>
      <c r="F98" s="29">
        <v>126334</v>
      </c>
      <c r="G98" s="29">
        <v>233432</v>
      </c>
      <c r="H98" s="29">
        <v>288189</v>
      </c>
      <c r="I98" s="29">
        <v>277450</v>
      </c>
      <c r="J98" s="81">
        <f t="shared" si="27"/>
        <v>-3.7263740114994004E-2</v>
      </c>
      <c r="K98" s="29">
        <f t="shared" si="28"/>
        <v>-10739</v>
      </c>
      <c r="L98" s="81">
        <f t="shared" si="29"/>
        <v>0.61859591398602221</v>
      </c>
      <c r="M98" s="29">
        <f t="shared" si="30"/>
        <v>106036</v>
      </c>
      <c r="N98" s="75">
        <f t="shared" si="33"/>
        <v>4.3009789241956531E-2</v>
      </c>
    </row>
    <row r="99" spans="2:14" x14ac:dyDescent="0.25">
      <c r="B99" s="269"/>
      <c r="C99" s="275"/>
      <c r="D99" s="4" t="s">
        <v>51</v>
      </c>
      <c r="E99" s="29">
        <v>229274</v>
      </c>
      <c r="F99" s="29">
        <v>169647</v>
      </c>
      <c r="G99" s="29">
        <v>238716</v>
      </c>
      <c r="H99" s="29">
        <v>249533</v>
      </c>
      <c r="I99" s="29">
        <v>261230</v>
      </c>
      <c r="J99" s="81">
        <f t="shared" si="27"/>
        <v>4.6875563552716493E-2</v>
      </c>
      <c r="K99" s="29">
        <f t="shared" si="28"/>
        <v>11697</v>
      </c>
      <c r="L99" s="81">
        <f t="shared" si="29"/>
        <v>0.13937908354196282</v>
      </c>
      <c r="M99" s="29">
        <f t="shared" si="30"/>
        <v>31956</v>
      </c>
      <c r="N99" s="75">
        <f t="shared" si="33"/>
        <v>4.0495394642913338E-2</v>
      </c>
    </row>
    <row r="100" spans="2:14" x14ac:dyDescent="0.25">
      <c r="B100" s="269"/>
      <c r="C100" s="275"/>
      <c r="D100" s="4" t="s">
        <v>52</v>
      </c>
      <c r="E100" s="29">
        <v>299724</v>
      </c>
      <c r="F100" s="29">
        <v>158340</v>
      </c>
      <c r="G100" s="29">
        <v>304439</v>
      </c>
      <c r="H100" s="29">
        <v>331591</v>
      </c>
      <c r="I100" s="29">
        <v>341990</v>
      </c>
      <c r="J100" s="31">
        <f t="shared" si="27"/>
        <v>3.136092354738218E-2</v>
      </c>
      <c r="K100" s="29">
        <f t="shared" si="28"/>
        <v>10399</v>
      </c>
      <c r="L100" s="31">
        <f t="shared" si="29"/>
        <v>0.14101640175628249</v>
      </c>
      <c r="M100" s="29">
        <f t="shared" si="30"/>
        <v>42266</v>
      </c>
      <c r="N100" s="42">
        <f t="shared" si="33"/>
        <v>5.3014661462810288E-2</v>
      </c>
    </row>
    <row r="101" spans="2:14" x14ac:dyDescent="0.25">
      <c r="B101" s="269"/>
      <c r="C101" s="276"/>
      <c r="D101" s="32" t="s">
        <v>53</v>
      </c>
      <c r="E101" s="71">
        <v>144011</v>
      </c>
      <c r="F101" s="71">
        <v>78423</v>
      </c>
      <c r="G101" s="71">
        <v>126646</v>
      </c>
      <c r="H101" s="71">
        <v>143867</v>
      </c>
      <c r="I101" s="71">
        <v>146403</v>
      </c>
      <c r="J101" s="72">
        <f t="shared" si="27"/>
        <v>1.7627391966190897E-2</v>
      </c>
      <c r="K101" s="71">
        <f t="shared" si="28"/>
        <v>2536</v>
      </c>
      <c r="L101" s="72">
        <f t="shared" si="29"/>
        <v>1.6609842303712874E-2</v>
      </c>
      <c r="M101" s="71">
        <f t="shared" si="30"/>
        <v>2392</v>
      </c>
      <c r="N101" s="55">
        <f t="shared" si="33"/>
        <v>2.2695124074212154E-2</v>
      </c>
    </row>
    <row r="102" spans="2:14" x14ac:dyDescent="0.25">
      <c r="B102" s="269"/>
      <c r="C102" s="271" t="s">
        <v>21</v>
      </c>
      <c r="D102" s="63" t="s">
        <v>43</v>
      </c>
      <c r="E102" s="64">
        <v>34034766</v>
      </c>
      <c r="F102" s="64">
        <v>13903380</v>
      </c>
      <c r="G102" s="64">
        <v>31405937</v>
      </c>
      <c r="H102" s="64">
        <v>34509923</v>
      </c>
      <c r="I102" s="64">
        <v>36076748</v>
      </c>
      <c r="J102" s="65">
        <f t="shared" si="27"/>
        <v>4.540215867766495E-2</v>
      </c>
      <c r="K102" s="64">
        <f t="shared" si="28"/>
        <v>1566825</v>
      </c>
      <c r="L102" s="65">
        <f t="shared" si="29"/>
        <v>5.9996945476281427E-2</v>
      </c>
      <c r="M102" s="64">
        <f t="shared" si="30"/>
        <v>2041982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13105945</v>
      </c>
      <c r="F103" s="16">
        <v>5763674</v>
      </c>
      <c r="G103" s="16">
        <v>12632387</v>
      </c>
      <c r="H103" s="16">
        <v>13590517</v>
      </c>
      <c r="I103" s="16">
        <v>13839613</v>
      </c>
      <c r="J103" s="18">
        <f t="shared" si="27"/>
        <v>1.8328662551983843E-2</v>
      </c>
      <c r="K103" s="16">
        <f t="shared" si="28"/>
        <v>249096</v>
      </c>
      <c r="L103" s="18">
        <f t="shared" si="29"/>
        <v>5.5979786272565724E-2</v>
      </c>
      <c r="M103" s="16">
        <f t="shared" si="30"/>
        <v>733668</v>
      </c>
      <c r="N103" s="18">
        <f t="shared" si="34"/>
        <v>0.38361586803777326</v>
      </c>
    </row>
    <row r="104" spans="2:14" x14ac:dyDescent="0.25">
      <c r="B104" s="269"/>
      <c r="C104" s="272"/>
      <c r="D104" s="19" t="s">
        <v>45</v>
      </c>
      <c r="E104" s="20">
        <v>10093577</v>
      </c>
      <c r="F104" s="20">
        <v>3367162</v>
      </c>
      <c r="G104" s="20">
        <v>8865243</v>
      </c>
      <c r="H104" s="20">
        <v>9739308</v>
      </c>
      <c r="I104" s="20">
        <v>10014981</v>
      </c>
      <c r="J104" s="68">
        <f t="shared" si="27"/>
        <v>2.8305193757092395E-2</v>
      </c>
      <c r="K104" s="20">
        <f t="shared" si="28"/>
        <v>275673</v>
      </c>
      <c r="L104" s="68">
        <f t="shared" si="29"/>
        <v>-7.7867340785134909E-3</v>
      </c>
      <c r="M104" s="20">
        <f t="shared" si="30"/>
        <v>-78596</v>
      </c>
      <c r="N104" s="68">
        <f>I104/$I$102</f>
        <v>0.2776020998344973</v>
      </c>
    </row>
    <row r="105" spans="2:14" x14ac:dyDescent="0.25">
      <c r="B105" s="269"/>
      <c r="C105" s="272"/>
      <c r="D105" s="19" t="s">
        <v>46</v>
      </c>
      <c r="E105" s="20">
        <v>234787</v>
      </c>
      <c r="F105" s="20">
        <v>98762</v>
      </c>
      <c r="G105" s="20">
        <v>168339</v>
      </c>
      <c r="H105" s="20">
        <v>182035</v>
      </c>
      <c r="I105" s="20">
        <v>194642</v>
      </c>
      <c r="J105" s="68">
        <f t="shared" si="27"/>
        <v>6.925591232455286E-2</v>
      </c>
      <c r="K105" s="20">
        <f t="shared" si="28"/>
        <v>12607</v>
      </c>
      <c r="L105" s="68">
        <f t="shared" si="29"/>
        <v>-0.17098476491458214</v>
      </c>
      <c r="M105" s="20">
        <f t="shared" si="30"/>
        <v>-40145</v>
      </c>
      <c r="N105" s="68">
        <f t="shared" ref="N105:N112" si="35">I105/$I$102</f>
        <v>5.3952202121987274E-3</v>
      </c>
    </row>
    <row r="106" spans="2:14" x14ac:dyDescent="0.25">
      <c r="B106" s="269"/>
      <c r="C106" s="272"/>
      <c r="D106" s="19" t="s">
        <v>47</v>
      </c>
      <c r="E106" s="20">
        <v>834528</v>
      </c>
      <c r="F106" s="20">
        <v>419370</v>
      </c>
      <c r="G106" s="20">
        <v>1014697</v>
      </c>
      <c r="H106" s="20">
        <v>1034949</v>
      </c>
      <c r="I106" s="20">
        <v>1361415</v>
      </c>
      <c r="J106" s="68">
        <f t="shared" si="27"/>
        <v>0.31544163045715301</v>
      </c>
      <c r="K106" s="20">
        <f t="shared" si="28"/>
        <v>326466</v>
      </c>
      <c r="L106" s="68">
        <f t="shared" si="29"/>
        <v>0.63135928333141611</v>
      </c>
      <c r="M106" s="20">
        <f t="shared" si="30"/>
        <v>526887</v>
      </c>
      <c r="N106" s="68">
        <f t="shared" si="35"/>
        <v>3.7736633024683934E-2</v>
      </c>
    </row>
    <row r="107" spans="2:14" x14ac:dyDescent="0.25">
      <c r="B107" s="269"/>
      <c r="C107" s="272"/>
      <c r="D107" s="19" t="s">
        <v>48</v>
      </c>
      <c r="E107" s="20">
        <v>5492551</v>
      </c>
      <c r="F107" s="20">
        <v>1967362</v>
      </c>
      <c r="G107" s="20">
        <v>4352393</v>
      </c>
      <c r="H107" s="20">
        <v>5123327</v>
      </c>
      <c r="I107" s="20">
        <v>5751799</v>
      </c>
      <c r="J107" s="68">
        <f t="shared" si="27"/>
        <v>0.12266872678632468</v>
      </c>
      <c r="K107" s="20">
        <f t="shared" si="28"/>
        <v>628472</v>
      </c>
      <c r="L107" s="68">
        <f t="shared" si="29"/>
        <v>4.7199925863228298E-2</v>
      </c>
      <c r="M107" s="20">
        <f t="shared" si="30"/>
        <v>259248</v>
      </c>
      <c r="N107" s="68">
        <f t="shared" si="35"/>
        <v>0.15943230249023554</v>
      </c>
    </row>
    <row r="108" spans="2:14" x14ac:dyDescent="0.25">
      <c r="B108" s="269"/>
      <c r="C108" s="272"/>
      <c r="D108" s="19" t="s">
        <v>49</v>
      </c>
      <c r="E108" s="20">
        <v>136126</v>
      </c>
      <c r="F108" s="20">
        <v>83402</v>
      </c>
      <c r="G108" s="20">
        <v>137757</v>
      </c>
      <c r="H108" s="20">
        <v>148334</v>
      </c>
      <c r="I108" s="20">
        <v>152300</v>
      </c>
      <c r="J108" s="68">
        <f t="shared" si="27"/>
        <v>2.6736958485579887E-2</v>
      </c>
      <c r="K108" s="20">
        <f t="shared" si="28"/>
        <v>3966</v>
      </c>
      <c r="L108" s="68">
        <f t="shared" si="29"/>
        <v>0.11881639069685446</v>
      </c>
      <c r="M108" s="20">
        <f t="shared" si="30"/>
        <v>16174</v>
      </c>
      <c r="N108" s="68">
        <f t="shared" si="35"/>
        <v>4.2215556679332626E-3</v>
      </c>
    </row>
    <row r="109" spans="2:14" x14ac:dyDescent="0.25">
      <c r="B109" s="269"/>
      <c r="C109" s="272"/>
      <c r="D109" s="19" t="s">
        <v>50</v>
      </c>
      <c r="E109" s="20">
        <v>1055815</v>
      </c>
      <c r="F109" s="20">
        <v>749212</v>
      </c>
      <c r="G109" s="20">
        <v>1316064</v>
      </c>
      <c r="H109" s="20">
        <v>1447168</v>
      </c>
      <c r="I109" s="20">
        <v>1453294</v>
      </c>
      <c r="J109" s="68">
        <f t="shared" si="27"/>
        <v>4.2330952591544957E-3</v>
      </c>
      <c r="K109" s="20">
        <f t="shared" si="28"/>
        <v>6126</v>
      </c>
      <c r="L109" s="68">
        <f t="shared" si="29"/>
        <v>0.37646652112349233</v>
      </c>
      <c r="M109" s="20">
        <f t="shared" si="30"/>
        <v>397479</v>
      </c>
      <c r="N109" s="68">
        <f t="shared" si="35"/>
        <v>4.0283398049070274E-2</v>
      </c>
    </row>
    <row r="110" spans="2:14" x14ac:dyDescent="0.25">
      <c r="B110" s="269"/>
      <c r="C110" s="272"/>
      <c r="D110" s="19" t="s">
        <v>51</v>
      </c>
      <c r="E110" s="20">
        <v>503437</v>
      </c>
      <c r="F110" s="20">
        <v>359169</v>
      </c>
      <c r="G110" s="20">
        <v>543499</v>
      </c>
      <c r="H110" s="20">
        <v>576462</v>
      </c>
      <c r="I110" s="20">
        <v>584273</v>
      </c>
      <c r="J110" s="68">
        <f t="shared" si="27"/>
        <v>1.3549895743344642E-2</v>
      </c>
      <c r="K110" s="20">
        <f t="shared" si="28"/>
        <v>7811</v>
      </c>
      <c r="L110" s="68">
        <f t="shared" si="29"/>
        <v>0.16056825382321915</v>
      </c>
      <c r="M110" s="20">
        <f t="shared" si="30"/>
        <v>80836</v>
      </c>
      <c r="N110" s="68">
        <f t="shared" si="35"/>
        <v>1.6195279020160019E-2</v>
      </c>
    </row>
    <row r="111" spans="2:14" x14ac:dyDescent="0.25">
      <c r="B111" s="269"/>
      <c r="C111" s="272"/>
      <c r="D111" s="19" t="s">
        <v>52</v>
      </c>
      <c r="E111" s="20">
        <v>1856756</v>
      </c>
      <c r="F111" s="20">
        <v>774989</v>
      </c>
      <c r="G111" s="20">
        <v>1753117</v>
      </c>
      <c r="H111" s="20">
        <v>1886738</v>
      </c>
      <c r="I111" s="20">
        <v>1988780</v>
      </c>
      <c r="J111" s="22">
        <f t="shared" si="27"/>
        <v>5.4083820859069931E-2</v>
      </c>
      <c r="K111" s="20">
        <f t="shared" si="28"/>
        <v>102042</v>
      </c>
      <c r="L111" s="22">
        <f t="shared" si="29"/>
        <v>7.110465780102504E-2</v>
      </c>
      <c r="M111" s="20">
        <f t="shared" si="30"/>
        <v>132024</v>
      </c>
      <c r="N111" s="22">
        <f t="shared" si="35"/>
        <v>5.512636560257593E-2</v>
      </c>
    </row>
    <row r="112" spans="2:14" x14ac:dyDescent="0.25">
      <c r="B112" s="269"/>
      <c r="C112" s="273"/>
      <c r="D112" s="23" t="s">
        <v>53</v>
      </c>
      <c r="E112" s="69">
        <v>721244</v>
      </c>
      <c r="F112" s="69">
        <v>320278</v>
      </c>
      <c r="G112" s="69">
        <v>622441</v>
      </c>
      <c r="H112" s="69">
        <v>781085</v>
      </c>
      <c r="I112" s="69">
        <v>735651</v>
      </c>
      <c r="J112" s="46">
        <f t="shared" si="27"/>
        <v>-5.8167805040424514E-2</v>
      </c>
      <c r="K112" s="69">
        <f t="shared" si="28"/>
        <v>-45434</v>
      </c>
      <c r="L112" s="46">
        <f t="shared" si="29"/>
        <v>1.9975209499143221E-2</v>
      </c>
      <c r="M112" s="69">
        <f t="shared" si="30"/>
        <v>14407</v>
      </c>
      <c r="N112" s="46">
        <f t="shared" si="35"/>
        <v>2.0391278060871782E-2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7.0442412853950467</v>
      </c>
      <c r="F113" s="73">
        <f t="shared" si="36"/>
        <v>5.9532216226677823</v>
      </c>
      <c r="G113" s="73">
        <f t="shared" si="36"/>
        <v>6.6010991064347921</v>
      </c>
      <c r="H113" s="73">
        <f t="shared" si="36"/>
        <v>6.6508395860551373</v>
      </c>
      <c r="I113" s="73">
        <f t="shared" si="36"/>
        <v>6.583011816914464</v>
      </c>
      <c r="J113" s="65">
        <f t="shared" si="27"/>
        <v>-1.0198376951218058E-2</v>
      </c>
      <c r="K113" s="73">
        <f t="shared" ref="K113:K114" si="37">(I113-H113)</f>
        <v>-6.7827769140673233E-2</v>
      </c>
      <c r="L113" s="65">
        <f t="shared" si="29"/>
        <v>-6.54761030739901E-2</v>
      </c>
      <c r="M113" s="73">
        <f t="shared" ref="M113:M114" si="38">(I113-E113)</f>
        <v>-0.46122946848058266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7.4350901875799549</v>
      </c>
      <c r="F114" s="37">
        <f t="shared" si="36"/>
        <v>6.5418610854156141</v>
      </c>
      <c r="G114" s="37">
        <f t="shared" si="36"/>
        <v>7.1895473603752658</v>
      </c>
      <c r="H114" s="37">
        <f t="shared" si="36"/>
        <v>7.1971014630901768</v>
      </c>
      <c r="I114" s="37">
        <f t="shared" si="36"/>
        <v>7.1378757417873455</v>
      </c>
      <c r="J114" s="80">
        <f t="shared" si="27"/>
        <v>-8.2291074547949927E-3</v>
      </c>
      <c r="K114" s="37">
        <f t="shared" si="37"/>
        <v>-5.9225721302831325E-2</v>
      </c>
      <c r="L114" s="80">
        <f t="shared" si="29"/>
        <v>-3.9974558249353254E-2</v>
      </c>
      <c r="M114" s="37">
        <f t="shared" si="38"/>
        <v>-0.29721444579260936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7.7678094151888821</v>
      </c>
      <c r="F115" s="41">
        <f t="shared" si="36"/>
        <v>6.8402382490482632</v>
      </c>
      <c r="G115" s="41">
        <f t="shared" si="36"/>
        <v>7.1290659289847085</v>
      </c>
      <c r="H115" s="41">
        <f>H104/H82</f>
        <v>7.378386609473794</v>
      </c>
      <c r="I115" s="41">
        <f>I104/I82</f>
        <v>7.2163244160098223</v>
      </c>
      <c r="J115" s="81">
        <f t="shared" si="27"/>
        <v>-2.1964448603965181E-2</v>
      </c>
      <c r="K115" s="41">
        <f>(I115-H115)</f>
        <v>-0.16206219346397166</v>
      </c>
      <c r="L115" s="81">
        <f t="shared" si="29"/>
        <v>-7.0996206227808112E-2</v>
      </c>
      <c r="M115" s="41">
        <f>(I115-E115)</f>
        <v>-0.5514849991790598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5.2086919868666248</v>
      </c>
      <c r="F116" s="41">
        <f t="shared" si="36"/>
        <v>4.8986657407866669</v>
      </c>
      <c r="G116" s="41">
        <f t="shared" si="36"/>
        <v>4.4591931339567168</v>
      </c>
      <c r="H116" s="41">
        <f t="shared" si="36"/>
        <v>3.5577336512527848</v>
      </c>
      <c r="I116" s="41">
        <f t="shared" si="36"/>
        <v>4.4502823696184013</v>
      </c>
      <c r="J116" s="81">
        <f t="shared" si="27"/>
        <v>0.25087564327681555</v>
      </c>
      <c r="K116" s="41">
        <f t="shared" ref="K116:K123" si="40">(I116-H116)</f>
        <v>0.89254871836561644</v>
      </c>
      <c r="L116" s="81">
        <f t="shared" si="29"/>
        <v>-0.14560461996226759</v>
      </c>
      <c r="M116" s="41">
        <f t="shared" ref="M116:M123" si="41">(I116-E116)</f>
        <v>-0.75840961724822353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6.0858480521564111</v>
      </c>
      <c r="F117" s="41">
        <f t="shared" si="36"/>
        <v>5.9650944469731453</v>
      </c>
      <c r="G117" s="41">
        <f t="shared" si="36"/>
        <v>6.2993357337968714</v>
      </c>
      <c r="H117" s="41">
        <f t="shared" si="36"/>
        <v>5.7549280737556785</v>
      </c>
      <c r="I117" s="41">
        <f t="shared" si="36"/>
        <v>5.8718126768338967</v>
      </c>
      <c r="J117" s="81">
        <f t="shared" si="27"/>
        <v>2.0310349943598593E-2</v>
      </c>
      <c r="K117" s="41">
        <f t="shared" si="40"/>
        <v>0.11688460307821824</v>
      </c>
      <c r="L117" s="81">
        <f t="shared" si="29"/>
        <v>-3.5169359058623728E-2</v>
      </c>
      <c r="M117" s="41">
        <f t="shared" si="41"/>
        <v>-0.21403537532251438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6.9374830274806403</v>
      </c>
      <c r="F118" s="41">
        <f t="shared" si="36"/>
        <v>5.5543189800228117</v>
      </c>
      <c r="G118" s="41">
        <f t="shared" si="36"/>
        <v>6.1281889542046537</v>
      </c>
      <c r="H118" s="41">
        <f t="shared" si="36"/>
        <v>6.4214324031645127</v>
      </c>
      <c r="I118" s="41">
        <f t="shared" si="36"/>
        <v>6.2905465704823937</v>
      </c>
      <c r="J118" s="81">
        <f t="shared" si="27"/>
        <v>-2.0382653661139227E-2</v>
      </c>
      <c r="K118" s="41">
        <f t="shared" si="40"/>
        <v>-0.13088583268211895</v>
      </c>
      <c r="L118" s="81">
        <f t="shared" si="29"/>
        <v>-9.3252330050482724E-2</v>
      </c>
      <c r="M118" s="41">
        <f t="shared" si="41"/>
        <v>-0.64693645699824653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2.4357363966575409</v>
      </c>
      <c r="F119" s="41">
        <f t="shared" si="36"/>
        <v>2.4937806482478173</v>
      </c>
      <c r="G119" s="41">
        <f t="shared" si="36"/>
        <v>2.6756725259784404</v>
      </c>
      <c r="H119" s="41">
        <f t="shared" si="36"/>
        <v>2.5505786061867015</v>
      </c>
      <c r="I119" s="41">
        <f t="shared" si="36"/>
        <v>2.6538649194953647</v>
      </c>
      <c r="J119" s="81">
        <f t="shared" si="27"/>
        <v>4.0495248042201615E-2</v>
      </c>
      <c r="K119" s="41">
        <f t="shared" si="40"/>
        <v>0.10328631330866322</v>
      </c>
      <c r="L119" s="81">
        <f t="shared" si="29"/>
        <v>8.9553419301510839E-2</v>
      </c>
      <c r="M119" s="41">
        <f t="shared" si="41"/>
        <v>0.2181285228378238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7.3884367499177754</v>
      </c>
      <c r="F120" s="41">
        <f t="shared" si="36"/>
        <v>6.9720730697289195</v>
      </c>
      <c r="G120" s="41">
        <f t="shared" si="36"/>
        <v>6.6176102336667117</v>
      </c>
      <c r="H120" s="41">
        <f t="shared" si="36"/>
        <v>5.729361648217651</v>
      </c>
      <c r="I120" s="41">
        <f t="shared" si="36"/>
        <v>6.0770157142498729</v>
      </c>
      <c r="J120" s="81">
        <f t="shared" si="27"/>
        <v>6.0679371870402621E-2</v>
      </c>
      <c r="K120" s="41">
        <f t="shared" si="40"/>
        <v>0.34765406603222182</v>
      </c>
      <c r="L120" s="81">
        <f t="shared" si="29"/>
        <v>-0.17749641501397395</v>
      </c>
      <c r="M120" s="41">
        <f t="shared" si="41"/>
        <v>-1.3114210356679026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2.2840414672322664</v>
      </c>
      <c r="F121" s="41">
        <f t="shared" si="36"/>
        <v>2.1866149593931499</v>
      </c>
      <c r="G121" s="41">
        <f t="shared" si="36"/>
        <v>2.3720011696365835</v>
      </c>
      <c r="H121" s="41">
        <f t="shared" si="36"/>
        <v>2.410875374829053</v>
      </c>
      <c r="I121" s="41">
        <f t="shared" si="36"/>
        <v>2.328977841201255</v>
      </c>
      <c r="J121" s="81">
        <f t="shared" si="27"/>
        <v>-3.3970040294432513E-2</v>
      </c>
      <c r="K121" s="41">
        <f t="shared" si="40"/>
        <v>-8.1897533627798058E-2</v>
      </c>
      <c r="L121" s="81">
        <f t="shared" si="29"/>
        <v>1.9674062232959866E-2</v>
      </c>
      <c r="M121" s="41">
        <f t="shared" si="41"/>
        <v>4.493637396898853E-2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7.4203753436920517</v>
      </c>
      <c r="F122" s="41">
        <f t="shared" si="36"/>
        <v>5.5219885141008653</v>
      </c>
      <c r="G122" s="41">
        <f t="shared" si="36"/>
        <v>6.81836284648623</v>
      </c>
      <c r="H122" s="41">
        <f t="shared" si="36"/>
        <v>6.7723569064660403</v>
      </c>
      <c r="I122" s="41">
        <f t="shared" si="36"/>
        <v>6.910044821236232</v>
      </c>
      <c r="J122" s="31">
        <f t="shared" si="27"/>
        <v>2.0330871020505681E-2</v>
      </c>
      <c r="K122" s="41">
        <f t="shared" si="40"/>
        <v>0.13768791477019171</v>
      </c>
      <c r="L122" s="31">
        <f t="shared" si="29"/>
        <v>-6.8774219472555909E-2</v>
      </c>
      <c r="M122" s="41">
        <f t="shared" si="41"/>
        <v>-0.51033052245581967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5.7197554263781054</v>
      </c>
      <c r="F123" s="77">
        <f t="shared" si="36"/>
        <v>4.4508400617018022</v>
      </c>
      <c r="G123" s="77">
        <f t="shared" si="36"/>
        <v>5.585586474869209</v>
      </c>
      <c r="H123" s="77">
        <f t="shared" si="36"/>
        <v>6.340078572704102</v>
      </c>
      <c r="I123" s="77">
        <f t="shared" si="36"/>
        <v>5.7295922738424396</v>
      </c>
      <c r="J123" s="72">
        <f t="shared" si="27"/>
        <v>-9.6290020992797265E-2</v>
      </c>
      <c r="K123" s="77">
        <f t="shared" si="40"/>
        <v>-0.61048629886166239</v>
      </c>
      <c r="L123" s="72">
        <f t="shared" si="29"/>
        <v>1.719802112336577E-3</v>
      </c>
      <c r="M123" s="77">
        <f t="shared" si="41"/>
        <v>9.8368474643342196E-3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0.70566445218302065</v>
      </c>
      <c r="F124" s="65">
        <v>0.46071549284573426</v>
      </c>
      <c r="G124" s="65">
        <v>0.69548218463868861</v>
      </c>
      <c r="H124" s="65">
        <v>0.75317428421984389</v>
      </c>
      <c r="I124" s="65">
        <v>0.77369971345652855</v>
      </c>
      <c r="J124" s="65">
        <f t="shared" si="27"/>
        <v>2.725189861991284E-2</v>
      </c>
      <c r="K124" s="73">
        <f t="shared" ref="K124:K125" si="42">(I124-H124)*100</f>
        <v>2.0525429236684656</v>
      </c>
      <c r="L124" s="65">
        <f t="shared" si="29"/>
        <v>9.6413048812415303E-2</v>
      </c>
      <c r="M124" s="73">
        <f t="shared" ref="M124:M125" si="43">(I124-E124)*100</f>
        <v>6.8035261273507892</v>
      </c>
      <c r="N124" s="65"/>
    </row>
    <row r="125" spans="2:14" x14ac:dyDescent="0.25">
      <c r="B125" s="269"/>
      <c r="C125" s="278"/>
      <c r="D125" s="15" t="s">
        <v>44</v>
      </c>
      <c r="E125" s="18">
        <v>0.76972196158821105</v>
      </c>
      <c r="F125" s="18">
        <v>0.53007392392769836</v>
      </c>
      <c r="G125" s="18">
        <v>0.78235212112064911</v>
      </c>
      <c r="H125" s="18">
        <v>0.81120905005064936</v>
      </c>
      <c r="I125" s="18">
        <v>0.81280076010742186</v>
      </c>
      <c r="J125" s="18">
        <f t="shared" si="27"/>
        <v>1.9621453393217081E-3</v>
      </c>
      <c r="K125" s="44">
        <f t="shared" si="42"/>
        <v>0.15917100567724995</v>
      </c>
      <c r="L125" s="18">
        <f t="shared" si="29"/>
        <v>5.5966700534727964E-2</v>
      </c>
      <c r="M125" s="44">
        <f t="shared" si="43"/>
        <v>4.307879851921081</v>
      </c>
      <c r="N125" s="18"/>
    </row>
    <row r="126" spans="2:14" x14ac:dyDescent="0.25">
      <c r="B126" s="269"/>
      <c r="C126" s="278"/>
      <c r="D126" s="19" t="s">
        <v>45</v>
      </c>
      <c r="E126" s="68">
        <v>0.67192823926387557</v>
      </c>
      <c r="F126" s="68">
        <v>0.38237984856351559</v>
      </c>
      <c r="G126" s="68">
        <v>0.63514820255836268</v>
      </c>
      <c r="H126" s="68">
        <v>0.71202240207954559</v>
      </c>
      <c r="I126" s="68">
        <v>0.72327549742346608</v>
      </c>
      <c r="J126" s="68">
        <f t="shared" si="27"/>
        <v>1.5804411927285544E-2</v>
      </c>
      <c r="K126" s="45">
        <f>(I126-H126)*100</f>
        <v>1.1253095343920494</v>
      </c>
      <c r="L126" s="68">
        <f t="shared" si="29"/>
        <v>7.6417770766478821E-2</v>
      </c>
      <c r="M126" s="45">
        <f>(I126-E126)*100</f>
        <v>5.134725815959051</v>
      </c>
      <c r="N126" s="68"/>
    </row>
    <row r="127" spans="2:14" x14ac:dyDescent="0.25">
      <c r="B127" s="269"/>
      <c r="C127" s="278"/>
      <c r="D127" s="19" t="s">
        <v>46</v>
      </c>
      <c r="E127" s="68">
        <v>0.57076491108653105</v>
      </c>
      <c r="F127" s="68">
        <v>0.40408330264719122</v>
      </c>
      <c r="G127" s="68">
        <v>0.53778304538949095</v>
      </c>
      <c r="H127" s="68">
        <v>0.55454348826086564</v>
      </c>
      <c r="I127" s="68">
        <v>0.59082327086406716</v>
      </c>
      <c r="J127" s="68">
        <f t="shared" si="27"/>
        <v>6.5422790766113792E-2</v>
      </c>
      <c r="K127" s="45">
        <f t="shared" ref="K127:K134" si="44">(I127-H127)*100</f>
        <v>3.6279782603201527</v>
      </c>
      <c r="L127" s="68">
        <f t="shared" si="29"/>
        <v>3.514294482355651E-2</v>
      </c>
      <c r="M127" s="45">
        <f t="shared" ref="M127:M134" si="45">(I127-E127)*100</f>
        <v>2.0058359777536117</v>
      </c>
      <c r="N127" s="68"/>
    </row>
    <row r="128" spans="2:14" x14ac:dyDescent="0.25">
      <c r="B128" s="269"/>
      <c r="C128" s="278"/>
      <c r="D128" s="19" t="s">
        <v>47</v>
      </c>
      <c r="E128" s="68">
        <v>0.56176365655817706</v>
      </c>
      <c r="F128" s="68">
        <v>0.28621210694206145</v>
      </c>
      <c r="G128" s="68">
        <v>0.60938004840462912</v>
      </c>
      <c r="H128" s="68">
        <v>0.6452598187198163</v>
      </c>
      <c r="I128" s="68">
        <v>0.84038066713662607</v>
      </c>
      <c r="J128" s="68">
        <f t="shared" si="27"/>
        <v>0.30239113416968366</v>
      </c>
      <c r="K128" s="45">
        <f t="shared" si="44"/>
        <v>19.512084841680977</v>
      </c>
      <c r="L128" s="68">
        <f t="shared" si="29"/>
        <v>0.49596837980848441</v>
      </c>
      <c r="M128" s="45">
        <f t="shared" si="45"/>
        <v>27.8617010578449</v>
      </c>
      <c r="N128" s="68"/>
    </row>
    <row r="129" spans="2:14" x14ac:dyDescent="0.25">
      <c r="B129" s="269"/>
      <c r="C129" s="278"/>
      <c r="D129" s="19" t="s">
        <v>48</v>
      </c>
      <c r="E129" s="68">
        <v>0.70518161483742259</v>
      </c>
      <c r="F129" s="68">
        <v>0.48615455783025679</v>
      </c>
      <c r="G129" s="68">
        <v>0.6493275173640638</v>
      </c>
      <c r="H129" s="68">
        <v>0.73071425433679682</v>
      </c>
      <c r="I129" s="68">
        <v>0.78531451498170857</v>
      </c>
      <c r="J129" s="68">
        <f t="shared" si="27"/>
        <v>7.4721767532053285E-2</v>
      </c>
      <c r="K129" s="45">
        <f t="shared" si="44"/>
        <v>5.4600260644911742</v>
      </c>
      <c r="L129" s="68">
        <f t="shared" si="29"/>
        <v>0.11363441482058545</v>
      </c>
      <c r="M129" s="45">
        <f t="shared" si="45"/>
        <v>8.0132900144285983</v>
      </c>
      <c r="N129" s="68"/>
    </row>
    <row r="130" spans="2:14" x14ac:dyDescent="0.25">
      <c r="B130" s="269"/>
      <c r="C130" s="278"/>
      <c r="D130" s="19" t="s">
        <v>49</v>
      </c>
      <c r="E130" s="68">
        <v>0.52295410715246138</v>
      </c>
      <c r="F130" s="68">
        <v>0.42945341263098274</v>
      </c>
      <c r="G130" s="68">
        <v>0.57741590694750078</v>
      </c>
      <c r="H130" s="68">
        <v>0.61259601883208059</v>
      </c>
      <c r="I130" s="68">
        <v>0.6183064169082243</v>
      </c>
      <c r="J130" s="68">
        <f t="shared" si="27"/>
        <v>9.3216375892071213E-3</v>
      </c>
      <c r="K130" s="45">
        <f t="shared" si="44"/>
        <v>0.57103980761437079</v>
      </c>
      <c r="L130" s="68">
        <f t="shared" si="29"/>
        <v>0.18233399155227215</v>
      </c>
      <c r="M130" s="45">
        <f t="shared" si="45"/>
        <v>9.5352309755762921</v>
      </c>
      <c r="N130" s="68"/>
    </row>
    <row r="131" spans="2:14" x14ac:dyDescent="0.25">
      <c r="B131" s="269"/>
      <c r="C131" s="278"/>
      <c r="D131" s="19" t="s">
        <v>50</v>
      </c>
      <c r="E131" s="68">
        <v>0.70135878861553691</v>
      </c>
      <c r="F131" s="68">
        <v>0.70336128458075009</v>
      </c>
      <c r="G131" s="68">
        <v>0.8015089072176752</v>
      </c>
      <c r="H131" s="68">
        <v>0.82779844332469787</v>
      </c>
      <c r="I131" s="68">
        <v>0.82775664662909765</v>
      </c>
      <c r="J131" s="68">
        <f t="shared" si="27"/>
        <v>-5.0491391880846948E-5</v>
      </c>
      <c r="K131" s="45">
        <f t="shared" si="44"/>
        <v>-4.1796695600226919E-3</v>
      </c>
      <c r="L131" s="68">
        <f t="shared" si="29"/>
        <v>0.1802185415870623</v>
      </c>
      <c r="M131" s="45">
        <f t="shared" si="45"/>
        <v>12.639785801356073</v>
      </c>
      <c r="N131" s="68"/>
    </row>
    <row r="132" spans="2:14" x14ac:dyDescent="0.25">
      <c r="B132" s="269"/>
      <c r="C132" s="278"/>
      <c r="D132" s="19" t="s">
        <v>51</v>
      </c>
      <c r="E132" s="68">
        <v>0.51296533102376651</v>
      </c>
      <c r="F132" s="68">
        <v>0.43287194104141685</v>
      </c>
      <c r="G132" s="68">
        <v>0.55540181632567553</v>
      </c>
      <c r="H132" s="68">
        <v>0.56942335787332776</v>
      </c>
      <c r="I132" s="68">
        <v>0.58812285219043858</v>
      </c>
      <c r="J132" s="68">
        <f t="shared" si="27"/>
        <v>3.283935240547442E-2</v>
      </c>
      <c r="K132" s="45">
        <f t="shared" si="44"/>
        <v>1.8699494317110821</v>
      </c>
      <c r="L132" s="68">
        <f t="shared" si="29"/>
        <v>0.14651579087552391</v>
      </c>
      <c r="M132" s="45">
        <f t="shared" si="45"/>
        <v>7.5157521166672066</v>
      </c>
      <c r="N132" s="68"/>
    </row>
    <row r="133" spans="2:14" x14ac:dyDescent="0.25">
      <c r="B133" s="269"/>
      <c r="C133" s="278"/>
      <c r="D133" s="19" t="s">
        <v>52</v>
      </c>
      <c r="E133" s="68">
        <v>0.73831679821858165</v>
      </c>
      <c r="F133" s="68">
        <v>0.48201408869433904</v>
      </c>
      <c r="G133" s="68">
        <v>0.74892677369097149</v>
      </c>
      <c r="H133" s="68">
        <v>0.81331329152256404</v>
      </c>
      <c r="I133" s="68">
        <v>0.84524916570756325</v>
      </c>
      <c r="J133" s="68">
        <f t="shared" si="27"/>
        <v>3.9266386665357089E-2</v>
      </c>
      <c r="K133" s="45">
        <f t="shared" si="44"/>
        <v>3.1935874184999213</v>
      </c>
      <c r="L133" s="68">
        <f t="shared" si="29"/>
        <v>0.14483263518721112</v>
      </c>
      <c r="M133" s="45">
        <f t="shared" si="45"/>
        <v>10.69323674889816</v>
      </c>
      <c r="N133" s="22"/>
    </row>
    <row r="134" spans="2:14" x14ac:dyDescent="0.25">
      <c r="B134" s="269"/>
      <c r="C134" s="279"/>
      <c r="D134" s="23" t="s">
        <v>53</v>
      </c>
      <c r="E134" s="68">
        <v>0.58427290328329673</v>
      </c>
      <c r="F134" s="68">
        <v>0.30640431884692987</v>
      </c>
      <c r="G134" s="68">
        <v>0.53127749995092155</v>
      </c>
      <c r="H134" s="68">
        <v>0.69652045193105105</v>
      </c>
      <c r="I134" s="68">
        <v>0.64923634412435949</v>
      </c>
      <c r="J134" s="68">
        <f t="shared" si="27"/>
        <v>-6.788617286915255E-2</v>
      </c>
      <c r="K134" s="45">
        <f t="shared" si="44"/>
        <v>-4.7284107806691562</v>
      </c>
      <c r="L134" s="68">
        <f t="shared" si="29"/>
        <v>0.11118681095084759</v>
      </c>
      <c r="M134" s="45">
        <f t="shared" si="45"/>
        <v>6.4963440841062763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132143.66666666666</v>
      </c>
      <c r="F135" s="64">
        <v>118692</v>
      </c>
      <c r="G135" s="64">
        <v>127347</v>
      </c>
      <c r="H135" s="64">
        <v>379398</v>
      </c>
      <c r="I135" s="64">
        <v>384801</v>
      </c>
      <c r="J135" s="65">
        <f t="shared" si="27"/>
        <v>1.4240981765850202E-2</v>
      </c>
      <c r="K135" s="64">
        <f t="shared" ref="K135:K136" si="46">I135-H135</f>
        <v>5403</v>
      </c>
      <c r="L135" s="65">
        <f t="shared" si="29"/>
        <v>1.9119897283512137</v>
      </c>
      <c r="M135" s="64">
        <f t="shared" ref="M135:M136" si="47">I135-E135</f>
        <v>252657.33333333334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46648</v>
      </c>
      <c r="F136" s="27">
        <v>29696.5</v>
      </c>
      <c r="G136" s="27">
        <v>44232.666666666664</v>
      </c>
      <c r="H136" s="27">
        <v>45902.166666666664</v>
      </c>
      <c r="I136" s="27">
        <v>46520.916666666664</v>
      </c>
      <c r="J136" s="36">
        <f t="shared" si="27"/>
        <v>1.3479755857566555E-2</v>
      </c>
      <c r="K136" s="27">
        <f t="shared" si="46"/>
        <v>618.75</v>
      </c>
      <c r="L136" s="36">
        <f t="shared" si="29"/>
        <v>-2.7243040073172686E-3</v>
      </c>
      <c r="M136" s="27">
        <f t="shared" si="47"/>
        <v>-127.08333333333576</v>
      </c>
      <c r="N136" s="38">
        <f t="shared" ref="N136:N145" si="48">I136/$I$135</f>
        <v>0.1208960389049578</v>
      </c>
    </row>
    <row r="137" spans="2:14" x14ac:dyDescent="0.25">
      <c r="B137" s="269"/>
      <c r="C137" s="275"/>
      <c r="D137" s="4" t="s">
        <v>45</v>
      </c>
      <c r="E137" s="29">
        <v>41159</v>
      </c>
      <c r="F137" s="29">
        <v>24064.333333333332</v>
      </c>
      <c r="G137" s="29">
        <v>38224.583333333336</v>
      </c>
      <c r="H137" s="29">
        <v>37475.083333333336</v>
      </c>
      <c r="I137" s="29">
        <v>37832.666666666664</v>
      </c>
      <c r="J137" s="74">
        <f>I137/H137-1</f>
        <v>9.5418956150863377E-3</v>
      </c>
      <c r="K137" s="29">
        <f>I137-H137</f>
        <v>357.58333333332848</v>
      </c>
      <c r="L137" s="74">
        <f>I137/E137-1</f>
        <v>-8.0816670311070093E-2</v>
      </c>
      <c r="M137" s="29">
        <f>I137-E137</f>
        <v>-3326.3333333333358</v>
      </c>
      <c r="N137" s="75">
        <f t="shared" si="48"/>
        <v>9.831748531492035E-2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668.66666666666663</v>
      </c>
      <c r="G138" s="29">
        <v>857.33333333333337</v>
      </c>
      <c r="H138" s="29">
        <v>899.58333333333337</v>
      </c>
      <c r="I138" s="29">
        <v>899.91666666666663</v>
      </c>
      <c r="J138" s="74">
        <f t="shared" ref="J138:J145" si="49">I138/H138-1</f>
        <v>3.7054191755436783E-4</v>
      </c>
      <c r="K138" s="29">
        <f t="shared" ref="K138:K145" si="50">I138-H138</f>
        <v>0.33333333333325754</v>
      </c>
      <c r="L138" s="74">
        <f t="shared" ref="L138:L145" si="51">I138/E138-1</f>
        <v>-0.20149364093463473</v>
      </c>
      <c r="M138" s="29">
        <f t="shared" ref="M138:M145" si="52">I138-E138</f>
        <v>-227.08333333333337</v>
      </c>
      <c r="N138" s="75">
        <f t="shared" si="48"/>
        <v>2.3386546985758004E-3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4011.6666666666665</v>
      </c>
      <c r="G139" s="29">
        <v>4562</v>
      </c>
      <c r="H139" s="29">
        <v>4395.166666666667</v>
      </c>
      <c r="I139" s="29">
        <v>4426.5</v>
      </c>
      <c r="J139" s="74">
        <f t="shared" si="49"/>
        <v>7.129043267225299E-3</v>
      </c>
      <c r="K139" s="29">
        <f t="shared" si="50"/>
        <v>31.33333333333303</v>
      </c>
      <c r="L139" s="74">
        <f t="shared" si="51"/>
        <v>8.7592137592137576E-2</v>
      </c>
      <c r="M139" s="29">
        <f t="shared" si="52"/>
        <v>356.5</v>
      </c>
      <c r="N139" s="75">
        <f t="shared" si="48"/>
        <v>1.1503348484021611E-2</v>
      </c>
    </row>
    <row r="140" spans="2:14" x14ac:dyDescent="0.25">
      <c r="B140" s="269"/>
      <c r="C140" s="275"/>
      <c r="D140" s="4" t="s">
        <v>48</v>
      </c>
      <c r="E140" s="29">
        <v>21340.416666666668</v>
      </c>
      <c r="F140" s="29">
        <v>11050.166666666666</v>
      </c>
      <c r="G140" s="29">
        <v>18363.666666666668</v>
      </c>
      <c r="H140" s="29">
        <v>19209.333333333332</v>
      </c>
      <c r="I140" s="29">
        <v>20010.833333333332</v>
      </c>
      <c r="J140" s="74">
        <f t="shared" si="49"/>
        <v>4.1724508919275261E-2</v>
      </c>
      <c r="K140" s="29">
        <f t="shared" si="50"/>
        <v>801.5</v>
      </c>
      <c r="L140" s="74">
        <f t="shared" si="51"/>
        <v>-6.2303532030380637E-2</v>
      </c>
      <c r="M140" s="29">
        <f t="shared" si="52"/>
        <v>-1329.5833333333358</v>
      </c>
      <c r="N140" s="75">
        <f t="shared" si="48"/>
        <v>5.2003069985091861E-2</v>
      </c>
    </row>
    <row r="141" spans="2:14" x14ac:dyDescent="0.25">
      <c r="B141" s="269"/>
      <c r="C141" s="275"/>
      <c r="D141" s="4" t="s">
        <v>49</v>
      </c>
      <c r="E141" s="29">
        <v>713.33333333333337</v>
      </c>
      <c r="F141" s="29">
        <v>531.66666666666663</v>
      </c>
      <c r="G141" s="29">
        <v>653.5</v>
      </c>
      <c r="H141" s="29">
        <v>663.41666666666663</v>
      </c>
      <c r="I141" s="29">
        <v>673</v>
      </c>
      <c r="J141" s="74">
        <f t="shared" si="49"/>
        <v>1.4445421429468697E-2</v>
      </c>
      <c r="K141" s="29">
        <f t="shared" si="50"/>
        <v>9.5833333333333712</v>
      </c>
      <c r="L141" s="74">
        <f t="shared" si="51"/>
        <v>-5.6542056074766367E-2</v>
      </c>
      <c r="M141" s="29">
        <f t="shared" si="52"/>
        <v>-40.333333333333371</v>
      </c>
      <c r="N141" s="75">
        <f t="shared" si="48"/>
        <v>1.7489559538566687E-3</v>
      </c>
    </row>
    <row r="142" spans="2:14" x14ac:dyDescent="0.25">
      <c r="B142" s="269"/>
      <c r="C142" s="275"/>
      <c r="D142" s="4" t="s">
        <v>50</v>
      </c>
      <c r="E142" s="29">
        <v>4124.333333333333</v>
      </c>
      <c r="F142" s="29">
        <v>2907.75</v>
      </c>
      <c r="G142" s="29">
        <v>4496.833333333333</v>
      </c>
      <c r="H142" s="29">
        <v>4789.666666666667</v>
      </c>
      <c r="I142" s="29">
        <v>4797</v>
      </c>
      <c r="J142" s="74">
        <f t="shared" si="49"/>
        <v>1.5310738395155621E-3</v>
      </c>
      <c r="K142" s="29">
        <f t="shared" si="50"/>
        <v>7.3333333333330302</v>
      </c>
      <c r="L142" s="74">
        <f t="shared" si="51"/>
        <v>0.16309706619251596</v>
      </c>
      <c r="M142" s="29">
        <f t="shared" si="52"/>
        <v>672.66666666666697</v>
      </c>
      <c r="N142" s="75">
        <f t="shared" si="48"/>
        <v>1.2466183819688618E-2</v>
      </c>
    </row>
    <row r="143" spans="2:14" x14ac:dyDescent="0.25">
      <c r="B143" s="269"/>
      <c r="C143" s="275"/>
      <c r="D143" s="4" t="s">
        <v>51</v>
      </c>
      <c r="E143" s="29">
        <v>2689.5833333333335</v>
      </c>
      <c r="F143" s="29">
        <v>2270</v>
      </c>
      <c r="G143" s="29">
        <v>2680.25</v>
      </c>
      <c r="H143" s="29">
        <v>2774.0833333333335</v>
      </c>
      <c r="I143" s="29">
        <v>2714.3333333333335</v>
      </c>
      <c r="J143" s="74">
        <f t="shared" si="49"/>
        <v>-2.1538646399711592E-2</v>
      </c>
      <c r="K143" s="29">
        <f t="shared" si="50"/>
        <v>-59.75</v>
      </c>
      <c r="L143" s="74">
        <f t="shared" si="51"/>
        <v>9.2021688613477259E-3</v>
      </c>
      <c r="M143" s="29">
        <f t="shared" si="52"/>
        <v>24.75</v>
      </c>
      <c r="N143" s="75">
        <f t="shared" si="48"/>
        <v>7.0538624726373721E-3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4392.5</v>
      </c>
      <c r="G144" s="29">
        <v>6413.25</v>
      </c>
      <c r="H144" s="29">
        <v>6355.5</v>
      </c>
      <c r="I144" s="29">
        <v>6428.666666666667</v>
      </c>
      <c r="J144" s="40">
        <f t="shared" si="49"/>
        <v>1.1512338394566335E-2</v>
      </c>
      <c r="K144" s="29">
        <f t="shared" si="50"/>
        <v>73.16666666666697</v>
      </c>
      <c r="L144" s="40">
        <f t="shared" si="51"/>
        <v>-6.6956942428640476E-2</v>
      </c>
      <c r="M144" s="29">
        <f t="shared" si="52"/>
        <v>-461.33333333333303</v>
      </c>
      <c r="N144" s="42">
        <f t="shared" si="48"/>
        <v>1.6706470790529823E-2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2862.3333333333335</v>
      </c>
      <c r="G145" s="71">
        <v>3211.8333333333335</v>
      </c>
      <c r="H145" s="71">
        <v>3072.4166666666665</v>
      </c>
      <c r="I145" s="71">
        <v>3096.0833333333335</v>
      </c>
      <c r="J145" s="61">
        <f t="shared" si="49"/>
        <v>7.7029482763297796E-3</v>
      </c>
      <c r="K145" s="71">
        <f t="shared" si="50"/>
        <v>23.66666666666697</v>
      </c>
      <c r="L145" s="61">
        <f t="shared" si="51"/>
        <v>-8.4540705696826257E-2</v>
      </c>
      <c r="M145" s="71">
        <f t="shared" si="52"/>
        <v>-285.91666666666652</v>
      </c>
      <c r="N145" s="55">
        <f t="shared" si="48"/>
        <v>8.0459336990634997E-3</v>
      </c>
    </row>
    <row r="146" spans="2:14" ht="6" customHeight="1" x14ac:dyDescent="0.25"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47"/>
    </row>
    <row r="147" spans="2:14" x14ac:dyDescent="0.25">
      <c r="B147" s="285" t="s">
        <v>55</v>
      </c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CONCATENATE("var. ",RIGHT(I152,2),"/",RIGHT(E152,2))</f>
        <v>var. 24/20</v>
      </c>
      <c r="M152" s="14" t="str">
        <f>CONCATENATE("dif. ",RIGHT(I152,2),"/",RIGHT(E152,2))</f>
        <v>dif. 24/20</v>
      </c>
      <c r="N152" s="14" t="str">
        <f>CONCATENATE("cuota ",I152)</f>
        <v>cuota 2024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I153/E153-1</f>
        <v>2.5010985093620852</v>
      </c>
      <c r="M153" s="64">
        <f>I153-E153</f>
        <v>3914977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53">I154/H154-1</f>
        <v>2.677813011694985E-2</v>
      </c>
      <c r="K154" s="16">
        <f t="shared" ref="K154" si="54">I154-H154</f>
        <v>50566</v>
      </c>
      <c r="L154" s="18">
        <f t="shared" ref="L154" si="55">I154/E154-1</f>
        <v>2.5197207311383694</v>
      </c>
      <c r="M154" s="16">
        <f t="shared" ref="M154" si="56">I154-E154</f>
        <v>1388031</v>
      </c>
      <c r="N154" s="18">
        <f t="shared" ref="N154:N163" si="57">I154/$I$153</f>
        <v>0.35379542651105417</v>
      </c>
    </row>
    <row r="155" spans="2:14" x14ac:dyDescent="0.25">
      <c r="B155" s="269"/>
      <c r="C155" s="272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>I155/E155-1</f>
        <v>2.6974596704365319</v>
      </c>
      <c r="M155" s="20">
        <f>I155-E155</f>
        <v>1012478</v>
      </c>
      <c r="N155" s="68">
        <f t="shared" si="57"/>
        <v>0.2532394330216704</v>
      </c>
    </row>
    <row r="156" spans="2:14" x14ac:dyDescent="0.25">
      <c r="B156" s="269"/>
      <c r="C156" s="272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58">I156/H156-1</f>
        <v>-0.14519407418989172</v>
      </c>
      <c r="K156" s="20">
        <f t="shared" ref="K156:K185" si="59">I156-H156</f>
        <v>-7429</v>
      </c>
      <c r="L156" s="68">
        <f t="shared" ref="L156:L218" si="60">I156/E156-1</f>
        <v>2.4621230111612444</v>
      </c>
      <c r="M156" s="20">
        <f t="shared" ref="M156:M185" si="61">I156-E156</f>
        <v>31104</v>
      </c>
      <c r="N156" s="68">
        <f t="shared" si="57"/>
        <v>7.9807966016334931E-3</v>
      </c>
    </row>
    <row r="157" spans="2:14" x14ac:dyDescent="0.25">
      <c r="B157" s="269"/>
      <c r="C157" s="272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58"/>
        <v>0.28925638216829674</v>
      </c>
      <c r="K157" s="20">
        <f t="shared" si="59"/>
        <v>52019</v>
      </c>
      <c r="L157" s="68">
        <f t="shared" si="60"/>
        <v>3.1917090015005511</v>
      </c>
      <c r="M157" s="20">
        <f t="shared" si="61"/>
        <v>176543</v>
      </c>
      <c r="N157" s="68">
        <f t="shared" si="57"/>
        <v>4.2307327362835476E-2</v>
      </c>
    </row>
    <row r="158" spans="2:14" x14ac:dyDescent="0.25">
      <c r="B158" s="269"/>
      <c r="C158" s="272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58"/>
        <v>0.14602781482187077</v>
      </c>
      <c r="K158" s="20">
        <f t="shared" si="59"/>
        <v>116508</v>
      </c>
      <c r="L158" s="68">
        <f t="shared" si="60"/>
        <v>3.0487789758009169</v>
      </c>
      <c r="M158" s="20">
        <f t="shared" si="61"/>
        <v>688521</v>
      </c>
      <c r="N158" s="68">
        <f t="shared" si="57"/>
        <v>0.16684475975680074</v>
      </c>
    </row>
    <row r="159" spans="2:14" x14ac:dyDescent="0.25">
      <c r="B159" s="269"/>
      <c r="C159" s="272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58"/>
        <v>-1.3222827862510056E-2</v>
      </c>
      <c r="K159" s="20">
        <f t="shared" si="59"/>
        <v>-769</v>
      </c>
      <c r="L159" s="68">
        <f t="shared" si="60"/>
        <v>1.3693489121010693</v>
      </c>
      <c r="M159" s="20">
        <f t="shared" si="61"/>
        <v>33167</v>
      </c>
      <c r="N159" s="68">
        <f t="shared" si="57"/>
        <v>1.0471727721941215E-2</v>
      </c>
    </row>
    <row r="160" spans="2:14" x14ac:dyDescent="0.25">
      <c r="B160" s="269"/>
      <c r="C160" s="272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58"/>
        <v>-5.3217096615832848E-2</v>
      </c>
      <c r="K160" s="20">
        <f t="shared" si="59"/>
        <v>-13442</v>
      </c>
      <c r="L160" s="68">
        <f t="shared" si="60"/>
        <v>2.087069332748138</v>
      </c>
      <c r="M160" s="20">
        <f t="shared" si="61"/>
        <v>161679</v>
      </c>
      <c r="N160" s="68">
        <f t="shared" si="57"/>
        <v>4.3637551365988597E-2</v>
      </c>
    </row>
    <row r="161" spans="2:14" x14ac:dyDescent="0.25">
      <c r="B161" s="269"/>
      <c r="C161" s="272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58"/>
        <v>4.9190954752853289E-2</v>
      </c>
      <c r="K161" s="20">
        <f t="shared" si="59"/>
        <v>11762</v>
      </c>
      <c r="L161" s="68">
        <f t="shared" si="60"/>
        <v>1.4234997488310985</v>
      </c>
      <c r="M161" s="20">
        <f t="shared" si="61"/>
        <v>147355</v>
      </c>
      <c r="N161" s="68">
        <f t="shared" si="57"/>
        <v>4.5777040589166977E-2</v>
      </c>
    </row>
    <row r="162" spans="2:14" x14ac:dyDescent="0.25">
      <c r="B162" s="269"/>
      <c r="C162" s="272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58"/>
        <v>3.3080396562739978E-2</v>
      </c>
      <c r="K162" s="20">
        <f t="shared" si="59"/>
        <v>9216</v>
      </c>
      <c r="L162" s="22">
        <f t="shared" si="60"/>
        <v>1.9769034246646187</v>
      </c>
      <c r="M162" s="20">
        <f t="shared" si="61"/>
        <v>191129</v>
      </c>
      <c r="N162" s="22">
        <f t="shared" si="57"/>
        <v>5.2517389622428051E-2</v>
      </c>
    </row>
    <row r="163" spans="2:14" x14ac:dyDescent="0.25">
      <c r="B163" s="269"/>
      <c r="C163" s="273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58"/>
        <v>4.2184126365687691E-2</v>
      </c>
      <c r="K163" s="69">
        <f t="shared" si="59"/>
        <v>5197</v>
      </c>
      <c r="L163" s="46">
        <f t="shared" si="60"/>
        <v>1.9567069660333911</v>
      </c>
      <c r="M163" s="69">
        <f t="shared" si="61"/>
        <v>84970</v>
      </c>
      <c r="N163" s="46">
        <f t="shared" si="57"/>
        <v>2.3428547446480836E-2</v>
      </c>
    </row>
    <row r="164" spans="2:14" x14ac:dyDescent="0.25">
      <c r="B164" s="269"/>
      <c r="C164" s="274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>I164/E164-1</f>
        <v>2.3513817075193448</v>
      </c>
      <c r="M164" s="64">
        <f>I164-E164</f>
        <v>3912765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63">I165/H165-1</f>
        <v>2.7401850166440145E-2</v>
      </c>
      <c r="K165" s="27">
        <f t="shared" ref="K165" si="64">I165-H165</f>
        <v>52749</v>
      </c>
      <c r="L165" s="80">
        <f t="shared" ref="L165" si="65">I165/E165-1</f>
        <v>2.3490844804492168</v>
      </c>
      <c r="M165" s="27">
        <f t="shared" ref="M165" si="66">I165-E165</f>
        <v>1387226</v>
      </c>
      <c r="N165" s="38">
        <f t="shared" si="62"/>
        <v>0.35464199585675854</v>
      </c>
    </row>
    <row r="166" spans="2:14" x14ac:dyDescent="0.25">
      <c r="B166" s="269"/>
      <c r="C166" s="275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81">
        <f>I166/E166-1</f>
        <v>2.4940022429832664</v>
      </c>
      <c r="M166" s="29">
        <f>I166-E166</f>
        <v>1009617</v>
      </c>
      <c r="N166" s="75">
        <f t="shared" si="62"/>
        <v>0.25362874325799795</v>
      </c>
    </row>
    <row r="167" spans="2:14" x14ac:dyDescent="0.25">
      <c r="B167" s="269"/>
      <c r="C167" s="275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67">I167/H167-1</f>
        <v>-0.14038319823139278</v>
      </c>
      <c r="K167" s="29">
        <f t="shared" ref="K167:K174" si="68">I167-H167</f>
        <v>-7239</v>
      </c>
      <c r="L167" s="81">
        <f t="shared" ref="L167:L174" si="69">I167/E167-1</f>
        <v>2.3241094863142107</v>
      </c>
      <c r="M167" s="29">
        <f t="shared" ref="M167:M174" si="70">I167-E167</f>
        <v>30992</v>
      </c>
      <c r="N167" s="75">
        <f t="shared" si="62"/>
        <v>7.948475046500739E-3</v>
      </c>
    </row>
    <row r="168" spans="2:14" x14ac:dyDescent="0.25">
      <c r="B168" s="269"/>
      <c r="C168" s="275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67"/>
        <v>0.28037607434230627</v>
      </c>
      <c r="K168" s="29">
        <f t="shared" si="68"/>
        <v>51412</v>
      </c>
      <c r="L168" s="81">
        <f t="shared" si="69"/>
        <v>3.0565336835012182</v>
      </c>
      <c r="M168" s="29">
        <f t="shared" si="70"/>
        <v>176903</v>
      </c>
      <c r="N168" s="75">
        <f t="shared" si="62"/>
        <v>4.2099464692341999E-2</v>
      </c>
    </row>
    <row r="169" spans="2:14" x14ac:dyDescent="0.25">
      <c r="B169" s="269"/>
      <c r="C169" s="275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67"/>
        <v>0.14471729904757669</v>
      </c>
      <c r="K169" s="29">
        <f t="shared" si="68"/>
        <v>117409</v>
      </c>
      <c r="L169" s="81">
        <f t="shared" si="69"/>
        <v>2.8542958406998848</v>
      </c>
      <c r="M169" s="29">
        <f t="shared" si="70"/>
        <v>687754</v>
      </c>
      <c r="N169" s="75">
        <f t="shared" si="62"/>
        <v>0.16653083591232451</v>
      </c>
    </row>
    <row r="170" spans="2:14" x14ac:dyDescent="0.25">
      <c r="B170" s="269"/>
      <c r="C170" s="275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67"/>
        <v>-1.3266771524310994E-2</v>
      </c>
      <c r="K170" s="29">
        <f t="shared" si="68"/>
        <v>-776</v>
      </c>
      <c r="L170" s="81">
        <f t="shared" si="69"/>
        <v>1.3533537206931703</v>
      </c>
      <c r="M170" s="29">
        <f t="shared" si="70"/>
        <v>33191</v>
      </c>
      <c r="N170" s="75">
        <f t="shared" si="62"/>
        <v>1.0349317250972019E-2</v>
      </c>
    </row>
    <row r="171" spans="2:14" x14ac:dyDescent="0.25">
      <c r="B171" s="269"/>
      <c r="C171" s="275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67"/>
        <v>-5.0149510426642174E-2</v>
      </c>
      <c r="K171" s="29">
        <f t="shared" si="68"/>
        <v>-12830</v>
      </c>
      <c r="L171" s="81">
        <f t="shared" si="69"/>
        <v>2.001173274052118</v>
      </c>
      <c r="M171" s="29">
        <f t="shared" si="70"/>
        <v>162035</v>
      </c>
      <c r="N171" s="75">
        <f t="shared" si="62"/>
        <v>4.3574326678433285E-2</v>
      </c>
    </row>
    <row r="172" spans="2:14" x14ac:dyDescent="0.25">
      <c r="B172" s="269"/>
      <c r="C172" s="275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67"/>
        <v>4.9725272441625501E-2</v>
      </c>
      <c r="K172" s="29">
        <f t="shared" si="68"/>
        <v>11964</v>
      </c>
      <c r="L172" s="81">
        <f t="shared" si="69"/>
        <v>1.4063759444343873</v>
      </c>
      <c r="M172" s="29">
        <f t="shared" si="70"/>
        <v>147609</v>
      </c>
      <c r="N172" s="75">
        <f t="shared" si="62"/>
        <v>4.5288752872842869E-2</v>
      </c>
    </row>
    <row r="173" spans="2:14" x14ac:dyDescent="0.25">
      <c r="B173" s="269"/>
      <c r="C173" s="275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67"/>
        <v>3.3426763269695181E-2</v>
      </c>
      <c r="K173" s="29">
        <f t="shared" si="68"/>
        <v>9481</v>
      </c>
      <c r="L173" s="31">
        <f t="shared" si="69"/>
        <v>1.9083873272278065</v>
      </c>
      <c r="M173" s="29">
        <f t="shared" si="70"/>
        <v>192333</v>
      </c>
      <c r="N173" s="42">
        <f t="shared" si="62"/>
        <v>5.2559956950168317E-2</v>
      </c>
    </row>
    <row r="174" spans="2:14" x14ac:dyDescent="0.25">
      <c r="B174" s="269"/>
      <c r="C174" s="276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67"/>
        <v>3.9109573755857996E-2</v>
      </c>
      <c r="K174" s="71">
        <f t="shared" si="68"/>
        <v>4907</v>
      </c>
      <c r="L174" s="72">
        <f t="shared" si="69"/>
        <v>1.8799425668212946</v>
      </c>
      <c r="M174" s="71">
        <f t="shared" si="70"/>
        <v>85105</v>
      </c>
      <c r="N174" s="55">
        <f t="shared" si="62"/>
        <v>2.3378131481659799E-2</v>
      </c>
    </row>
    <row r="175" spans="2:14" x14ac:dyDescent="0.25">
      <c r="B175" s="269"/>
      <c r="C175" s="271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58"/>
        <v>4.540215867766495E-2</v>
      </c>
      <c r="K175" s="64">
        <f t="shared" si="59"/>
        <v>1566825</v>
      </c>
      <c r="L175" s="65">
        <f t="shared" si="60"/>
        <v>2.5218181560819559</v>
      </c>
      <c r="M175" s="64">
        <f t="shared" si="61"/>
        <v>25832963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58"/>
        <v>1.8328662551983843E-2</v>
      </c>
      <c r="K176" s="16">
        <f t="shared" si="59"/>
        <v>249096</v>
      </c>
      <c r="L176" s="18">
        <f t="shared" si="60"/>
        <v>2.5360982102090315</v>
      </c>
      <c r="M176" s="16">
        <f t="shared" si="61"/>
        <v>9925804</v>
      </c>
      <c r="N176" s="18">
        <f t="shared" ref="N176:N185" si="71">I176/$I$175</f>
        <v>0.38361586803777326</v>
      </c>
    </row>
    <row r="177" spans="2:14" x14ac:dyDescent="0.25">
      <c r="B177" s="269"/>
      <c r="C177" s="272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58"/>
        <v>2.8305193757092395E-2</v>
      </c>
      <c r="K177" s="20">
        <f t="shared" si="59"/>
        <v>275673</v>
      </c>
      <c r="L177" s="68">
        <f t="shared" si="60"/>
        <v>2.5036526916779782</v>
      </c>
      <c r="M177" s="20">
        <f t="shared" si="61"/>
        <v>7156541</v>
      </c>
      <c r="N177" s="68">
        <f t="shared" si="71"/>
        <v>0.2776020998344973</v>
      </c>
    </row>
    <row r="178" spans="2:14" x14ac:dyDescent="0.25">
      <c r="B178" s="269"/>
      <c r="C178" s="272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58"/>
        <v>6.925591232455286E-2</v>
      </c>
      <c r="K178" s="20">
        <f t="shared" si="59"/>
        <v>12607</v>
      </c>
      <c r="L178" s="68">
        <f t="shared" si="60"/>
        <v>1.9818766756032171</v>
      </c>
      <c r="M178" s="20">
        <f t="shared" si="61"/>
        <v>129367</v>
      </c>
      <c r="N178" s="68">
        <f t="shared" si="71"/>
        <v>5.3952202121987274E-3</v>
      </c>
    </row>
    <row r="179" spans="2:14" x14ac:dyDescent="0.25">
      <c r="B179" s="269"/>
      <c r="C179" s="272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58"/>
        <v>0.31544163045715301</v>
      </c>
      <c r="K179" s="20">
        <f t="shared" si="59"/>
        <v>326466</v>
      </c>
      <c r="L179" s="68">
        <f t="shared" si="60"/>
        <v>3.6012403677166418</v>
      </c>
      <c r="M179" s="20">
        <f t="shared" si="61"/>
        <v>1065535</v>
      </c>
      <c r="N179" s="68">
        <f t="shared" si="71"/>
        <v>3.7736633024683934E-2</v>
      </c>
    </row>
    <row r="180" spans="2:14" x14ac:dyDescent="0.25">
      <c r="B180" s="269"/>
      <c r="C180" s="272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58"/>
        <v>0.12266872678632468</v>
      </c>
      <c r="K180" s="20">
        <f t="shared" si="59"/>
        <v>628472</v>
      </c>
      <c r="L180" s="68">
        <f t="shared" si="60"/>
        <v>2.718897274803914</v>
      </c>
      <c r="M180" s="20">
        <f t="shared" si="61"/>
        <v>4205158</v>
      </c>
      <c r="N180" s="68">
        <f t="shared" si="71"/>
        <v>0.15943230249023554</v>
      </c>
    </row>
    <row r="181" spans="2:14" x14ac:dyDescent="0.25">
      <c r="B181" s="269"/>
      <c r="C181" s="272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58"/>
        <v>2.6736958485579887E-2</v>
      </c>
      <c r="K181" s="20">
        <f t="shared" si="59"/>
        <v>3966</v>
      </c>
      <c r="L181" s="68">
        <f t="shared" si="60"/>
        <v>1.5793012346097175</v>
      </c>
      <c r="M181" s="20">
        <f t="shared" si="61"/>
        <v>93253</v>
      </c>
      <c r="N181" s="68">
        <f t="shared" si="71"/>
        <v>4.2215556679332626E-3</v>
      </c>
    </row>
    <row r="182" spans="2:14" x14ac:dyDescent="0.25">
      <c r="B182" s="269"/>
      <c r="C182" s="272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58"/>
        <v>4.2330952591544957E-3</v>
      </c>
      <c r="K182" s="20">
        <f t="shared" si="59"/>
        <v>6126</v>
      </c>
      <c r="L182" s="68">
        <f t="shared" si="60"/>
        <v>2.2878987722080573</v>
      </c>
      <c r="M182" s="20">
        <f t="shared" si="61"/>
        <v>1011281</v>
      </c>
      <c r="N182" s="68">
        <f t="shared" si="71"/>
        <v>4.0283398049070274E-2</v>
      </c>
    </row>
    <row r="183" spans="2:14" x14ac:dyDescent="0.25">
      <c r="B183" s="269"/>
      <c r="C183" s="272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58"/>
        <v>1.3549895743344642E-2</v>
      </c>
      <c r="K183" s="20">
        <f t="shared" si="59"/>
        <v>7811</v>
      </c>
      <c r="L183" s="68">
        <f t="shared" si="60"/>
        <v>1.6965657926922137</v>
      </c>
      <c r="M183" s="20">
        <f t="shared" si="61"/>
        <v>367600</v>
      </c>
      <c r="N183" s="68">
        <f t="shared" si="71"/>
        <v>1.6195279020160019E-2</v>
      </c>
    </row>
    <row r="184" spans="2:14" x14ac:dyDescent="0.25">
      <c r="B184" s="269"/>
      <c r="C184" s="272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58"/>
        <v>5.4083820859069931E-2</v>
      </c>
      <c r="K184" s="20">
        <f t="shared" si="59"/>
        <v>102042</v>
      </c>
      <c r="L184" s="22">
        <f t="shared" si="60"/>
        <v>2.256206141140797</v>
      </c>
      <c r="M184" s="20">
        <f t="shared" si="61"/>
        <v>1378014</v>
      </c>
      <c r="N184" s="22">
        <f t="shared" si="71"/>
        <v>5.512636560257593E-2</v>
      </c>
    </row>
    <row r="185" spans="2:14" x14ac:dyDescent="0.25">
      <c r="B185" s="269"/>
      <c r="C185" s="273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58"/>
        <v>-5.8167805040424514E-2</v>
      </c>
      <c r="K185" s="69">
        <f t="shared" si="59"/>
        <v>-45434</v>
      </c>
      <c r="L185" s="46">
        <f t="shared" si="60"/>
        <v>2.1272227205291596</v>
      </c>
      <c r="M185" s="69">
        <f t="shared" si="61"/>
        <v>500410</v>
      </c>
      <c r="N185" s="46">
        <f t="shared" si="71"/>
        <v>2.0391278060871782E-2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6.5442824807720932</v>
      </c>
      <c r="F186" s="73">
        <f t="shared" si="72"/>
        <v>5.9532216226677823</v>
      </c>
      <c r="G186" s="73">
        <f t="shared" si="72"/>
        <v>6.6010991064347921</v>
      </c>
      <c r="H186" s="73">
        <f t="shared" si="72"/>
        <v>6.6508395860551373</v>
      </c>
      <c r="I186" s="73">
        <f t="shared" si="72"/>
        <v>6.583011816914464</v>
      </c>
      <c r="J186" s="65">
        <f t="shared" si="58"/>
        <v>-1.0198376951218058E-2</v>
      </c>
      <c r="K186" s="73">
        <f t="shared" ref="K186:K187" si="73">(I186-H186)</f>
        <v>-6.7827769140673233E-2</v>
      </c>
      <c r="L186" s="65">
        <f t="shared" si="60"/>
        <v>5.918041627353654E-3</v>
      </c>
      <c r="M186" s="73">
        <f t="shared" ref="M186:M187" si="74">(I186-E186)</f>
        <v>3.872933614237084E-2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7.1048165891222386</v>
      </c>
      <c r="F187" s="37">
        <f t="shared" si="72"/>
        <v>6.5418610854156141</v>
      </c>
      <c r="G187" s="37">
        <f t="shared" si="72"/>
        <v>7.1895473603752658</v>
      </c>
      <c r="H187" s="37">
        <f t="shared" si="72"/>
        <v>7.1971014630901768</v>
      </c>
      <c r="I187" s="37">
        <f t="shared" si="72"/>
        <v>7.1378757417873455</v>
      </c>
      <c r="J187" s="80">
        <f t="shared" si="58"/>
        <v>-8.2291074547949927E-3</v>
      </c>
      <c r="K187" s="37">
        <f t="shared" si="73"/>
        <v>-5.9225721302831325E-2</v>
      </c>
      <c r="L187" s="80">
        <f t="shared" si="60"/>
        <v>4.6530620812537116E-3</v>
      </c>
      <c r="M187" s="37">
        <f t="shared" si="74"/>
        <v>3.305915266510695E-2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58"/>
        <v>-2.1964448603965181E-2</v>
      </c>
      <c r="K188" s="41">
        <f>(I188-H188)</f>
        <v>-0.16206219346397166</v>
      </c>
      <c r="L188" s="81">
        <f t="shared" si="60"/>
        <v>-5.2416252246957562E-2</v>
      </c>
      <c r="M188" s="41">
        <f>(I188-E188)</f>
        <v>-0.39917599028305517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5.1670228765930499</v>
      </c>
      <c r="F189" s="41">
        <f t="shared" si="75"/>
        <v>4.8986657407866669</v>
      </c>
      <c r="G189" s="41">
        <f t="shared" si="75"/>
        <v>4.4591931339567168</v>
      </c>
      <c r="H189" s="41">
        <f t="shared" si="75"/>
        <v>3.5577336512527848</v>
      </c>
      <c r="I189" s="41">
        <f t="shared" si="75"/>
        <v>4.4502823696184013</v>
      </c>
      <c r="J189" s="81">
        <f t="shared" si="58"/>
        <v>0.25087564327681555</v>
      </c>
      <c r="K189" s="41">
        <f t="shared" ref="K189:K196" si="76">(I189-H189)</f>
        <v>0.89254871836561644</v>
      </c>
      <c r="L189" s="81">
        <f t="shared" si="60"/>
        <v>-0.13871440558576387</v>
      </c>
      <c r="M189" s="41">
        <f t="shared" ref="M189:M196" si="77">(I189-E189)</f>
        <v>-0.71674050697464864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5.3491945835517871</v>
      </c>
      <c r="F190" s="41">
        <f t="shared" si="75"/>
        <v>5.9650944469731453</v>
      </c>
      <c r="G190" s="41">
        <f t="shared" si="75"/>
        <v>6.2993357337968714</v>
      </c>
      <c r="H190" s="41">
        <f t="shared" si="75"/>
        <v>5.7549280737556785</v>
      </c>
      <c r="I190" s="41">
        <f t="shared" si="75"/>
        <v>5.8718126768338967</v>
      </c>
      <c r="J190" s="81">
        <f t="shared" si="58"/>
        <v>2.0310349943598593E-2</v>
      </c>
      <c r="K190" s="41">
        <f t="shared" si="76"/>
        <v>0.11688460307821824</v>
      </c>
      <c r="L190" s="81">
        <f t="shared" si="60"/>
        <v>9.7700333221959257E-2</v>
      </c>
      <c r="M190" s="41">
        <f t="shared" si="77"/>
        <v>0.52261809328210962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6.8485442911860428</v>
      </c>
      <c r="F191" s="41">
        <f t="shared" si="75"/>
        <v>5.5543189800228117</v>
      </c>
      <c r="G191" s="41">
        <f t="shared" si="75"/>
        <v>6.1281889542046537</v>
      </c>
      <c r="H191" s="41">
        <f t="shared" si="75"/>
        <v>6.4214324031645127</v>
      </c>
      <c r="I191" s="41">
        <f t="shared" si="75"/>
        <v>6.2905465704823937</v>
      </c>
      <c r="J191" s="81">
        <f t="shared" si="58"/>
        <v>-2.0382653661139227E-2</v>
      </c>
      <c r="K191" s="41">
        <f t="shared" si="76"/>
        <v>-0.13088583268211895</v>
      </c>
      <c r="L191" s="81">
        <f t="shared" si="60"/>
        <v>-8.1476836095195071E-2</v>
      </c>
      <c r="M191" s="41">
        <f t="shared" si="77"/>
        <v>-0.55799772070364906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2.437843193922629</v>
      </c>
      <c r="F192" s="41">
        <f t="shared" si="75"/>
        <v>2.4937806482478173</v>
      </c>
      <c r="G192" s="41">
        <f t="shared" si="75"/>
        <v>2.6756725259784404</v>
      </c>
      <c r="H192" s="41">
        <f t="shared" si="75"/>
        <v>2.5505786061867015</v>
      </c>
      <c r="I192" s="41">
        <f t="shared" si="75"/>
        <v>2.6538649194953647</v>
      </c>
      <c r="J192" s="81">
        <f t="shared" si="58"/>
        <v>4.0495248042201615E-2</v>
      </c>
      <c r="K192" s="41">
        <f t="shared" si="76"/>
        <v>0.10328631330866322</v>
      </c>
      <c r="L192" s="81">
        <f t="shared" si="60"/>
        <v>8.8611821347354347E-2</v>
      </c>
      <c r="M192" s="41">
        <f t="shared" si="77"/>
        <v>0.21602172557273569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5.7058231246853497</v>
      </c>
      <c r="F193" s="41">
        <f t="shared" si="75"/>
        <v>6.9720730697289195</v>
      </c>
      <c r="G193" s="41">
        <f t="shared" si="75"/>
        <v>6.6176102336667117</v>
      </c>
      <c r="H193" s="41">
        <f t="shared" si="75"/>
        <v>5.729361648217651</v>
      </c>
      <c r="I193" s="41">
        <f t="shared" si="75"/>
        <v>6.0770157142498729</v>
      </c>
      <c r="J193" s="81">
        <f t="shared" si="58"/>
        <v>6.0679371870402621E-2</v>
      </c>
      <c r="K193" s="41">
        <f t="shared" si="76"/>
        <v>0.34765406603222182</v>
      </c>
      <c r="L193" s="81">
        <f t="shared" si="60"/>
        <v>6.5055046652010118E-2</v>
      </c>
      <c r="M193" s="41">
        <f t="shared" si="77"/>
        <v>0.37119258956452317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2.0931353607171839</v>
      </c>
      <c r="F194" s="41">
        <f t="shared" si="75"/>
        <v>2.1866149593931499</v>
      </c>
      <c r="G194" s="41">
        <f t="shared" si="75"/>
        <v>2.3720011696365835</v>
      </c>
      <c r="H194" s="41">
        <f t="shared" si="75"/>
        <v>2.410875374829053</v>
      </c>
      <c r="I194" s="41">
        <f t="shared" si="75"/>
        <v>2.328977841201255</v>
      </c>
      <c r="J194" s="81">
        <f t="shared" si="58"/>
        <v>-3.3970040294432513E-2</v>
      </c>
      <c r="K194" s="41">
        <f t="shared" si="76"/>
        <v>-8.1897533627798058E-2</v>
      </c>
      <c r="L194" s="81">
        <f t="shared" si="60"/>
        <v>0.11267426125908209</v>
      </c>
      <c r="M194" s="41">
        <f t="shared" si="77"/>
        <v>0.23584248048407108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6.3173322576307651</v>
      </c>
      <c r="F195" s="41">
        <f t="shared" si="75"/>
        <v>5.5219885141008653</v>
      </c>
      <c r="G195" s="41">
        <f t="shared" si="75"/>
        <v>6.81836284648623</v>
      </c>
      <c r="H195" s="41">
        <f t="shared" si="75"/>
        <v>6.7723569064660403</v>
      </c>
      <c r="I195" s="41">
        <f t="shared" si="75"/>
        <v>6.910044821236232</v>
      </c>
      <c r="J195" s="31">
        <f t="shared" si="58"/>
        <v>2.0330871020505681E-2</v>
      </c>
      <c r="K195" s="41">
        <f t="shared" si="76"/>
        <v>0.13768791477019171</v>
      </c>
      <c r="L195" s="31">
        <f t="shared" si="60"/>
        <v>9.3823237315011188E-2</v>
      </c>
      <c r="M195" s="41">
        <f t="shared" si="77"/>
        <v>0.59271256360546687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5.4171790443293037</v>
      </c>
      <c r="F196" s="77">
        <f t="shared" si="75"/>
        <v>4.4508400617018022</v>
      </c>
      <c r="G196" s="77">
        <f t="shared" si="75"/>
        <v>5.585586474869209</v>
      </c>
      <c r="H196" s="77">
        <f t="shared" si="75"/>
        <v>6.340078572704102</v>
      </c>
      <c r="I196" s="77">
        <f t="shared" si="75"/>
        <v>5.7295922738424396</v>
      </c>
      <c r="J196" s="72">
        <f t="shared" si="58"/>
        <v>-9.6290020992797265E-2</v>
      </c>
      <c r="K196" s="77">
        <f t="shared" si="76"/>
        <v>-0.61048629886166239</v>
      </c>
      <c r="L196" s="72">
        <f t="shared" si="60"/>
        <v>5.7670833279946709E-2</v>
      </c>
      <c r="M196" s="77">
        <f t="shared" si="77"/>
        <v>0.31241322951313588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58"/>
        <v>2.725189861991284E-2</v>
      </c>
      <c r="K197" s="73">
        <f>(I197-H197)*100</f>
        <v>2.0525429236684656</v>
      </c>
      <c r="L197" s="65">
        <f t="shared" ref="L197" si="78">I197/F197-1</f>
        <v>0.67934381515490672</v>
      </c>
      <c r="M197" s="73">
        <f t="shared" ref="M197" si="79">I197-F197</f>
        <v>0.31298422061079428</v>
      </c>
      <c r="N197" s="65"/>
    </row>
    <row r="198" spans="2:14" x14ac:dyDescent="0.25">
      <c r="B198" s="269"/>
      <c r="C198" s="278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58"/>
        <v>1.9621453393217081E-3</v>
      </c>
      <c r="K198" s="44">
        <f t="shared" ref="K198" si="80">(I198-H198)*100</f>
        <v>0.15917100567724995</v>
      </c>
      <c r="L198" s="18">
        <f t="shared" si="60"/>
        <v>0.63992300427749682</v>
      </c>
      <c r="M198" s="44">
        <f t="shared" ref="M198" si="81">(I198-E198)*100</f>
        <v>31.716727122571754</v>
      </c>
      <c r="N198" s="18"/>
    </row>
    <row r="199" spans="2:14" x14ac:dyDescent="0.25">
      <c r="B199" s="269"/>
      <c r="C199" s="278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58"/>
        <v>1.5804411927285544E-2</v>
      </c>
      <c r="K199" s="45">
        <f>(I199-H199)*100</f>
        <v>1.1253095343920494</v>
      </c>
      <c r="L199" s="68">
        <f t="shared" si="60"/>
        <v>0.73692266115923677</v>
      </c>
      <c r="M199" s="45">
        <f>(I199-E199)*100</f>
        <v>30.686346389012158</v>
      </c>
      <c r="N199" s="68"/>
    </row>
    <row r="200" spans="2:14" x14ac:dyDescent="0.25">
      <c r="B200" s="269"/>
      <c r="C200" s="278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58"/>
        <v>6.5422790766113792E-2</v>
      </c>
      <c r="K200" s="45">
        <f t="shared" ref="K200:K207" si="82">(I200-H200)*100</f>
        <v>3.6279782603201527</v>
      </c>
      <c r="L200" s="68">
        <f t="shared" si="60"/>
        <v>0.40089605670538897</v>
      </c>
      <c r="M200" s="45">
        <f t="shared" ref="M200:M207" si="83">(I200-E200)*100</f>
        <v>16.907658378040267</v>
      </c>
      <c r="N200" s="68"/>
    </row>
    <row r="201" spans="2:14" x14ac:dyDescent="0.25">
      <c r="B201" s="269"/>
      <c r="C201" s="278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58"/>
        <v>0.30239113416968366</v>
      </c>
      <c r="K201" s="45">
        <f t="shared" si="82"/>
        <v>19.512084841680977</v>
      </c>
      <c r="L201" s="68">
        <f t="shared" si="60"/>
        <v>1.6979832245316189</v>
      </c>
      <c r="M201" s="45">
        <f t="shared" si="83"/>
        <v>52.889590344521366</v>
      </c>
      <c r="N201" s="68"/>
    </row>
    <row r="202" spans="2:14" x14ac:dyDescent="0.25">
      <c r="B202" s="269"/>
      <c r="C202" s="278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58"/>
        <v>7.4721767532053285E-2</v>
      </c>
      <c r="K202" s="45">
        <f t="shared" si="82"/>
        <v>5.4600260644911742</v>
      </c>
      <c r="L202" s="68">
        <f t="shared" si="60"/>
        <v>0.60436883396836705</v>
      </c>
      <c r="M202" s="45">
        <f t="shared" si="83"/>
        <v>29.582949236427691</v>
      </c>
      <c r="N202" s="68"/>
    </row>
    <row r="203" spans="2:14" x14ac:dyDescent="0.25">
      <c r="B203" s="269"/>
      <c r="C203" s="278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58"/>
        <v>9.3216375892071213E-3</v>
      </c>
      <c r="K203" s="45">
        <f t="shared" si="82"/>
        <v>0.57103980761437079</v>
      </c>
      <c r="L203" s="68">
        <f t="shared" si="60"/>
        <v>0.2010832781646863</v>
      </c>
      <c r="M203" s="45">
        <f t="shared" si="83"/>
        <v>10.35157873583511</v>
      </c>
      <c r="N203" s="68"/>
    </row>
    <row r="204" spans="2:14" x14ac:dyDescent="0.25">
      <c r="B204" s="269"/>
      <c r="C204" s="278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58"/>
        <v>-5.0491391880846948E-5</v>
      </c>
      <c r="K204" s="45">
        <f t="shared" si="82"/>
        <v>-4.1796695600226919E-3</v>
      </c>
      <c r="L204" s="68">
        <f t="shared" si="60"/>
        <v>0.37027898937715298</v>
      </c>
      <c r="M204" s="45">
        <f t="shared" si="83"/>
        <v>22.367773054986451</v>
      </c>
      <c r="N204" s="68"/>
    </row>
    <row r="205" spans="2:14" x14ac:dyDescent="0.25">
      <c r="B205" s="269"/>
      <c r="C205" s="278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58"/>
        <v>3.283935240547442E-2</v>
      </c>
      <c r="K205" s="45">
        <f t="shared" si="82"/>
        <v>1.8699494317110821</v>
      </c>
      <c r="L205" s="68">
        <f t="shared" si="60"/>
        <v>0.3391437343678021</v>
      </c>
      <c r="M205" s="45">
        <f t="shared" si="83"/>
        <v>14.894456453031212</v>
      </c>
      <c r="N205" s="68"/>
    </row>
    <row r="206" spans="2:14" x14ac:dyDescent="0.25">
      <c r="B206" s="269"/>
      <c r="C206" s="278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58"/>
        <v>3.9266386665357089E-2</v>
      </c>
      <c r="K206" s="45">
        <f t="shared" si="82"/>
        <v>3.1935874184999213</v>
      </c>
      <c r="L206" s="68">
        <f t="shared" si="60"/>
        <v>0.72058467686081684</v>
      </c>
      <c r="M206" s="45">
        <f t="shared" si="83"/>
        <v>35.399222434638084</v>
      </c>
      <c r="N206" s="22"/>
    </row>
    <row r="207" spans="2:14" x14ac:dyDescent="0.25">
      <c r="B207" s="269"/>
      <c r="C207" s="279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58"/>
        <v>-6.788617286915255E-2</v>
      </c>
      <c r="K207" s="45">
        <f t="shared" si="82"/>
        <v>-4.7284107806691562</v>
      </c>
      <c r="L207" s="68">
        <f t="shared" si="60"/>
        <v>0.79647878461593402</v>
      </c>
      <c r="M207" s="45">
        <f t="shared" si="83"/>
        <v>28.784251655229689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58"/>
        <v>1.4848330359418904E-2</v>
      </c>
      <c r="K208" s="64">
        <f t="shared" ref="K208:K209" si="84">I208-H208</f>
        <v>1864</v>
      </c>
      <c r="L208" s="65">
        <f t="shared" si="60"/>
        <v>0.91288419092806405</v>
      </c>
      <c r="M208" s="64">
        <f t="shared" ref="M208:M209" si="85">I208-E208</f>
        <v>60799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58"/>
        <v>1.3485251187312031E-2</v>
      </c>
      <c r="K209" s="27">
        <f t="shared" si="84"/>
        <v>619</v>
      </c>
      <c r="L209" s="36">
        <f t="shared" si="60"/>
        <v>0.95943896891584535</v>
      </c>
      <c r="M209" s="27">
        <f t="shared" si="85"/>
        <v>22779</v>
      </c>
      <c r="N209" s="38">
        <f t="shared" si="86"/>
        <v>0.3651569858712716</v>
      </c>
    </row>
    <row r="210" spans="2:14" x14ac:dyDescent="0.25">
      <c r="B210" s="269"/>
      <c r="C210" s="275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58"/>
        <v>9.55303535690466E-3</v>
      </c>
      <c r="K210" s="29">
        <f>I210-H210</f>
        <v>358</v>
      </c>
      <c r="L210" s="74">
        <f t="shared" si="60"/>
        <v>0.86039535798583788</v>
      </c>
      <c r="M210" s="29">
        <f>I210-E210</f>
        <v>17497</v>
      </c>
      <c r="N210" s="75">
        <f t="shared" si="86"/>
        <v>0.29696232339089484</v>
      </c>
    </row>
    <row r="211" spans="2:14" x14ac:dyDescent="0.25">
      <c r="B211" s="269"/>
      <c r="C211" s="275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58"/>
        <v>0</v>
      </c>
      <c r="K211" s="29">
        <f t="shared" ref="K211:K218" si="87">I211-H211</f>
        <v>0</v>
      </c>
      <c r="L211" s="74">
        <f t="shared" si="60"/>
        <v>1.0594965675057209</v>
      </c>
      <c r="M211" s="29">
        <f t="shared" ref="M211:M218" si="88">I211-E211</f>
        <v>463</v>
      </c>
      <c r="N211" s="75">
        <f t="shared" si="86"/>
        <v>7.0643642072213504E-3</v>
      </c>
    </row>
    <row r="212" spans="2:14" x14ac:dyDescent="0.25">
      <c r="B212" s="269"/>
      <c r="C212" s="275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58"/>
        <v>7.2810011376565065E-3</v>
      </c>
      <c r="K212" s="29">
        <f t="shared" si="87"/>
        <v>32</v>
      </c>
      <c r="L212" s="74">
        <f t="shared" si="60"/>
        <v>0.52655172413793094</v>
      </c>
      <c r="M212" s="29">
        <f t="shared" si="88"/>
        <v>1527</v>
      </c>
      <c r="N212" s="75">
        <f t="shared" si="86"/>
        <v>3.4748822605965464E-2</v>
      </c>
    </row>
    <row r="213" spans="2:14" x14ac:dyDescent="0.25">
      <c r="B213" s="269"/>
      <c r="C213" s="275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58"/>
        <v>4.175126242906968E-2</v>
      </c>
      <c r="K213" s="29">
        <f t="shared" si="87"/>
        <v>802</v>
      </c>
      <c r="L213" s="74">
        <f t="shared" si="60"/>
        <v>1.1647555170921677</v>
      </c>
      <c r="M213" s="29">
        <f t="shared" si="88"/>
        <v>10767</v>
      </c>
      <c r="N213" s="75">
        <f t="shared" si="86"/>
        <v>0.15707221350078493</v>
      </c>
    </row>
    <row r="214" spans="2:14" x14ac:dyDescent="0.25">
      <c r="B214" s="269"/>
      <c r="C214" s="275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58"/>
        <v>1.5082956259426794E-2</v>
      </c>
      <c r="K214" s="29">
        <f t="shared" si="87"/>
        <v>10</v>
      </c>
      <c r="L214" s="74">
        <f t="shared" si="60"/>
        <v>0.98525073746312675</v>
      </c>
      <c r="M214" s="29">
        <f t="shared" si="88"/>
        <v>334</v>
      </c>
      <c r="N214" s="75">
        <f t="shared" si="86"/>
        <v>5.2825745682888543E-3</v>
      </c>
    </row>
    <row r="215" spans="2:14" x14ac:dyDescent="0.25">
      <c r="B215" s="269"/>
      <c r="C215" s="275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58"/>
        <v>1.4613778705636626E-3</v>
      </c>
      <c r="K215" s="29">
        <f t="shared" si="87"/>
        <v>7</v>
      </c>
      <c r="L215" s="74">
        <f t="shared" si="60"/>
        <v>1.25</v>
      </c>
      <c r="M215" s="29">
        <f t="shared" si="88"/>
        <v>2665</v>
      </c>
      <c r="N215" s="75">
        <f t="shared" si="86"/>
        <v>3.7653061224489796E-2</v>
      </c>
    </row>
    <row r="216" spans="2:14" x14ac:dyDescent="0.25">
      <c r="B216" s="269"/>
      <c r="C216" s="275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58"/>
        <v>-2.1629416005767843E-2</v>
      </c>
      <c r="K216" s="29">
        <f t="shared" si="87"/>
        <v>-60</v>
      </c>
      <c r="L216" s="74">
        <f t="shared" si="60"/>
        <v>0.77850589777195278</v>
      </c>
      <c r="M216" s="29">
        <f t="shared" si="88"/>
        <v>1188</v>
      </c>
      <c r="N216" s="75">
        <f t="shared" si="86"/>
        <v>2.1302982731554159E-2</v>
      </c>
    </row>
    <row r="217" spans="2:14" x14ac:dyDescent="0.25">
      <c r="B217" s="269"/>
      <c r="C217" s="275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58"/>
        <v>1.1485210824417891E-2</v>
      </c>
      <c r="K217" s="29">
        <f t="shared" si="87"/>
        <v>73</v>
      </c>
      <c r="L217" s="40">
        <f t="shared" si="60"/>
        <v>0.69809825673534065</v>
      </c>
      <c r="M217" s="29">
        <f t="shared" si="88"/>
        <v>2643</v>
      </c>
      <c r="N217" s="42">
        <f t="shared" si="86"/>
        <v>5.0463108320251179E-2</v>
      </c>
    </row>
    <row r="218" spans="2:14" x14ac:dyDescent="0.25">
      <c r="B218" s="270"/>
      <c r="C218" s="276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58"/>
        <v>7.8125E-3</v>
      </c>
      <c r="K218" s="71">
        <f t="shared" si="87"/>
        <v>24</v>
      </c>
      <c r="L218" s="61">
        <f t="shared" si="60"/>
        <v>0.43466172381835033</v>
      </c>
      <c r="M218" s="71">
        <f t="shared" si="88"/>
        <v>938</v>
      </c>
      <c r="N218" s="55">
        <f t="shared" si="86"/>
        <v>2.4301412872841443E-2</v>
      </c>
    </row>
    <row r="219" spans="2:14" x14ac:dyDescent="0.25"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47"/>
    </row>
    <row r="220" spans="2:14" x14ac:dyDescent="0.25">
      <c r="B220" s="285" t="s">
        <v>55</v>
      </c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E9402-EB1A-4EC8-8405-8200356F7F8E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249</v>
      </c>
      <c r="E1" t="s">
        <v>249</v>
      </c>
      <c r="G1" t="s">
        <v>249</v>
      </c>
    </row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f t="shared" ref="N9:N14" si="2">IFERROR(M9-K9,"-")</f>
        <v>-0.19908426068926044</v>
      </c>
      <c r="O9" s="185">
        <f t="shared" ref="O9:O14" si="3">IFERROR(M9-C9,"-")</f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f t="shared" si="2"/>
        <v>-0.11898138677653947</v>
      </c>
      <c r="O10" s="185">
        <f>IFERROR(M10-C10,"-")</f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f t="shared" si="2"/>
        <v>-0.31177362171956968</v>
      </c>
      <c r="O11" s="185">
        <f t="shared" si="3"/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249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f t="shared" si="2"/>
        <v>0.27607084988408559</v>
      </c>
      <c r="O12" s="185">
        <f t="shared" si="3"/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249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f t="shared" si="2"/>
        <v>-0.17115172283182822</v>
      </c>
      <c r="O13" s="185">
        <f t="shared" si="3"/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249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f t="shared" si="2"/>
        <v>-5.0532779307213893E-2</v>
      </c>
      <c r="O14" s="185">
        <f t="shared" si="3"/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249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f>IFERROR(M15-K15,"-")</f>
        <v>-7.4330425707227477E-3</v>
      </c>
      <c r="O15" s="185">
        <f>IFERROR(M15-C15,"-")</f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>
        <v>7.4361541399893953</v>
      </c>
      <c r="N16" s="185">
        <f>IFERROR(M16-K16,"-")</f>
        <v>-0.18124737162319082</v>
      </c>
      <c r="O16" s="185">
        <f>IFERROR(M16-C16,"-")</f>
        <v>-0.28072670751142415</v>
      </c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>
        <v>7.4121032226799128</v>
      </c>
      <c r="N17" s="185">
        <f t="shared" ref="N17:N20" si="4">IFERROR(M17-K17,"-")</f>
        <v>0.20729748401645143</v>
      </c>
      <c r="O17" s="185">
        <f t="shared" ref="O17:O20" si="5">IFERROR(M17-C17,"-")</f>
        <v>-0.34360360504042742</v>
      </c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>
        <v>7.0798877672037257</v>
      </c>
      <c r="N18" s="185">
        <f t="shared" si="4"/>
        <v>6.80155574632888E-2</v>
      </c>
      <c r="O18" s="185">
        <f t="shared" si="5"/>
        <v>-0.22569895173338583</v>
      </c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>
        <v>7.1652454335716929</v>
      </c>
      <c r="N19" s="185">
        <f t="shared" si="4"/>
        <v>-0.28631497977253151</v>
      </c>
      <c r="O19" s="185">
        <f t="shared" si="5"/>
        <v>-0.36627013675206399</v>
      </c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>
        <v>7.1532354158566109</v>
      </c>
      <c r="N20" s="185">
        <f t="shared" si="4"/>
        <v>8.2765236021753452E-3</v>
      </c>
      <c r="O20" s="185">
        <f t="shared" si="5"/>
        <v>-0.457274871334862</v>
      </c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7.1378757417873455</v>
      </c>
      <c r="N21" s="187">
        <v>-5.9225721302831325E-2</v>
      </c>
      <c r="O21" s="187">
        <v>-0.29721444579260936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294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6.448392116182573</v>
      </c>
      <c r="D31" s="185">
        <v>0.29432604248498695</v>
      </c>
      <c r="E31" s="184">
        <v>5.3996354522670309</v>
      </c>
      <c r="F31" s="185">
        <f t="shared" ref="F31:J43" si="6">IFERROR(E31-C31,"-")</f>
        <v>-1.0487566639155421</v>
      </c>
      <c r="G31" s="184">
        <v>3.2507989907485282</v>
      </c>
      <c r="H31" s="185">
        <f t="shared" si="6"/>
        <v>-2.1488364615185027</v>
      </c>
      <c r="I31" s="184">
        <v>4.966194354568783</v>
      </c>
      <c r="J31" s="185">
        <f t="shared" si="6"/>
        <v>1.7153953638202548</v>
      </c>
      <c r="K31" s="184">
        <v>5.6963794683776348</v>
      </c>
      <c r="L31" s="185">
        <f t="shared" ref="L31:N43" si="7">IFERROR(K31-I31,"-")</f>
        <v>0.73018511380885176</v>
      </c>
      <c r="M31" s="184">
        <v>5.7876056338028166</v>
      </c>
      <c r="N31" s="185">
        <f t="shared" si="7"/>
        <v>9.1226165425181804E-2</v>
      </c>
      <c r="O31" s="185">
        <f t="shared" ref="O31:O36" si="8">IFERROR(M31-C31,"-")</f>
        <v>-0.66078648237975646</v>
      </c>
    </row>
    <row r="32" spans="1:16" x14ac:dyDescent="0.25">
      <c r="B32" s="114" t="s">
        <v>73</v>
      </c>
      <c r="C32" s="184">
        <v>5.6305861868833427</v>
      </c>
      <c r="D32" s="185">
        <v>-0.24958438880962142</v>
      </c>
      <c r="E32" s="184">
        <v>4.0778135815729799</v>
      </c>
      <c r="F32" s="185">
        <f t="shared" si="6"/>
        <v>-1.5527726053103628</v>
      </c>
      <c r="G32" s="184">
        <v>2.6325698525002998</v>
      </c>
      <c r="H32" s="185">
        <f t="shared" si="6"/>
        <v>-1.4452437290726801</v>
      </c>
      <c r="I32" s="184">
        <v>3.9576526896264697</v>
      </c>
      <c r="J32" s="185">
        <f t="shared" si="6"/>
        <v>1.3250828371261698</v>
      </c>
      <c r="K32" s="184">
        <v>5.0522075910147173</v>
      </c>
      <c r="L32" s="185">
        <f t="shared" si="7"/>
        <v>1.0945549013882476</v>
      </c>
      <c r="M32" s="184">
        <v>5.333158653216298</v>
      </c>
      <c r="N32" s="185">
        <f t="shared" si="7"/>
        <v>0.28095106220158073</v>
      </c>
      <c r="O32" s="185">
        <f>IFERROR(M32-C32,"-")</f>
        <v>-0.29742753366704466</v>
      </c>
    </row>
    <row r="33" spans="2:16" x14ac:dyDescent="0.25">
      <c r="B33" s="114" t="s">
        <v>75</v>
      </c>
      <c r="C33" s="184">
        <v>5.2939627426119182</v>
      </c>
      <c r="D33" s="185">
        <v>1.184528168100683</v>
      </c>
      <c r="E33" s="184">
        <v>4.4766025641025644</v>
      </c>
      <c r="F33" s="185">
        <f t="shared" si="6"/>
        <v>-0.81736017850935383</v>
      </c>
      <c r="G33" s="184">
        <v>2.6382978723404253</v>
      </c>
      <c r="H33" s="185">
        <f t="shared" si="6"/>
        <v>-1.8383046917621391</v>
      </c>
      <c r="I33" s="184">
        <v>4.8065188089694892</v>
      </c>
      <c r="J33" s="185">
        <f t="shared" si="6"/>
        <v>2.1682209366290639</v>
      </c>
      <c r="K33" s="184">
        <v>4.6109823911028727</v>
      </c>
      <c r="L33" s="185">
        <f t="shared" si="7"/>
        <v>-0.19553641786661657</v>
      </c>
      <c r="M33" s="184">
        <v>4.5300551470588237</v>
      </c>
      <c r="N33" s="185">
        <f t="shared" si="7"/>
        <v>-8.092724404404894E-2</v>
      </c>
      <c r="O33" s="185">
        <f t="shared" si="8"/>
        <v>-0.76390759555309451</v>
      </c>
    </row>
    <row r="34" spans="2:16" x14ac:dyDescent="0.25">
      <c r="B34" s="114" t="s">
        <v>77</v>
      </c>
      <c r="C34" s="184">
        <v>4.110975677322843</v>
      </c>
      <c r="D34" s="185">
        <v>-0.26798234918673014</v>
      </c>
      <c r="E34" s="184" t="s">
        <v>249</v>
      </c>
      <c r="F34" s="185" t="str">
        <f>IFERROR(E34-C34,"-")</f>
        <v>-</v>
      </c>
      <c r="G34" s="184">
        <v>2.7222969941677881</v>
      </c>
      <c r="H34" s="185" t="str">
        <f>IFERROR(G34-E34,"-")</f>
        <v>-</v>
      </c>
      <c r="I34" s="184">
        <v>3.9488382484361035</v>
      </c>
      <c r="J34" s="185">
        <f>IFERROR(I34-G34,"-")</f>
        <v>1.2265412542683154</v>
      </c>
      <c r="K34" s="184">
        <v>4.0137828784800398</v>
      </c>
      <c r="L34" s="185">
        <f>IFERROR(K34-I34,"-")</f>
        <v>6.4944630043936247E-2</v>
      </c>
      <c r="M34" s="184">
        <v>4.3234122593494133</v>
      </c>
      <c r="N34" s="185">
        <f>IFERROR(M34-K34,"-")</f>
        <v>0.30962938086937353</v>
      </c>
      <c r="O34" s="185">
        <f t="shared" si="8"/>
        <v>0.21243658202657034</v>
      </c>
    </row>
    <row r="35" spans="2:16" x14ac:dyDescent="0.25">
      <c r="B35" s="114" t="s">
        <v>79</v>
      </c>
      <c r="C35" s="184">
        <v>3.8716160187307938</v>
      </c>
      <c r="D35" s="185">
        <v>-0.41604641165618306</v>
      </c>
      <c r="E35" s="184" t="s">
        <v>249</v>
      </c>
      <c r="F35" s="185" t="str">
        <f t="shared" si="6"/>
        <v>-</v>
      </c>
      <c r="G35" s="184">
        <v>2.6605492297387809</v>
      </c>
      <c r="H35" s="185" t="str">
        <f t="shared" si="6"/>
        <v>-</v>
      </c>
      <c r="I35" s="184">
        <v>3.7467770772560458</v>
      </c>
      <c r="J35" s="185">
        <f t="shared" si="6"/>
        <v>1.0862278475172649</v>
      </c>
      <c r="K35" s="184">
        <v>3.7665472874386525</v>
      </c>
      <c r="L35" s="185">
        <f t="shared" si="7"/>
        <v>1.9770210182606718E-2</v>
      </c>
      <c r="M35" s="184">
        <v>3.8825780064648066</v>
      </c>
      <c r="N35" s="185">
        <f t="shared" si="7"/>
        <v>0.11603071902615403</v>
      </c>
      <c r="O35" s="185">
        <f>IFERROR(M35-C35,"-")</f>
        <v>1.0961987734012801E-2</v>
      </c>
    </row>
    <row r="36" spans="2:16" x14ac:dyDescent="0.25">
      <c r="B36" s="114" t="s">
        <v>81</v>
      </c>
      <c r="C36" s="184">
        <v>3.8859991814562638</v>
      </c>
      <c r="D36" s="185">
        <v>0.39526192557034401</v>
      </c>
      <c r="E36" s="184" t="s">
        <v>249</v>
      </c>
      <c r="F36" s="185" t="str">
        <f t="shared" si="6"/>
        <v>-</v>
      </c>
      <c r="G36" s="184">
        <v>3.1300522211889263</v>
      </c>
      <c r="H36" s="185" t="str">
        <f t="shared" si="6"/>
        <v>-</v>
      </c>
      <c r="I36" s="184">
        <v>3.8604025068408507</v>
      </c>
      <c r="J36" s="185">
        <f t="shared" si="6"/>
        <v>0.73035028565192439</v>
      </c>
      <c r="K36" s="184">
        <v>3.5541641905085322</v>
      </c>
      <c r="L36" s="185">
        <f t="shared" si="7"/>
        <v>-0.30623831633231857</v>
      </c>
      <c r="M36" s="184">
        <v>3.716340206185567</v>
      </c>
      <c r="N36" s="185">
        <f t="shared" si="7"/>
        <v>0.16217601567703488</v>
      </c>
      <c r="O36" s="185">
        <f t="shared" si="8"/>
        <v>-0.16965897527069673</v>
      </c>
    </row>
    <row r="37" spans="2:16" x14ac:dyDescent="0.25">
      <c r="B37" s="114" t="s">
        <v>83</v>
      </c>
      <c r="C37" s="184">
        <v>4.6115814308514329</v>
      </c>
      <c r="D37" s="185">
        <v>-0.12204164303240717</v>
      </c>
      <c r="E37" s="184" t="s">
        <v>249</v>
      </c>
      <c r="F37" s="185" t="str">
        <f t="shared" si="6"/>
        <v>-</v>
      </c>
      <c r="G37" s="184">
        <v>3.9157191278636505</v>
      </c>
      <c r="H37" s="185" t="str">
        <f t="shared" si="6"/>
        <v>-</v>
      </c>
      <c r="I37" s="184">
        <v>4.3538162147898936</v>
      </c>
      <c r="J37" s="185">
        <f t="shared" si="6"/>
        <v>0.43809708692624305</v>
      </c>
      <c r="K37" s="184">
        <v>4.6739476972125287</v>
      </c>
      <c r="L37" s="185">
        <f t="shared" si="7"/>
        <v>0.32013148242263512</v>
      </c>
      <c r="M37" s="184">
        <v>4.7819376528117363</v>
      </c>
      <c r="N37" s="185">
        <f t="shared" si="7"/>
        <v>0.10798995559920765</v>
      </c>
      <c r="O37" s="185">
        <f>IFERROR(M37-C37,"-")</f>
        <v>0.17035622196030342</v>
      </c>
    </row>
    <row r="38" spans="2:16" x14ac:dyDescent="0.25">
      <c r="B38" s="114" t="s">
        <v>85</v>
      </c>
      <c r="C38" s="184">
        <v>4.6714719087489378</v>
      </c>
      <c r="D38" s="185">
        <v>-0.17201516365786684</v>
      </c>
      <c r="E38" s="184">
        <v>3.6635724242808263</v>
      </c>
      <c r="F38" s="185">
        <f t="shared" si="6"/>
        <v>-1.0078994844681115</v>
      </c>
      <c r="G38" s="184">
        <v>4.722777006892473</v>
      </c>
      <c r="H38" s="185">
        <f t="shared" si="6"/>
        <v>1.0592045826116467</v>
      </c>
      <c r="I38" s="184">
        <v>4.9381933438985737</v>
      </c>
      <c r="J38" s="185">
        <f t="shared" si="6"/>
        <v>0.21541633700610063</v>
      </c>
      <c r="K38" s="184">
        <v>4.8646268822375971</v>
      </c>
      <c r="L38" s="185">
        <f t="shared" si="7"/>
        <v>-7.3566461660976579E-2</v>
      </c>
      <c r="M38" s="184">
        <v>4.8464105008432936</v>
      </c>
      <c r="N38" s="185">
        <f t="shared" si="7"/>
        <v>-1.8216381394303482E-2</v>
      </c>
      <c r="O38" s="185">
        <f>IFERROR(M38-C38,"-")</f>
        <v>0.1749385920943558</v>
      </c>
    </row>
    <row r="39" spans="2:16" x14ac:dyDescent="0.25">
      <c r="B39" s="114" t="s">
        <v>87</v>
      </c>
      <c r="C39" s="184">
        <v>4.808375356281517</v>
      </c>
      <c r="D39" s="185">
        <v>0.13022220312836374</v>
      </c>
      <c r="E39" s="184">
        <v>3.0958340061359602</v>
      </c>
      <c r="F39" s="185">
        <f t="shared" si="6"/>
        <v>-1.7125413501455569</v>
      </c>
      <c r="G39" s="184">
        <v>4.2850326846494857</v>
      </c>
      <c r="H39" s="185">
        <f t="shared" si="6"/>
        <v>1.1891986785135256</v>
      </c>
      <c r="I39" s="184">
        <v>4.6020143445750037</v>
      </c>
      <c r="J39" s="185">
        <f t="shared" si="6"/>
        <v>0.31698165992551797</v>
      </c>
      <c r="K39" s="184">
        <v>4.5418088259969798</v>
      </c>
      <c r="L39" s="185">
        <f t="shared" si="7"/>
        <v>-6.020551857802392E-2</v>
      </c>
      <c r="M39" s="184">
        <v>4.6623670798464731</v>
      </c>
      <c r="N39" s="185">
        <f t="shared" si="7"/>
        <v>0.12055825384949337</v>
      </c>
      <c r="O39" s="185">
        <f t="shared" ref="O39:O42" si="9">IFERROR(M39-C39,"-")</f>
        <v>-0.14600827643504388</v>
      </c>
    </row>
    <row r="40" spans="2:16" x14ac:dyDescent="0.25">
      <c r="B40" s="114" t="s">
        <v>89</v>
      </c>
      <c r="C40" s="184">
        <v>4.4355788859725864</v>
      </c>
      <c r="D40" s="185">
        <v>-0.4281991887236023</v>
      </c>
      <c r="E40" s="184">
        <v>2.8831619894415117</v>
      </c>
      <c r="F40" s="185">
        <f t="shared" si="6"/>
        <v>-1.5524168965310747</v>
      </c>
      <c r="G40" s="184">
        <v>4.1557573981834164</v>
      </c>
      <c r="H40" s="185">
        <f t="shared" si="6"/>
        <v>1.2725954087419047</v>
      </c>
      <c r="I40" s="184">
        <v>4.7164167004458859</v>
      </c>
      <c r="J40" s="185">
        <f t="shared" si="6"/>
        <v>0.56065930226246952</v>
      </c>
      <c r="K40" s="184">
        <v>4.5896226415094343</v>
      </c>
      <c r="L40" s="185">
        <f t="shared" si="7"/>
        <v>-0.12679405893645157</v>
      </c>
      <c r="M40" s="184">
        <v>4.7061082662765177</v>
      </c>
      <c r="N40" s="185">
        <f t="shared" si="7"/>
        <v>0.11648562476708335</v>
      </c>
      <c r="O40" s="185">
        <f t="shared" si="9"/>
        <v>0.27052938030393126</v>
      </c>
    </row>
    <row r="41" spans="2:16" x14ac:dyDescent="0.25">
      <c r="B41" s="114" t="s">
        <v>91</v>
      </c>
      <c r="C41" s="184">
        <v>4.4543781480046496</v>
      </c>
      <c r="D41" s="185">
        <v>-1.1390773216554164</v>
      </c>
      <c r="E41" s="184">
        <v>3.9435465513316639</v>
      </c>
      <c r="F41" s="185">
        <f t="shared" si="6"/>
        <v>-0.51083159667298572</v>
      </c>
      <c r="G41" s="184">
        <v>4.535933081998115</v>
      </c>
      <c r="H41" s="185">
        <f t="shared" si="6"/>
        <v>0.59238653066645108</v>
      </c>
      <c r="I41" s="184">
        <v>4.8944105589441058</v>
      </c>
      <c r="J41" s="185">
        <f t="shared" si="6"/>
        <v>0.35847747694599086</v>
      </c>
      <c r="K41" s="184">
        <v>5.3227344992050876</v>
      </c>
      <c r="L41" s="185">
        <f t="shared" si="7"/>
        <v>0.42832394026098175</v>
      </c>
      <c r="M41" s="184">
        <v>4.7238556010420547</v>
      </c>
      <c r="N41" s="185">
        <f t="shared" si="7"/>
        <v>-0.59887889816303286</v>
      </c>
      <c r="O41" s="185">
        <f t="shared" si="9"/>
        <v>0.26947745303740511</v>
      </c>
    </row>
    <row r="42" spans="2:16" x14ac:dyDescent="0.25">
      <c r="B42" s="114" t="s">
        <v>93</v>
      </c>
      <c r="C42" s="184">
        <v>4.4876632801161103</v>
      </c>
      <c r="D42" s="185">
        <v>-0.55398669985986082</v>
      </c>
      <c r="E42" s="184">
        <v>3.5629353636805443</v>
      </c>
      <c r="F42" s="185">
        <f t="shared" si="6"/>
        <v>-0.92472791643556596</v>
      </c>
      <c r="G42" s="184">
        <v>4.2730122542034765</v>
      </c>
      <c r="H42" s="185">
        <f t="shared" si="6"/>
        <v>0.71007689052293221</v>
      </c>
      <c r="I42" s="184">
        <v>5.4105883264863186</v>
      </c>
      <c r="J42" s="185">
        <f t="shared" si="6"/>
        <v>1.1375760722828421</v>
      </c>
      <c r="K42" s="184">
        <v>4.9361162751394287</v>
      </c>
      <c r="L42" s="185">
        <f t="shared" si="7"/>
        <v>-0.47447205134688986</v>
      </c>
      <c r="M42" s="184">
        <v>4.7896975862387867</v>
      </c>
      <c r="N42" s="185">
        <f t="shared" si="7"/>
        <v>-0.14641868890064202</v>
      </c>
      <c r="O42" s="185">
        <f t="shared" si="9"/>
        <v>0.30203430612267645</v>
      </c>
    </row>
    <row r="43" spans="2:16" ht="15.75" x14ac:dyDescent="0.25">
      <c r="B43" s="117" t="s">
        <v>30</v>
      </c>
      <c r="C43" s="186">
        <v>4.5454622915237213</v>
      </c>
      <c r="D43" s="187">
        <v>-9.9458869383889592E-2</v>
      </c>
      <c r="E43" s="186">
        <v>3.5573192538793359</v>
      </c>
      <c r="F43" s="187">
        <f t="shared" si="6"/>
        <v>-0.98814303764438538</v>
      </c>
      <c r="G43" s="186">
        <v>3.7405244280728964</v>
      </c>
      <c r="H43" s="187">
        <f t="shared" si="6"/>
        <v>0.18320517419356053</v>
      </c>
      <c r="I43" s="186">
        <v>4.4598857186981196</v>
      </c>
      <c r="J43" s="187">
        <f t="shared" si="6"/>
        <v>0.71936129062522314</v>
      </c>
      <c r="K43" s="186">
        <v>4.5024130635991009</v>
      </c>
      <c r="L43" s="187">
        <f t="shared" si="7"/>
        <v>4.2527344900981312E-2</v>
      </c>
      <c r="M43" s="186">
        <v>4.5891397178328877</v>
      </c>
      <c r="N43" s="187">
        <v>8.6726654233786782E-2</v>
      </c>
      <c r="O43" s="187">
        <v>4.3677426309166378E-2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295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7.1071038251366119</v>
      </c>
      <c r="D53" s="185">
        <v>0.23073533381484967</v>
      </c>
      <c r="E53" s="184">
        <v>6.489559164733179</v>
      </c>
      <c r="F53" s="185">
        <f t="shared" ref="F53:J65" si="10">IFERROR(E53-C53,"-")</f>
        <v>-0.61754466040343292</v>
      </c>
      <c r="G53" s="184">
        <v>5.7575210589651027</v>
      </c>
      <c r="H53" s="185">
        <f t="shared" si="10"/>
        <v>-0.73203810576807626</v>
      </c>
      <c r="I53" s="184">
        <v>6.3740490278951816</v>
      </c>
      <c r="J53" s="185">
        <f t="shared" si="10"/>
        <v>0.61652796893007888</v>
      </c>
      <c r="K53" s="184">
        <v>6.566951566951567</v>
      </c>
      <c r="L53" s="185">
        <f t="shared" ref="L53:N65" si="11">IFERROR(K53-I53,"-")</f>
        <v>0.19290253905638544</v>
      </c>
      <c r="M53" s="184">
        <v>6.2255353211927158</v>
      </c>
      <c r="N53" s="185">
        <f t="shared" si="11"/>
        <v>-0.34141624575885121</v>
      </c>
      <c r="O53" s="185">
        <f t="shared" ref="O53:O58" si="12">IFERROR(M53-C53,"-")</f>
        <v>-0.88156850394389608</v>
      </c>
    </row>
    <row r="54" spans="1:16" x14ac:dyDescent="0.25">
      <c r="A54" s="1">
        <v>2</v>
      </c>
      <c r="B54" s="114" t="s">
        <v>73</v>
      </c>
      <c r="C54" s="184">
        <v>6.8339100346020762</v>
      </c>
      <c r="D54" s="185">
        <v>0.52541471422770591</v>
      </c>
      <c r="E54" s="184">
        <v>4.5534747292418771</v>
      </c>
      <c r="F54" s="185">
        <f t="shared" si="10"/>
        <v>-2.2804353053601991</v>
      </c>
      <c r="G54" s="184">
        <v>4.5533578656853724</v>
      </c>
      <c r="H54" s="185">
        <f t="shared" si="10"/>
        <v>-1.1686355650475377E-4</v>
      </c>
      <c r="I54" s="184">
        <v>4.9751328777524675</v>
      </c>
      <c r="J54" s="185">
        <f t="shared" si="10"/>
        <v>0.42177501206709511</v>
      </c>
      <c r="K54" s="184">
        <v>5.4543435340572559</v>
      </c>
      <c r="L54" s="185">
        <f t="shared" si="11"/>
        <v>0.47921065630478843</v>
      </c>
      <c r="M54" s="184">
        <v>5.2079124579124576</v>
      </c>
      <c r="N54" s="185">
        <f t="shared" si="11"/>
        <v>-0.24643107614479831</v>
      </c>
      <c r="O54" s="185">
        <f>IFERROR(M54-C54,"-")</f>
        <v>-1.6259975766896186</v>
      </c>
    </row>
    <row r="55" spans="1:16" x14ac:dyDescent="0.25">
      <c r="A55" s="1">
        <v>3</v>
      </c>
      <c r="B55" s="114" t="s">
        <v>75</v>
      </c>
      <c r="C55" s="184">
        <v>5.139812138728324</v>
      </c>
      <c r="D55" s="185">
        <v>0.55976249553874879</v>
      </c>
      <c r="E55" s="184">
        <v>4.9200463499420621</v>
      </c>
      <c r="F55" s="185">
        <f t="shared" si="10"/>
        <v>-0.21976578878626185</v>
      </c>
      <c r="G55" s="184">
        <v>3.9244038559107053</v>
      </c>
      <c r="H55" s="185">
        <f t="shared" si="10"/>
        <v>-0.99564249403135685</v>
      </c>
      <c r="I55" s="184">
        <v>5.8718330849478386</v>
      </c>
      <c r="J55" s="185">
        <f t="shared" si="10"/>
        <v>1.9474292290371333</v>
      </c>
      <c r="K55" s="184">
        <v>5.0450780196493934</v>
      </c>
      <c r="L55" s="185">
        <f t="shared" si="11"/>
        <v>-0.82675506529844522</v>
      </c>
      <c r="M55" s="184">
        <v>4.8511896178803173</v>
      </c>
      <c r="N55" s="185">
        <f t="shared" si="11"/>
        <v>-0.19388840176907607</v>
      </c>
      <c r="O55" s="185">
        <f t="shared" si="12"/>
        <v>-0.28862252084800666</v>
      </c>
    </row>
    <row r="56" spans="1:16" x14ac:dyDescent="0.25">
      <c r="A56" s="1">
        <v>4</v>
      </c>
      <c r="B56" s="114" t="s">
        <v>77</v>
      </c>
      <c r="C56" s="184">
        <v>4.4540550771269043</v>
      </c>
      <c r="D56" s="185">
        <v>-0.68272966401750956</v>
      </c>
      <c r="E56" s="184" t="s">
        <v>249</v>
      </c>
      <c r="F56" s="185" t="str">
        <f>IFERROR(E56-C56,"-")</f>
        <v>-</v>
      </c>
      <c r="G56" s="184">
        <v>3.3561384104913889</v>
      </c>
      <c r="H56" s="185" t="str">
        <f>IFERROR(G56-E56,"-")</f>
        <v>-</v>
      </c>
      <c r="I56" s="184">
        <v>4.8981984863020998</v>
      </c>
      <c r="J56" s="185">
        <f>IFERROR(I56-G56,"-")</f>
        <v>1.5420600758107108</v>
      </c>
      <c r="K56" s="184">
        <v>4.6936875122524997</v>
      </c>
      <c r="L56" s="185">
        <f>IFERROR(K56-I56,"-")</f>
        <v>-0.20451097404960006</v>
      </c>
      <c r="M56" s="184">
        <v>4.7204922617937726</v>
      </c>
      <c r="N56" s="185">
        <f>IFERROR(M56-K56,"-")</f>
        <v>2.6804749541272876E-2</v>
      </c>
      <c r="O56" s="185">
        <f t="shared" si="12"/>
        <v>0.26643718466686828</v>
      </c>
    </row>
    <row r="57" spans="1:16" x14ac:dyDescent="0.25">
      <c r="A57" s="1">
        <v>5</v>
      </c>
      <c r="B57" s="114" t="s">
        <v>79</v>
      </c>
      <c r="C57" s="184">
        <v>4.5667355371900831</v>
      </c>
      <c r="D57" s="185">
        <v>-1.2011517004382304</v>
      </c>
      <c r="E57" s="184" t="s">
        <v>249</v>
      </c>
      <c r="F57" s="185" t="str">
        <f t="shared" si="10"/>
        <v>-</v>
      </c>
      <c r="G57" s="184">
        <v>3.1633121855173925</v>
      </c>
      <c r="H57" s="185" t="str">
        <f t="shared" si="10"/>
        <v>-</v>
      </c>
      <c r="I57" s="184">
        <v>4.7135969141755059</v>
      </c>
      <c r="J57" s="185">
        <f t="shared" si="10"/>
        <v>1.5502847286581134</v>
      </c>
      <c r="K57" s="184">
        <v>4.5477278191873047</v>
      </c>
      <c r="L57" s="185">
        <f t="shared" si="11"/>
        <v>-0.16586909498820113</v>
      </c>
      <c r="M57" s="184">
        <v>4.3936494127881689</v>
      </c>
      <c r="N57" s="185">
        <f t="shared" si="11"/>
        <v>-0.15407840639913584</v>
      </c>
      <c r="O57" s="185">
        <f t="shared" si="12"/>
        <v>-0.17308612440191418</v>
      </c>
    </row>
    <row r="58" spans="1:16" x14ac:dyDescent="0.25">
      <c r="A58" s="1">
        <v>6</v>
      </c>
      <c r="B58" s="114" t="s">
        <v>81</v>
      </c>
      <c r="C58" s="184">
        <v>4.739632795188351</v>
      </c>
      <c r="D58" s="185">
        <v>0.33402274528299891</v>
      </c>
      <c r="E58" s="184" t="s">
        <v>249</v>
      </c>
      <c r="F58" s="185" t="str">
        <f t="shared" si="10"/>
        <v>-</v>
      </c>
      <c r="G58" s="184">
        <v>3.8764035667107</v>
      </c>
      <c r="H58" s="185" t="str">
        <f t="shared" si="10"/>
        <v>-</v>
      </c>
      <c r="I58" s="184">
        <v>4.5667229729729728</v>
      </c>
      <c r="J58" s="185">
        <f t="shared" si="10"/>
        <v>0.69031940626227284</v>
      </c>
      <c r="K58" s="184">
        <v>4.2290403667011685</v>
      </c>
      <c r="L58" s="185">
        <f t="shared" si="11"/>
        <v>-0.33768260627180435</v>
      </c>
      <c r="M58" s="184">
        <v>4.3297200409696144</v>
      </c>
      <c r="N58" s="185">
        <f t="shared" si="11"/>
        <v>0.10067967426844593</v>
      </c>
      <c r="O58" s="185">
        <f t="shared" si="12"/>
        <v>-0.40991275421873663</v>
      </c>
    </row>
    <row r="59" spans="1:16" x14ac:dyDescent="0.25">
      <c r="A59" s="1">
        <v>7</v>
      </c>
      <c r="B59" s="114" t="s">
        <v>83</v>
      </c>
      <c r="C59" s="184">
        <v>6.0426565874730018</v>
      </c>
      <c r="D59" s="185">
        <v>0.45759142368293482</v>
      </c>
      <c r="E59" s="184" t="s">
        <v>249</v>
      </c>
      <c r="F59" s="185" t="str">
        <f t="shared" si="10"/>
        <v>-</v>
      </c>
      <c r="G59" s="184">
        <v>4.8507611003207014</v>
      </c>
      <c r="H59" s="185" t="str">
        <f t="shared" si="10"/>
        <v>-</v>
      </c>
      <c r="I59" s="184">
        <v>5.3125453226976074</v>
      </c>
      <c r="J59" s="185">
        <f t="shared" si="10"/>
        <v>0.46178422237690597</v>
      </c>
      <c r="K59" s="184">
        <v>5.6553571428571425</v>
      </c>
      <c r="L59" s="185">
        <f t="shared" si="11"/>
        <v>0.34281182015953515</v>
      </c>
      <c r="M59" s="184">
        <v>5.6020038003109347</v>
      </c>
      <c r="N59" s="185">
        <f t="shared" si="11"/>
        <v>-5.3353342546207827E-2</v>
      </c>
      <c r="O59" s="185">
        <f>IFERROR(M59-C59,"-")</f>
        <v>-0.44065278716206713</v>
      </c>
    </row>
    <row r="60" spans="1:16" x14ac:dyDescent="0.25">
      <c r="A60" s="1">
        <v>8</v>
      </c>
      <c r="B60" s="114" t="s">
        <v>85</v>
      </c>
      <c r="C60" s="184">
        <v>6.230075434568711</v>
      </c>
      <c r="D60" s="185">
        <v>0.50891717768797751</v>
      </c>
      <c r="E60" s="184">
        <v>4.4993650556510048</v>
      </c>
      <c r="F60" s="185">
        <f t="shared" si="10"/>
        <v>-1.7307103789177063</v>
      </c>
      <c r="G60" s="184">
        <v>5.66058465764175</v>
      </c>
      <c r="H60" s="185">
        <f t="shared" si="10"/>
        <v>1.1612196019907453</v>
      </c>
      <c r="I60" s="184">
        <v>5.8033076186154391</v>
      </c>
      <c r="J60" s="185">
        <f t="shared" si="10"/>
        <v>0.14272296097368908</v>
      </c>
      <c r="K60" s="184">
        <v>5.9049734748010607</v>
      </c>
      <c r="L60" s="185">
        <f t="shared" si="11"/>
        <v>0.10166585618562163</v>
      </c>
      <c r="M60" s="184">
        <v>5.660773347765951</v>
      </c>
      <c r="N60" s="185">
        <f t="shared" si="11"/>
        <v>-0.24420012703510974</v>
      </c>
      <c r="O60" s="185">
        <f>IFERROR(M60-C60,"-")</f>
        <v>-0.56930208680276007</v>
      </c>
    </row>
    <row r="61" spans="1:16" x14ac:dyDescent="0.25">
      <c r="A61" s="1">
        <v>9</v>
      </c>
      <c r="B61" s="114" t="s">
        <v>87</v>
      </c>
      <c r="C61" s="184">
        <v>5.9232158129810895</v>
      </c>
      <c r="D61" s="185">
        <v>3.0826654840719669E-2</v>
      </c>
      <c r="E61" s="184">
        <v>3.8355297838692675</v>
      </c>
      <c r="F61" s="185">
        <f t="shared" si="10"/>
        <v>-2.087686029111822</v>
      </c>
      <c r="G61" s="184">
        <v>5.2874042209974457</v>
      </c>
      <c r="H61" s="185">
        <f t="shared" si="10"/>
        <v>1.4518744371281782</v>
      </c>
      <c r="I61" s="184">
        <v>5.4376607785971531</v>
      </c>
      <c r="J61" s="185">
        <f t="shared" si="10"/>
        <v>0.15025655759970746</v>
      </c>
      <c r="K61" s="184">
        <v>5.3570825911690259</v>
      </c>
      <c r="L61" s="185">
        <f t="shared" si="11"/>
        <v>-8.0578187428127279E-2</v>
      </c>
      <c r="M61" s="184">
        <v>5.4076610102212959</v>
      </c>
      <c r="N61" s="185">
        <f t="shared" si="11"/>
        <v>5.0578419052270007E-2</v>
      </c>
      <c r="O61" s="185">
        <f t="shared" ref="O61:O64" si="13">IFERROR(M61-C61,"-")</f>
        <v>-0.5155548027597936</v>
      </c>
    </row>
    <row r="62" spans="1:16" x14ac:dyDescent="0.25">
      <c r="A62" s="1">
        <v>10</v>
      </c>
      <c r="B62" s="114" t="s">
        <v>89</v>
      </c>
      <c r="C62" s="184">
        <v>5.202939196769127</v>
      </c>
      <c r="D62" s="185">
        <v>-0.66046159296433782</v>
      </c>
      <c r="E62" s="184">
        <v>3.7902843601895735</v>
      </c>
      <c r="F62" s="185">
        <f t="shared" si="10"/>
        <v>-1.4126548365795535</v>
      </c>
      <c r="G62" s="184">
        <v>5.3159762078680997</v>
      </c>
      <c r="H62" s="185">
        <f t="shared" si="10"/>
        <v>1.5256918476785262</v>
      </c>
      <c r="I62" s="184">
        <v>5.2120803724577307</v>
      </c>
      <c r="J62" s="185">
        <f t="shared" si="10"/>
        <v>-0.10389583541036895</v>
      </c>
      <c r="K62" s="184">
        <v>5.5661025912215756</v>
      </c>
      <c r="L62" s="185">
        <f t="shared" si="11"/>
        <v>0.35402221876384488</v>
      </c>
      <c r="M62" s="184">
        <v>5.3289869608826477</v>
      </c>
      <c r="N62" s="185">
        <f t="shared" si="11"/>
        <v>-0.23711563033892791</v>
      </c>
      <c r="O62" s="185">
        <f t="shared" si="13"/>
        <v>0.1260477641135207</v>
      </c>
    </row>
    <row r="63" spans="1:16" x14ac:dyDescent="0.25">
      <c r="A63" s="1">
        <v>11</v>
      </c>
      <c r="B63" s="114" t="s">
        <v>91</v>
      </c>
      <c r="C63" s="184">
        <v>5.1825259515570936</v>
      </c>
      <c r="D63" s="185">
        <v>-1.1174379082188368</v>
      </c>
      <c r="E63" s="184">
        <v>5.4083703233988585</v>
      </c>
      <c r="F63" s="185">
        <f t="shared" si="10"/>
        <v>0.22584437184176487</v>
      </c>
      <c r="G63" s="184">
        <v>5.7964547677261615</v>
      </c>
      <c r="H63" s="185">
        <f t="shared" si="10"/>
        <v>0.38808444432730305</v>
      </c>
      <c r="I63" s="184">
        <v>5.5494057724957555</v>
      </c>
      <c r="J63" s="185">
        <f t="shared" si="10"/>
        <v>-0.24704899523040602</v>
      </c>
      <c r="K63" s="184">
        <v>5.9795880497309337</v>
      </c>
      <c r="L63" s="185">
        <f t="shared" si="11"/>
        <v>0.43018227723517821</v>
      </c>
      <c r="M63" s="184">
        <v>5.1001681928611475</v>
      </c>
      <c r="N63" s="185">
        <f t="shared" si="11"/>
        <v>-0.87941985686978619</v>
      </c>
      <c r="O63" s="185">
        <f t="shared" si="13"/>
        <v>-8.2357758695946082E-2</v>
      </c>
    </row>
    <row r="64" spans="1:16" x14ac:dyDescent="0.25">
      <c r="A64" s="1">
        <v>12</v>
      </c>
      <c r="B64" s="114" t="s">
        <v>93</v>
      </c>
      <c r="C64" s="184">
        <v>5.295339109650433</v>
      </c>
      <c r="D64" s="185">
        <v>-0.70496876154032595</v>
      </c>
      <c r="E64" s="184">
        <v>4.9156308851224102</v>
      </c>
      <c r="F64" s="185">
        <f t="shared" si="10"/>
        <v>-0.37970822452802278</v>
      </c>
      <c r="G64" s="184">
        <v>4.9558617468472672</v>
      </c>
      <c r="H64" s="185">
        <f t="shared" si="10"/>
        <v>4.0230861724857014E-2</v>
      </c>
      <c r="I64" s="184">
        <v>5.3994532921321605</v>
      </c>
      <c r="J64" s="185">
        <f t="shared" si="10"/>
        <v>0.44359154528489331</v>
      </c>
      <c r="K64" s="184">
        <v>5.2259140474663246</v>
      </c>
      <c r="L64" s="185">
        <f t="shared" si="11"/>
        <v>-0.17353924466583592</v>
      </c>
      <c r="M64" s="184">
        <v>5.1982622432859396</v>
      </c>
      <c r="N64" s="185">
        <f t="shared" si="11"/>
        <v>-2.7651804180385042E-2</v>
      </c>
      <c r="O64" s="185">
        <f t="shared" si="13"/>
        <v>-9.7076866364493419E-2</v>
      </c>
    </row>
    <row r="65" spans="1:16" ht="15.75" x14ac:dyDescent="0.25">
      <c r="B65" s="117" t="s">
        <v>30</v>
      </c>
      <c r="C65" s="186">
        <v>5.4969705240174669</v>
      </c>
      <c r="D65" s="187">
        <v>-8.349906082638725E-2</v>
      </c>
      <c r="E65" s="186">
        <v>4.4893277599402275</v>
      </c>
      <c r="F65" s="187">
        <f t="shared" si="10"/>
        <v>-1.0076427640772394</v>
      </c>
      <c r="G65" s="186">
        <v>4.831373327378885</v>
      </c>
      <c r="H65" s="187">
        <f t="shared" si="10"/>
        <v>0.34204556743865755</v>
      </c>
      <c r="I65" s="186">
        <v>5.2954226434213476</v>
      </c>
      <c r="J65" s="187">
        <f t="shared" si="10"/>
        <v>0.46404931604246258</v>
      </c>
      <c r="K65" s="186">
        <v>5.2830842864949403</v>
      </c>
      <c r="L65" s="187">
        <f t="shared" si="11"/>
        <v>-1.2338356926407279E-2</v>
      </c>
      <c r="M65" s="186">
        <v>5.1735314177267737</v>
      </c>
      <c r="N65" s="187">
        <v>-0.10955286876816661</v>
      </c>
      <c r="O65" s="187">
        <v>-0.32343910629069317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5.4877271278291362</v>
      </c>
      <c r="D75" s="185">
        <v>0.39403837831913968</v>
      </c>
      <c r="E75" s="184">
        <v>4.1196432994798116</v>
      </c>
      <c r="F75" s="185">
        <f t="shared" ref="F75:J77" si="14">IFERROR(E75-C75,"-")</f>
        <v>-1.3680838283493246</v>
      </c>
      <c r="G75" s="184">
        <v>2.2780761148727526</v>
      </c>
      <c r="H75" s="185">
        <f t="shared" si="14"/>
        <v>-1.8415671846070589</v>
      </c>
      <c r="I75" s="184">
        <v>3.3916331836445286</v>
      </c>
      <c r="J75" s="185">
        <f t="shared" si="14"/>
        <v>1.113557068771776</v>
      </c>
      <c r="K75" s="184">
        <v>4.5747246984792866</v>
      </c>
      <c r="L75" s="185">
        <f t="shared" ref="L75:L77" si="15">IFERROR(K75-I75,"-")</f>
        <v>1.1830915148347581</v>
      </c>
      <c r="M75" s="184">
        <v>4.747028055159296</v>
      </c>
      <c r="N75" s="185">
        <f t="shared" ref="N75:N77" si="16">IFERROR(M75-K75,"-")</f>
        <v>0.1723033566800094</v>
      </c>
      <c r="O75" s="185">
        <f t="shared" ref="O75" si="17">IFERROR(M75-C75,"-")</f>
        <v>-0.74069907266984014</v>
      </c>
    </row>
    <row r="76" spans="1:16" x14ac:dyDescent="0.25">
      <c r="A76" s="1">
        <v>2</v>
      </c>
      <c r="B76" s="114" t="s">
        <v>73</v>
      </c>
      <c r="C76" s="184">
        <v>4.1885167464114836</v>
      </c>
      <c r="D76" s="185">
        <v>-1.0693284418730356</v>
      </c>
      <c r="E76" s="184">
        <v>3.5437040790473779</v>
      </c>
      <c r="F76" s="185">
        <f t="shared" si="14"/>
        <v>-0.6448126673641057</v>
      </c>
      <c r="G76" s="184">
        <v>1.9552311435523115</v>
      </c>
      <c r="H76" s="185">
        <f t="shared" si="14"/>
        <v>-1.5884729354950664</v>
      </c>
      <c r="I76" s="184">
        <v>2.7234630439788163</v>
      </c>
      <c r="J76" s="185">
        <f t="shared" si="14"/>
        <v>0.7682319004265048</v>
      </c>
      <c r="K76" s="184">
        <v>4.37411568872243</v>
      </c>
      <c r="L76" s="185">
        <f t="shared" si="15"/>
        <v>1.6506526447436136</v>
      </c>
      <c r="M76" s="184">
        <v>5.5397431447414096</v>
      </c>
      <c r="N76" s="185">
        <f t="shared" si="16"/>
        <v>1.1656274560189797</v>
      </c>
      <c r="O76" s="185">
        <f>IFERROR(M76-C76,"-")</f>
        <v>1.351226398329926</v>
      </c>
    </row>
    <row r="77" spans="1:16" x14ac:dyDescent="0.25">
      <c r="A77" s="1">
        <v>3</v>
      </c>
      <c r="B77" s="114" t="s">
        <v>75</v>
      </c>
      <c r="C77" s="184">
        <v>5.4748781004875982</v>
      </c>
      <c r="D77" s="185">
        <v>1.8812715709858128</v>
      </c>
      <c r="E77" s="184">
        <v>3.9275466284074607</v>
      </c>
      <c r="F77" s="185">
        <f t="shared" si="14"/>
        <v>-1.5473314720801374</v>
      </c>
      <c r="G77" s="184">
        <v>2.0992983202211355</v>
      </c>
      <c r="H77" s="185">
        <f t="shared" si="14"/>
        <v>-1.8282483081863252</v>
      </c>
      <c r="I77" s="184">
        <v>3.3620092378752888</v>
      </c>
      <c r="J77" s="185">
        <f t="shared" si="14"/>
        <v>1.2627109176541533</v>
      </c>
      <c r="K77" s="184">
        <v>3.9561174077303112</v>
      </c>
      <c r="L77" s="185">
        <f t="shared" si="15"/>
        <v>0.59410816985502235</v>
      </c>
      <c r="M77" s="184">
        <v>3.9655259822560205</v>
      </c>
      <c r="N77" s="185">
        <f t="shared" si="16"/>
        <v>9.4085745257093123E-3</v>
      </c>
      <c r="O77" s="185">
        <f t="shared" ref="O77:O80" si="18">IFERROR(M77-C77,"-")</f>
        <v>-1.5093521182315777</v>
      </c>
    </row>
    <row r="78" spans="1:16" x14ac:dyDescent="0.25">
      <c r="A78" s="1">
        <v>4</v>
      </c>
      <c r="B78" s="114" t="s">
        <v>77</v>
      </c>
      <c r="C78" s="184">
        <v>3.6264367816091956</v>
      </c>
      <c r="D78" s="185">
        <v>2.595161646644506E-2</v>
      </c>
      <c r="E78" s="184" t="s">
        <v>249</v>
      </c>
      <c r="F78" s="185" t="str">
        <f>IFERROR(E78-C78,"-")</f>
        <v>-</v>
      </c>
      <c r="G78" s="184">
        <v>2.3735547248543858</v>
      </c>
      <c r="H78" s="185" t="str">
        <f>IFERROR(G78-E78,"-")</f>
        <v>-</v>
      </c>
      <c r="I78" s="184">
        <v>2.9039070749736009</v>
      </c>
      <c r="J78" s="185">
        <f>IFERROR(I78-G78,"-")</f>
        <v>0.53035235011921511</v>
      </c>
      <c r="K78" s="184">
        <v>3.1477088275689851</v>
      </c>
      <c r="L78" s="185">
        <f>IFERROR(K78-I78,"-")</f>
        <v>0.24380175259538417</v>
      </c>
      <c r="M78" s="184">
        <v>3.7439455782312927</v>
      </c>
      <c r="N78" s="185">
        <f>IFERROR(M78-K78,"-")</f>
        <v>0.59623675066230764</v>
      </c>
      <c r="O78" s="185">
        <f t="shared" si="18"/>
        <v>0.11750879662209712</v>
      </c>
    </row>
    <row r="79" spans="1:16" x14ac:dyDescent="0.25">
      <c r="A79" s="1">
        <v>5</v>
      </c>
      <c r="B79" s="114" t="s">
        <v>79</v>
      </c>
      <c r="C79" s="184">
        <v>3.2497920709731076</v>
      </c>
      <c r="D79" s="185">
        <v>0.25393701013609737</v>
      </c>
      <c r="E79" s="184" t="s">
        <v>249</v>
      </c>
      <c r="F79" s="185" t="str">
        <f t="shared" ref="F79:J87" si="19">IFERROR(E79-C79,"-")</f>
        <v>-</v>
      </c>
      <c r="G79" s="184">
        <v>2.313740285218441</v>
      </c>
      <c r="H79" s="185" t="str">
        <f t="shared" si="19"/>
        <v>-</v>
      </c>
      <c r="I79" s="184">
        <v>2.6267898852442366</v>
      </c>
      <c r="J79" s="185">
        <f t="shared" si="19"/>
        <v>0.31304960002579563</v>
      </c>
      <c r="K79" s="184">
        <v>2.8053254437869821</v>
      </c>
      <c r="L79" s="185">
        <f t="shared" ref="L79:L87" si="20">IFERROR(K79-I79,"-")</f>
        <v>0.1785355585427455</v>
      </c>
      <c r="M79" s="184">
        <v>3.0944155626362568</v>
      </c>
      <c r="N79" s="185">
        <f t="shared" ref="N79:N86" si="21">IFERROR(M79-K79,"-")</f>
        <v>0.28909011884927471</v>
      </c>
      <c r="O79" s="185">
        <f t="shared" si="18"/>
        <v>-0.15537650833685079</v>
      </c>
    </row>
    <row r="80" spans="1:16" x14ac:dyDescent="0.25">
      <c r="A80" s="1">
        <v>6</v>
      </c>
      <c r="B80" s="114" t="s">
        <v>81</v>
      </c>
      <c r="C80" s="184">
        <v>3.1285724317112562</v>
      </c>
      <c r="D80" s="185">
        <v>0.50291137890839233</v>
      </c>
      <c r="E80" s="184" t="s">
        <v>249</v>
      </c>
      <c r="F80" s="185" t="str">
        <f t="shared" si="19"/>
        <v>-</v>
      </c>
      <c r="G80" s="184">
        <v>2.559573393916446</v>
      </c>
      <c r="H80" s="185" t="str">
        <f t="shared" si="19"/>
        <v>-</v>
      </c>
      <c r="I80" s="184">
        <v>2.9055428690056053</v>
      </c>
      <c r="J80" s="185">
        <f t="shared" si="19"/>
        <v>0.34596947508915932</v>
      </c>
      <c r="K80" s="184">
        <v>2.644238437001595</v>
      </c>
      <c r="L80" s="185">
        <f t="shared" si="20"/>
        <v>-0.26130443200401032</v>
      </c>
      <c r="M80" s="184">
        <v>2.7811035918792295</v>
      </c>
      <c r="N80" s="185">
        <f t="shared" si="21"/>
        <v>0.13686515487763451</v>
      </c>
      <c r="O80" s="185">
        <f t="shared" si="18"/>
        <v>-0.3474688398320267</v>
      </c>
    </row>
    <row r="81" spans="1:16" x14ac:dyDescent="0.25">
      <c r="A81" s="1">
        <v>7</v>
      </c>
      <c r="B81" s="114" t="s">
        <v>83</v>
      </c>
      <c r="C81" s="184">
        <v>3.4416698196493885</v>
      </c>
      <c r="D81" s="185">
        <v>-0.20457399501547879</v>
      </c>
      <c r="E81" s="184" t="s">
        <v>249</v>
      </c>
      <c r="F81" s="185" t="str">
        <f t="shared" si="19"/>
        <v>-</v>
      </c>
      <c r="G81" s="184">
        <v>2.8519527235354571</v>
      </c>
      <c r="H81" s="185" t="str">
        <f t="shared" si="19"/>
        <v>-</v>
      </c>
      <c r="I81" s="184">
        <v>2.9667500605278025</v>
      </c>
      <c r="J81" s="185">
        <f t="shared" si="19"/>
        <v>0.1147973369923454</v>
      </c>
      <c r="K81" s="184">
        <v>3.3240200593593285</v>
      </c>
      <c r="L81" s="185">
        <f t="shared" si="20"/>
        <v>0.35726999883152599</v>
      </c>
      <c r="M81" s="184">
        <v>3.6030543829153214</v>
      </c>
      <c r="N81" s="185">
        <f t="shared" si="21"/>
        <v>0.27903432355599289</v>
      </c>
      <c r="O81" s="185">
        <f>IFERROR(M81-C81,"-")</f>
        <v>0.16138456326593298</v>
      </c>
    </row>
    <row r="82" spans="1:16" x14ac:dyDescent="0.25">
      <c r="A82" s="1">
        <v>8</v>
      </c>
      <c r="B82" s="114" t="s">
        <v>85</v>
      </c>
      <c r="C82" s="184">
        <v>3.4269564837850814</v>
      </c>
      <c r="D82" s="185">
        <v>-0.40459184359823208</v>
      </c>
      <c r="E82" s="184">
        <v>3.0480277273477472</v>
      </c>
      <c r="F82" s="185">
        <f t="shared" si="19"/>
        <v>-0.37892875643733426</v>
      </c>
      <c r="G82" s="184">
        <v>3.4292054557263478</v>
      </c>
      <c r="H82" s="185">
        <f t="shared" si="19"/>
        <v>0.38117772837860064</v>
      </c>
      <c r="I82" s="184">
        <v>3.6775165319617926</v>
      </c>
      <c r="J82" s="185">
        <f t="shared" si="19"/>
        <v>0.24831107623544479</v>
      </c>
      <c r="K82" s="184">
        <v>3.551677964683237</v>
      </c>
      <c r="L82" s="185">
        <f t="shared" si="20"/>
        <v>-0.12583856727855558</v>
      </c>
      <c r="M82" s="184">
        <v>3.5742602160638799</v>
      </c>
      <c r="N82" s="185">
        <f t="shared" si="21"/>
        <v>2.2582251380642848E-2</v>
      </c>
      <c r="O82" s="185">
        <f>IFERROR(M82-C82,"-")</f>
        <v>0.14730373227879845</v>
      </c>
    </row>
    <row r="83" spans="1:16" x14ac:dyDescent="0.25">
      <c r="A83" s="1">
        <v>9</v>
      </c>
      <c r="B83" s="114" t="s">
        <v>87</v>
      </c>
      <c r="C83" s="184">
        <v>3.8531998045920859</v>
      </c>
      <c r="D83" s="185">
        <v>0.39850636997461431</v>
      </c>
      <c r="E83" s="184">
        <v>2.6368810100085041</v>
      </c>
      <c r="F83" s="185">
        <f t="shared" si="19"/>
        <v>-1.2163187945835818</v>
      </c>
      <c r="G83" s="184">
        <v>3.0147359454855196</v>
      </c>
      <c r="H83" s="185">
        <f t="shared" si="19"/>
        <v>0.37785493547701554</v>
      </c>
      <c r="I83" s="184">
        <v>3.3833937726647494</v>
      </c>
      <c r="J83" s="185">
        <f t="shared" si="19"/>
        <v>0.36865782717922979</v>
      </c>
      <c r="K83" s="184">
        <v>3.3359678313921242</v>
      </c>
      <c r="L83" s="185">
        <f t="shared" si="20"/>
        <v>-4.7425941272625227E-2</v>
      </c>
      <c r="M83" s="184">
        <v>3.3710453920220083</v>
      </c>
      <c r="N83" s="185">
        <f t="shared" si="21"/>
        <v>3.5077560629884097E-2</v>
      </c>
      <c r="O83" s="185">
        <f t="shared" ref="O83:O86" si="22">IFERROR(M83-C83,"-")</f>
        <v>-0.48215441257007763</v>
      </c>
    </row>
    <row r="84" spans="1:16" x14ac:dyDescent="0.25">
      <c r="A84" s="1">
        <v>10</v>
      </c>
      <c r="B84" s="114" t="s">
        <v>89</v>
      </c>
      <c r="C84" s="184">
        <v>3.6045437978374437</v>
      </c>
      <c r="D84" s="185">
        <v>-0.19514095193268632</v>
      </c>
      <c r="E84" s="184">
        <v>2.3909129875696529</v>
      </c>
      <c r="F84" s="185">
        <f t="shared" si="19"/>
        <v>-1.2136308102677908</v>
      </c>
      <c r="G84" s="184">
        <v>2.6697407110398288</v>
      </c>
      <c r="H84" s="185">
        <f t="shared" si="19"/>
        <v>0.27882772347017593</v>
      </c>
      <c r="I84" s="184">
        <v>3.746944644140906</v>
      </c>
      <c r="J84" s="185">
        <f t="shared" si="19"/>
        <v>1.0772039331010772</v>
      </c>
      <c r="K84" s="184">
        <v>3.1570985259891389</v>
      </c>
      <c r="L84" s="185">
        <f t="shared" si="20"/>
        <v>-0.58984611815176713</v>
      </c>
      <c r="M84" s="184">
        <v>3.6075309577963104</v>
      </c>
      <c r="N84" s="185">
        <f t="shared" si="21"/>
        <v>0.45043243180717152</v>
      </c>
      <c r="O84" s="185">
        <f t="shared" si="22"/>
        <v>2.9871599588666697E-3</v>
      </c>
    </row>
    <row r="85" spans="1:16" x14ac:dyDescent="0.25">
      <c r="A85" s="1">
        <v>11</v>
      </c>
      <c r="B85" s="114" t="s">
        <v>91</v>
      </c>
      <c r="C85" s="184">
        <v>3.528169014084507</v>
      </c>
      <c r="D85" s="185">
        <v>-1.0650773404818779</v>
      </c>
      <c r="E85" s="184">
        <v>3.1232244318181817</v>
      </c>
      <c r="F85" s="185">
        <f t="shared" si="19"/>
        <v>-0.40494458226632535</v>
      </c>
      <c r="G85" s="184">
        <v>2.8078212290502793</v>
      </c>
      <c r="H85" s="185">
        <f t="shared" si="19"/>
        <v>-0.31540320276790235</v>
      </c>
      <c r="I85" s="184">
        <v>3.9559717830211629</v>
      </c>
      <c r="J85" s="185">
        <f t="shared" si="19"/>
        <v>1.1481505539708836</v>
      </c>
      <c r="K85" s="184">
        <v>4.0530846484935434</v>
      </c>
      <c r="L85" s="185">
        <f t="shared" si="20"/>
        <v>9.7112865472380516E-2</v>
      </c>
      <c r="M85" s="184">
        <v>3.980811808118081</v>
      </c>
      <c r="N85" s="185">
        <f t="shared" si="21"/>
        <v>-7.2272840375462444E-2</v>
      </c>
      <c r="O85" s="185">
        <f t="shared" si="22"/>
        <v>0.45264279403357399</v>
      </c>
    </row>
    <row r="86" spans="1:16" x14ac:dyDescent="0.25">
      <c r="A86" s="1">
        <v>12</v>
      </c>
      <c r="B86" s="114" t="s">
        <v>93</v>
      </c>
      <c r="C86" s="184">
        <v>3.5404695164681148</v>
      </c>
      <c r="D86" s="185">
        <v>-0.40079982864546349</v>
      </c>
      <c r="E86" s="184">
        <v>2.5420693575895394</v>
      </c>
      <c r="F86" s="185">
        <f t="shared" si="19"/>
        <v>-0.99840015887857536</v>
      </c>
      <c r="G86" s="184">
        <v>3.2043128654970761</v>
      </c>
      <c r="H86" s="185">
        <f t="shared" si="19"/>
        <v>0.66224350790753661</v>
      </c>
      <c r="I86" s="184">
        <v>5.4314686873189215</v>
      </c>
      <c r="J86" s="185">
        <f t="shared" si="19"/>
        <v>2.2271558218218455</v>
      </c>
      <c r="K86" s="184">
        <v>4.376825947016588</v>
      </c>
      <c r="L86" s="185">
        <f t="shared" si="20"/>
        <v>-1.0546427403023335</v>
      </c>
      <c r="M86" s="184">
        <v>3.8249922287845819</v>
      </c>
      <c r="N86" s="185">
        <f t="shared" si="21"/>
        <v>-0.55183371823200611</v>
      </c>
      <c r="O86" s="185">
        <f t="shared" si="22"/>
        <v>0.28452271231646709</v>
      </c>
    </row>
    <row r="87" spans="1:16" ht="15.75" x14ac:dyDescent="0.25">
      <c r="B87" s="117" t="s">
        <v>30</v>
      </c>
      <c r="C87" s="186">
        <v>3.6204374397481138</v>
      </c>
      <c r="D87" s="187">
        <v>2.0020429289402397E-2</v>
      </c>
      <c r="E87" s="186">
        <v>2.8833021788655882</v>
      </c>
      <c r="F87" s="187">
        <f t="shared" si="19"/>
        <v>-0.73713526088252568</v>
      </c>
      <c r="G87" s="186">
        <v>2.6991773640913901</v>
      </c>
      <c r="H87" s="187">
        <f t="shared" si="19"/>
        <v>-0.18412481477419806</v>
      </c>
      <c r="I87" s="186">
        <v>3.3010908755802837</v>
      </c>
      <c r="J87" s="187">
        <f t="shared" si="19"/>
        <v>0.6019135114888936</v>
      </c>
      <c r="K87" s="186">
        <v>3.4031098256693291</v>
      </c>
      <c r="L87" s="187">
        <f t="shared" si="20"/>
        <v>0.10201895008904538</v>
      </c>
      <c r="M87" s="186">
        <v>3.6143281121187139</v>
      </c>
      <c r="N87" s="187">
        <v>0.21121828644938478</v>
      </c>
      <c r="O87" s="187">
        <v>-6.1093276293999743E-3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8.5632219213514933</v>
      </c>
      <c r="D97" s="185">
        <v>-6.0751417169775834E-2</v>
      </c>
      <c r="E97" s="184">
        <v>8.5592474598289545</v>
      </c>
      <c r="F97" s="185">
        <f t="shared" ref="F97:J99" si="23">IFERROR(E97-C97,"-")</f>
        <v>-3.9744615225387747E-3</v>
      </c>
      <c r="G97" s="184">
        <v>8.5618707372523541</v>
      </c>
      <c r="H97" s="185">
        <f t="shared" si="23"/>
        <v>2.6232774233996281E-3</v>
      </c>
      <c r="I97" s="184">
        <v>8.1534082166487156</v>
      </c>
      <c r="J97" s="185">
        <f t="shared" si="23"/>
        <v>-0.40846252060363852</v>
      </c>
      <c r="K97" s="184">
        <v>8.0675993703867839</v>
      </c>
      <c r="L97" s="185">
        <f t="shared" ref="L97:L99" si="24">IFERROR(K97-I97,"-")</f>
        <v>-8.5808846261931748E-2</v>
      </c>
      <c r="M97" s="184">
        <v>7.8156718233964888</v>
      </c>
      <c r="N97" s="185">
        <f t="shared" ref="N97:N99" si="25">IFERROR(M97-K97,"-")</f>
        <v>-0.25192754699029507</v>
      </c>
      <c r="O97" s="185">
        <f t="shared" ref="O97" si="26">IFERROR(M97-C97,"-")</f>
        <v>-0.74755009795500449</v>
      </c>
    </row>
    <row r="98" spans="2:15" x14ac:dyDescent="0.25">
      <c r="B98" s="114" t="s">
        <v>73</v>
      </c>
      <c r="C98" s="184">
        <v>7.9469775236111904</v>
      </c>
      <c r="D98" s="185">
        <v>-2.5040578877444375E-4</v>
      </c>
      <c r="E98" s="184">
        <v>7.7267862628687372</v>
      </c>
      <c r="F98" s="185">
        <f t="shared" si="23"/>
        <v>-0.22019126074245321</v>
      </c>
      <c r="G98" s="184">
        <v>7.4285973837209305</v>
      </c>
      <c r="H98" s="185">
        <f t="shared" si="23"/>
        <v>-0.29818887914780667</v>
      </c>
      <c r="I98" s="184">
        <v>7.2097933809343209</v>
      </c>
      <c r="J98" s="185">
        <f t="shared" si="23"/>
        <v>-0.21880400278660961</v>
      </c>
      <c r="K98" s="184">
        <v>7.4318477680953228</v>
      </c>
      <c r="L98" s="185">
        <f t="shared" si="24"/>
        <v>0.2220543871610019</v>
      </c>
      <c r="M98" s="184">
        <v>7.3057963716537149</v>
      </c>
      <c r="N98" s="185">
        <f t="shared" si="25"/>
        <v>-0.1260513964416079</v>
      </c>
      <c r="O98" s="185">
        <f>IFERROR(M98-C98,"-")</f>
        <v>-0.64118115195747549</v>
      </c>
    </row>
    <row r="99" spans="2:15" x14ac:dyDescent="0.25">
      <c r="B99" s="114" t="s">
        <v>75</v>
      </c>
      <c r="C99" s="184">
        <v>7.3473056787258439</v>
      </c>
      <c r="D99" s="185">
        <v>-3.0554413661896263E-2</v>
      </c>
      <c r="E99" s="184">
        <v>8.8342124542124534</v>
      </c>
      <c r="F99" s="185">
        <f t="shared" si="23"/>
        <v>1.4869067754866094</v>
      </c>
      <c r="G99" s="184">
        <v>7.5388716890264877</v>
      </c>
      <c r="H99" s="185">
        <f t="shared" si="23"/>
        <v>-1.2953407651859656</v>
      </c>
      <c r="I99" s="184">
        <v>7.7024867188327706</v>
      </c>
      <c r="J99" s="185">
        <f t="shared" si="23"/>
        <v>0.16361502980628284</v>
      </c>
      <c r="K99" s="184">
        <v>7.2751699534647134</v>
      </c>
      <c r="L99" s="185">
        <f t="shared" si="24"/>
        <v>-0.42731676536805718</v>
      </c>
      <c r="M99" s="184">
        <v>6.9647433761292241</v>
      </c>
      <c r="N99" s="185">
        <f t="shared" si="25"/>
        <v>-0.31042657733548928</v>
      </c>
      <c r="O99" s="185">
        <f t="shared" ref="O99:O102" si="27">IFERROR(M99-C99,"-")</f>
        <v>-0.38256230259661983</v>
      </c>
    </row>
    <row r="100" spans="2:15" x14ac:dyDescent="0.25">
      <c r="B100" s="114" t="s">
        <v>77</v>
      </c>
      <c r="C100" s="184">
        <v>7.1028586890544902</v>
      </c>
      <c r="D100" s="185">
        <v>-0.38090277106698167</v>
      </c>
      <c r="E100" s="184" t="s">
        <v>249</v>
      </c>
      <c r="F100" s="185" t="str">
        <f>IFERROR(E100-C100,"-")</f>
        <v>-</v>
      </c>
      <c r="G100" s="184">
        <v>7.1078660696384413</v>
      </c>
      <c r="H100" s="185" t="str">
        <f>IFERROR(G100-E100,"-")</f>
        <v>-</v>
      </c>
      <c r="I100" s="184">
        <v>7.0547524979436629</v>
      </c>
      <c r="J100" s="185">
        <f>IFERROR(I100-G100,"-")</f>
        <v>-5.3113571694778372E-2</v>
      </c>
      <c r="K100" s="184">
        <v>6.9265463745030589</v>
      </c>
      <c r="L100" s="185">
        <f>IFERROR(K100-I100,"-")</f>
        <v>-0.128206123440604</v>
      </c>
      <c r="M100" s="184">
        <v>7.0407772304324032</v>
      </c>
      <c r="N100" s="185">
        <f>IFERROR(M100-K100,"-")</f>
        <v>0.11423085592934434</v>
      </c>
      <c r="O100" s="185">
        <f t="shared" si="27"/>
        <v>-6.2081458622087027E-2</v>
      </c>
    </row>
    <row r="101" spans="2:15" x14ac:dyDescent="0.25">
      <c r="B101" s="114" t="s">
        <v>79</v>
      </c>
      <c r="C101" s="184">
        <v>7.1327507610770224</v>
      </c>
      <c r="D101" s="185">
        <v>-0.45346174684534724</v>
      </c>
      <c r="E101" s="184" t="s">
        <v>249</v>
      </c>
      <c r="F101" s="185" t="str">
        <f t="shared" ref="F101:J109" si="28">IFERROR(E101-C101,"-")</f>
        <v>-</v>
      </c>
      <c r="G101" s="184">
        <v>6.5101687140017326</v>
      </c>
      <c r="H101" s="185" t="str">
        <f t="shared" si="28"/>
        <v>-</v>
      </c>
      <c r="I101" s="184">
        <v>7.3525828303582896</v>
      </c>
      <c r="J101" s="185">
        <f t="shared" si="28"/>
        <v>0.84241411635655705</v>
      </c>
      <c r="K101" s="184">
        <v>7.2600205549845835</v>
      </c>
      <c r="L101" s="185">
        <f t="shared" ref="L101:L109" si="29">IFERROR(K101-I101,"-")</f>
        <v>-9.2562275373706093E-2</v>
      </c>
      <c r="M101" s="184">
        <v>7.0341730304230818</v>
      </c>
      <c r="N101" s="185">
        <f t="shared" ref="N101:N108" si="30">IFERROR(M101-K101,"-")</f>
        <v>-0.2258475245615017</v>
      </c>
      <c r="O101" s="185">
        <f t="shared" si="27"/>
        <v>-9.8577730653940598E-2</v>
      </c>
    </row>
    <row r="102" spans="2:15" x14ac:dyDescent="0.25">
      <c r="B102" s="114" t="s">
        <v>81</v>
      </c>
      <c r="C102" s="184">
        <v>7.6896254808233948</v>
      </c>
      <c r="D102" s="185">
        <v>0.21128061418504096</v>
      </c>
      <c r="E102" s="184" t="s">
        <v>249</v>
      </c>
      <c r="F102" s="185" t="str">
        <f t="shared" si="28"/>
        <v>-</v>
      </c>
      <c r="G102" s="184">
        <v>7.3272741487822994</v>
      </c>
      <c r="H102" s="185" t="str">
        <f t="shared" si="28"/>
        <v>-</v>
      </c>
      <c r="I102" s="184">
        <v>7.7036482984689085</v>
      </c>
      <c r="J102" s="185">
        <f t="shared" si="28"/>
        <v>0.37637414968660909</v>
      </c>
      <c r="K102" s="184">
        <v>7.3676826716096624</v>
      </c>
      <c r="L102" s="185">
        <f t="shared" si="29"/>
        <v>-0.33596562685924614</v>
      </c>
      <c r="M102" s="184">
        <v>7.1731740093705731</v>
      </c>
      <c r="N102" s="185">
        <f t="shared" si="30"/>
        <v>-0.19450866223908925</v>
      </c>
      <c r="O102" s="185">
        <f t="shared" si="27"/>
        <v>-0.51645147145282166</v>
      </c>
    </row>
    <row r="103" spans="2:15" x14ac:dyDescent="0.25">
      <c r="B103" s="114" t="s">
        <v>83</v>
      </c>
      <c r="C103" s="184">
        <v>8.2745660413038848</v>
      </c>
      <c r="D103" s="185">
        <v>5.438517052671088E-2</v>
      </c>
      <c r="E103" s="184" t="s">
        <v>249</v>
      </c>
      <c r="F103" s="185" t="str">
        <f t="shared" si="28"/>
        <v>-</v>
      </c>
      <c r="G103" s="184">
        <v>7.4283947092967928</v>
      </c>
      <c r="H103" s="185" t="str">
        <f t="shared" si="28"/>
        <v>-</v>
      </c>
      <c r="I103" s="184">
        <v>7.7900538933283778</v>
      </c>
      <c r="J103" s="185">
        <f t="shared" si="28"/>
        <v>0.36165918403158503</v>
      </c>
      <c r="K103" s="184">
        <v>7.7930875248650189</v>
      </c>
      <c r="L103" s="185">
        <f t="shared" si="29"/>
        <v>3.033631536641046E-3</v>
      </c>
      <c r="M103" s="184">
        <v>7.6859264896747144</v>
      </c>
      <c r="N103" s="185">
        <f t="shared" si="30"/>
        <v>-0.10716103519030451</v>
      </c>
      <c r="O103" s="185">
        <f>IFERROR(M103-C103,"-")</f>
        <v>-0.58863955162917048</v>
      </c>
    </row>
    <row r="104" spans="2:15" x14ac:dyDescent="0.25">
      <c r="B104" s="114" t="s">
        <v>85</v>
      </c>
      <c r="C104" s="184">
        <v>8.7320664352919284</v>
      </c>
      <c r="D104" s="185">
        <v>0.23343965207185313</v>
      </c>
      <c r="E104" s="184">
        <v>7.9838443785031323</v>
      </c>
      <c r="F104" s="185">
        <f t="shared" si="28"/>
        <v>-0.74822205678879605</v>
      </c>
      <c r="G104" s="184">
        <v>7.9277582420543498</v>
      </c>
      <c r="H104" s="185">
        <f t="shared" si="28"/>
        <v>-5.6086136448782575E-2</v>
      </c>
      <c r="I104" s="184">
        <v>8.2023683428458209</v>
      </c>
      <c r="J104" s="185">
        <f t="shared" si="28"/>
        <v>0.27461010079147119</v>
      </c>
      <c r="K104" s="184">
        <v>8.149072850048233</v>
      </c>
      <c r="L104" s="185">
        <f t="shared" si="29"/>
        <v>-5.329549279758794E-2</v>
      </c>
      <c r="M104" s="184">
        <v>7.9129991561181434</v>
      </c>
      <c r="N104" s="185">
        <f t="shared" si="30"/>
        <v>-0.23607369393008959</v>
      </c>
      <c r="O104" s="185">
        <f>IFERROR(M104-C104,"-")</f>
        <v>-0.81906727917378497</v>
      </c>
    </row>
    <row r="105" spans="2:15" x14ac:dyDescent="0.25">
      <c r="B105" s="114" t="s">
        <v>87</v>
      </c>
      <c r="C105" s="184">
        <v>8.3455041637051277</v>
      </c>
      <c r="D105" s="185">
        <v>0.21719889065154341</v>
      </c>
      <c r="E105" s="184">
        <v>7.9890478855224236</v>
      </c>
      <c r="F105" s="185">
        <f t="shared" si="28"/>
        <v>-0.35645627818270409</v>
      </c>
      <c r="G105" s="184">
        <v>8.2263032272808072</v>
      </c>
      <c r="H105" s="185">
        <f t="shared" si="28"/>
        <v>0.23725534175838359</v>
      </c>
      <c r="I105" s="184">
        <v>7.6469238669493773</v>
      </c>
      <c r="J105" s="185">
        <f t="shared" si="28"/>
        <v>-0.57937936033142989</v>
      </c>
      <c r="K105" s="184">
        <v>7.5569947036719238</v>
      </c>
      <c r="L105" s="185">
        <f t="shared" si="29"/>
        <v>-8.9929163277453483E-2</v>
      </c>
      <c r="M105" s="184">
        <v>7.7414813195758185</v>
      </c>
      <c r="N105" s="185">
        <f t="shared" si="30"/>
        <v>0.1844866159038947</v>
      </c>
      <c r="O105" s="185">
        <f t="shared" ref="O105:O108" si="31">IFERROR(M105-C105,"-")</f>
        <v>-0.60402284412930918</v>
      </c>
    </row>
    <row r="106" spans="2:15" x14ac:dyDescent="0.25">
      <c r="B106" s="114" t="s">
        <v>89</v>
      </c>
      <c r="C106" s="184">
        <v>7.653292537292339</v>
      </c>
      <c r="D106" s="185">
        <v>0.17613692763520739</v>
      </c>
      <c r="E106" s="184">
        <v>6.2485410452600183</v>
      </c>
      <c r="F106" s="185">
        <f t="shared" si="28"/>
        <v>-1.4047514920323207</v>
      </c>
      <c r="G106" s="184">
        <v>7.2299927074883445</v>
      </c>
      <c r="H106" s="185">
        <f t="shared" si="28"/>
        <v>0.98145166222832625</v>
      </c>
      <c r="I106" s="184">
        <v>7.2612598510936586</v>
      </c>
      <c r="J106" s="185">
        <f t="shared" si="28"/>
        <v>3.1267143605314018E-2</v>
      </c>
      <c r="K106" s="184">
        <v>7.2050071772884268</v>
      </c>
      <c r="L106" s="185">
        <f t="shared" si="29"/>
        <v>-5.6252673805231801E-2</v>
      </c>
      <c r="M106" s="184">
        <v>7.2402126989420639</v>
      </c>
      <c r="N106" s="185">
        <f t="shared" si="30"/>
        <v>3.5205521653637106E-2</v>
      </c>
      <c r="O106" s="185">
        <f t="shared" si="31"/>
        <v>-0.41307983835027517</v>
      </c>
    </row>
    <row r="107" spans="2:15" x14ac:dyDescent="0.25">
      <c r="B107" s="114" t="s">
        <v>91</v>
      </c>
      <c r="C107" s="184">
        <v>7.7842391650225924</v>
      </c>
      <c r="D107" s="185">
        <v>0.20589778777897205</v>
      </c>
      <c r="E107" s="184">
        <v>7.793066875069778</v>
      </c>
      <c r="F107" s="185">
        <f t="shared" si="28"/>
        <v>8.8277100471856329E-3</v>
      </c>
      <c r="G107" s="184">
        <v>7.8109913679436014</v>
      </c>
      <c r="H107" s="185">
        <f t="shared" si="28"/>
        <v>1.7924492873823361E-2</v>
      </c>
      <c r="I107" s="184">
        <v>7.4824879494096317</v>
      </c>
      <c r="J107" s="185">
        <f t="shared" si="28"/>
        <v>-0.32850341853396969</v>
      </c>
      <c r="K107" s="184">
        <v>7.5707263977217494</v>
      </c>
      <c r="L107" s="185">
        <f t="shared" si="29"/>
        <v>8.823844831211769E-2</v>
      </c>
      <c r="M107" s="184">
        <v>7.2974638046289764</v>
      </c>
      <c r="N107" s="185">
        <f t="shared" si="30"/>
        <v>-0.27326259309277301</v>
      </c>
      <c r="O107" s="185">
        <f t="shared" si="31"/>
        <v>-0.48677536039361602</v>
      </c>
    </row>
    <row r="108" spans="2:15" x14ac:dyDescent="0.25">
      <c r="B108" s="114" t="s">
        <v>93</v>
      </c>
      <c r="C108" s="184">
        <v>7.9112218831768804</v>
      </c>
      <c r="D108" s="185">
        <v>0.52793658058322013</v>
      </c>
      <c r="E108" s="184">
        <v>8.1032898705396494</v>
      </c>
      <c r="F108" s="185">
        <f t="shared" si="28"/>
        <v>0.19206798736276909</v>
      </c>
      <c r="G108" s="184">
        <v>7.6921547469176508</v>
      </c>
      <c r="H108" s="185">
        <f t="shared" si="28"/>
        <v>-0.41113512362199867</v>
      </c>
      <c r="I108" s="184">
        <v>7.3686150530927028</v>
      </c>
      <c r="J108" s="185">
        <f t="shared" si="28"/>
        <v>-0.32353969382494796</v>
      </c>
      <c r="K108" s="184">
        <v>7.3192962330594389</v>
      </c>
      <c r="L108" s="185">
        <f t="shared" si="29"/>
        <v>-4.9318820033263933E-2</v>
      </c>
      <c r="M108" s="184">
        <v>7.3251727316150994</v>
      </c>
      <c r="N108" s="185">
        <f t="shared" si="30"/>
        <v>5.8764985556605254E-3</v>
      </c>
      <c r="O108" s="185">
        <f t="shared" si="31"/>
        <v>-0.58604915156178095</v>
      </c>
    </row>
    <row r="109" spans="2:15" ht="15.75" x14ac:dyDescent="0.25">
      <c r="B109" s="117" t="s">
        <v>30</v>
      </c>
      <c r="C109" s="186">
        <v>7.8535728388390673</v>
      </c>
      <c r="D109" s="187">
        <v>5.2399575296645295E-2</v>
      </c>
      <c r="E109" s="186">
        <v>8.0718368101277527</v>
      </c>
      <c r="F109" s="187">
        <f t="shared" si="28"/>
        <v>0.21826397128868535</v>
      </c>
      <c r="G109" s="186">
        <v>7.6367448035474954</v>
      </c>
      <c r="H109" s="187">
        <f t="shared" si="28"/>
        <v>-0.43509200658025726</v>
      </c>
      <c r="I109" s="186">
        <v>7.5544930092828881</v>
      </c>
      <c r="J109" s="187">
        <f t="shared" si="28"/>
        <v>-8.225179426460727E-2</v>
      </c>
      <c r="K109" s="186">
        <v>7.4836684594743437</v>
      </c>
      <c r="L109" s="187">
        <f t="shared" si="29"/>
        <v>-7.0824549808544468E-2</v>
      </c>
      <c r="M109" s="186">
        <v>7.3699610428123901</v>
      </c>
      <c r="N109" s="187">
        <v>-0.11370741666195361</v>
      </c>
      <c r="O109" s="187">
        <v>-0.48361179602667725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298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8.0359141460650285</v>
      </c>
      <c r="D119" s="185">
        <v>-2.7007903975956538E-2</v>
      </c>
      <c r="E119" s="184">
        <v>8.1094278136971099</v>
      </c>
      <c r="F119" s="185">
        <f t="shared" ref="F119:J121" si="32">IFERROR(E119-C119,"-")</f>
        <v>7.3513667632081336E-2</v>
      </c>
      <c r="G119" s="184">
        <v>12.054758800521512</v>
      </c>
      <c r="H119" s="185">
        <f t="shared" si="32"/>
        <v>3.945330986824402</v>
      </c>
      <c r="I119" s="184">
        <v>8.2030497363545667</v>
      </c>
      <c r="J119" s="185">
        <f t="shared" si="32"/>
        <v>-3.8517090641669451</v>
      </c>
      <c r="K119" s="184">
        <v>8.0062304758288612</v>
      </c>
      <c r="L119" s="185">
        <f t="shared" ref="L119:L121" si="33">IFERROR(K119-I119,"-")</f>
        <v>-0.19681926052570553</v>
      </c>
      <c r="M119" s="184">
        <v>7.60976597659766</v>
      </c>
      <c r="N119" s="185">
        <f t="shared" ref="N119:N121" si="34">IFERROR(M119-K119,"-")</f>
        <v>-0.3964644992312012</v>
      </c>
      <c r="O119" s="185">
        <f t="shared" ref="O119" si="35">IFERROR(M119-C119,"-")</f>
        <v>-0.42614816946736855</v>
      </c>
    </row>
    <row r="120" spans="1:16" x14ac:dyDescent="0.25">
      <c r="B120" s="114" t="s">
        <v>73</v>
      </c>
      <c r="C120" s="184">
        <v>7.2901177976509661</v>
      </c>
      <c r="D120" s="185">
        <v>1.6007971587765901E-2</v>
      </c>
      <c r="E120" s="184">
        <v>7.3333075375328898</v>
      </c>
      <c r="F120" s="185">
        <f t="shared" si="32"/>
        <v>4.318973988192365E-2</v>
      </c>
      <c r="G120" s="184">
        <v>8.64642082429501</v>
      </c>
      <c r="H120" s="185">
        <f t="shared" si="32"/>
        <v>1.3131132867621202</v>
      </c>
      <c r="I120" s="184">
        <v>6.9861841631241441</v>
      </c>
      <c r="J120" s="185">
        <f t="shared" si="32"/>
        <v>-1.6602366611708659</v>
      </c>
      <c r="K120" s="184">
        <v>7.1194102195259239</v>
      </c>
      <c r="L120" s="185">
        <f t="shared" si="33"/>
        <v>0.13322605640177976</v>
      </c>
      <c r="M120" s="184">
        <v>6.9493537721671172</v>
      </c>
      <c r="N120" s="185">
        <f t="shared" si="34"/>
        <v>-0.17005644735880665</v>
      </c>
      <c r="O120" s="185">
        <f>IFERROR(M120-C120,"-")</f>
        <v>-0.34076402548384888</v>
      </c>
    </row>
    <row r="121" spans="1:16" x14ac:dyDescent="0.25">
      <c r="B121" s="114" t="s">
        <v>75</v>
      </c>
      <c r="C121" s="184">
        <v>6.8306156126758593</v>
      </c>
      <c r="D121" s="185">
        <v>8.03411889656509E-2</v>
      </c>
      <c r="E121" s="184">
        <v>9.0768788343558278</v>
      </c>
      <c r="F121" s="185">
        <f t="shared" si="32"/>
        <v>2.2462632216799685</v>
      </c>
      <c r="G121" s="184">
        <v>7.5804020100502516</v>
      </c>
      <c r="H121" s="185">
        <f t="shared" si="32"/>
        <v>-1.4964768243055762</v>
      </c>
      <c r="I121" s="184">
        <v>7.3017321517104614</v>
      </c>
      <c r="J121" s="185">
        <f t="shared" si="32"/>
        <v>-0.27866985833979019</v>
      </c>
      <c r="K121" s="184">
        <v>6.7985230374056833</v>
      </c>
      <c r="L121" s="185">
        <f t="shared" si="33"/>
        <v>-0.5032091143047781</v>
      </c>
      <c r="M121" s="184">
        <v>6.6206231286721868</v>
      </c>
      <c r="N121" s="185">
        <f t="shared" si="34"/>
        <v>-0.17789990873349648</v>
      </c>
      <c r="O121" s="185">
        <f t="shared" ref="O121:O124" si="36">IFERROR(M121-C121,"-")</f>
        <v>-0.20999248400367243</v>
      </c>
    </row>
    <row r="122" spans="1:16" x14ac:dyDescent="0.25">
      <c r="B122" s="114" t="s">
        <v>77</v>
      </c>
      <c r="C122" s="184">
        <v>6.6399599112320136</v>
      </c>
      <c r="D122" s="185">
        <v>-0.57382080175852135</v>
      </c>
      <c r="E122" s="184" t="s">
        <v>249</v>
      </c>
      <c r="F122" s="185" t="str">
        <f>IFERROR(E122-C122,"-")</f>
        <v>-</v>
      </c>
      <c r="G122" s="184">
        <v>6.3611556982343496</v>
      </c>
      <c r="H122" s="185" t="str">
        <f>IFERROR(G122-E122,"-")</f>
        <v>-</v>
      </c>
      <c r="I122" s="184">
        <v>7.0961008326938924</v>
      </c>
      <c r="J122" s="185">
        <f>IFERROR(I122-G122,"-")</f>
        <v>0.73494513445954279</v>
      </c>
      <c r="K122" s="184">
        <v>7.0240699001029583</v>
      </c>
      <c r="L122" s="185">
        <f>IFERROR(K122-I122,"-")</f>
        <v>-7.2030932590934071E-2</v>
      </c>
      <c r="M122" s="184">
        <v>6.9147633956066512</v>
      </c>
      <c r="N122" s="185">
        <f>IFERROR(M122-K122,"-")</f>
        <v>-0.10930650449630708</v>
      </c>
      <c r="O122" s="185">
        <f t="shared" si="36"/>
        <v>0.27480348437463764</v>
      </c>
    </row>
    <row r="123" spans="1:16" x14ac:dyDescent="0.25">
      <c r="B123" s="114" t="s">
        <v>79</v>
      </c>
      <c r="C123" s="184">
        <v>6.5804207025323844</v>
      </c>
      <c r="D123" s="185">
        <v>-0.29287663760333338</v>
      </c>
      <c r="E123" s="184" t="s">
        <v>249</v>
      </c>
      <c r="F123" s="185" t="str">
        <f t="shared" ref="F123:J131" si="37">IFERROR(E123-C123,"-")</f>
        <v>-</v>
      </c>
      <c r="G123" s="184">
        <v>5.8285302593659942</v>
      </c>
      <c r="H123" s="185" t="str">
        <f t="shared" si="37"/>
        <v>-</v>
      </c>
      <c r="I123" s="184">
        <v>7.1311349023943214</v>
      </c>
      <c r="J123" s="185">
        <f t="shared" si="37"/>
        <v>1.3026046430283271</v>
      </c>
      <c r="K123" s="184">
        <v>7.0512052100360654</v>
      </c>
      <c r="L123" s="185">
        <f t="shared" ref="L123:L131" si="38">IFERROR(K123-I123,"-")</f>
        <v>-7.9929692358255977E-2</v>
      </c>
      <c r="M123" s="184">
        <v>6.8214660908135869</v>
      </c>
      <c r="N123" s="185">
        <f t="shared" ref="N123:N130" si="39">IFERROR(M123-K123,"-")</f>
        <v>-0.22973911922247847</v>
      </c>
      <c r="O123" s="185">
        <f t="shared" si="36"/>
        <v>0.24104538828120248</v>
      </c>
    </row>
    <row r="124" spans="1:16" x14ac:dyDescent="0.25">
      <c r="B124" s="114" t="s">
        <v>81</v>
      </c>
      <c r="C124" s="184">
        <v>7.2377557300031521</v>
      </c>
      <c r="D124" s="185">
        <v>0.35671536170901774</v>
      </c>
      <c r="E124" s="184" t="s">
        <v>249</v>
      </c>
      <c r="F124" s="185" t="str">
        <f t="shared" si="37"/>
        <v>-</v>
      </c>
      <c r="G124" s="184">
        <v>7.1674979218620116</v>
      </c>
      <c r="H124" s="185" t="str">
        <f t="shared" si="37"/>
        <v>-</v>
      </c>
      <c r="I124" s="184">
        <v>7.7562293471465571</v>
      </c>
      <c r="J124" s="185">
        <f t="shared" si="37"/>
        <v>0.58873142528454547</v>
      </c>
      <c r="K124" s="184">
        <v>7.2739933668445875</v>
      </c>
      <c r="L124" s="185">
        <f t="shared" si="38"/>
        <v>-0.48223598030196957</v>
      </c>
      <c r="M124" s="184">
        <v>7.0249498911746988</v>
      </c>
      <c r="N124" s="185">
        <f t="shared" si="39"/>
        <v>-0.24904347566988871</v>
      </c>
      <c r="O124" s="185">
        <f t="shared" si="36"/>
        <v>-0.21280583882845328</v>
      </c>
    </row>
    <row r="125" spans="1:16" x14ac:dyDescent="0.25">
      <c r="B125" s="114" t="s">
        <v>83</v>
      </c>
      <c r="C125" s="184">
        <v>7.7851252725032385</v>
      </c>
      <c r="D125" s="185">
        <v>0.15423803467086561</v>
      </c>
      <c r="E125" s="184" t="s">
        <v>249</v>
      </c>
      <c r="F125" s="185" t="str">
        <f t="shared" si="37"/>
        <v>-</v>
      </c>
      <c r="G125" s="184">
        <v>6.4390243902439028</v>
      </c>
      <c r="H125" s="185" t="str">
        <f t="shared" si="37"/>
        <v>-</v>
      </c>
      <c r="I125" s="184">
        <v>7.6928992706323465</v>
      </c>
      <c r="J125" s="185">
        <f t="shared" si="37"/>
        <v>1.2538748803884436</v>
      </c>
      <c r="K125" s="184">
        <v>7.7014004712360684</v>
      </c>
      <c r="L125" s="185">
        <f t="shared" si="38"/>
        <v>8.5012006037219479E-3</v>
      </c>
      <c r="M125" s="184">
        <v>7.667114060285245</v>
      </c>
      <c r="N125" s="185">
        <f t="shared" si="39"/>
        <v>-3.4286410950823409E-2</v>
      </c>
      <c r="O125" s="185">
        <f>IFERROR(M125-C125,"-")</f>
        <v>-0.11801121221799349</v>
      </c>
    </row>
    <row r="126" spans="1:16" x14ac:dyDescent="0.25">
      <c r="B126" s="114" t="s">
        <v>85</v>
      </c>
      <c r="C126" s="184">
        <v>8.528122835000886</v>
      </c>
      <c r="D126" s="185">
        <v>0.42251655671073074</v>
      </c>
      <c r="E126" s="184">
        <v>9.3448466427189825</v>
      </c>
      <c r="F126" s="185">
        <f t="shared" si="37"/>
        <v>0.8167238077180965</v>
      </c>
      <c r="G126" s="184">
        <v>7.6581415858253825</v>
      </c>
      <c r="H126" s="185">
        <f t="shared" si="37"/>
        <v>-1.6867050568936</v>
      </c>
      <c r="I126" s="184">
        <v>8.2025186541288733</v>
      </c>
      <c r="J126" s="185">
        <f t="shared" si="37"/>
        <v>0.54437706830349075</v>
      </c>
      <c r="K126" s="184">
        <v>7.9181916454327848</v>
      </c>
      <c r="L126" s="185">
        <f t="shared" si="38"/>
        <v>-0.28432700869608851</v>
      </c>
      <c r="M126" s="184">
        <v>7.9517282982445554</v>
      </c>
      <c r="N126" s="185">
        <f t="shared" si="39"/>
        <v>3.3536652811770651E-2</v>
      </c>
      <c r="O126" s="185">
        <f>IFERROR(M126-C126,"-")</f>
        <v>-0.57639453675633057</v>
      </c>
    </row>
    <row r="127" spans="1:16" x14ac:dyDescent="0.25">
      <c r="B127" s="114" t="s">
        <v>87</v>
      </c>
      <c r="C127" s="184">
        <v>8.2953926349419884</v>
      </c>
      <c r="D127" s="185">
        <v>0.48839299124037172</v>
      </c>
      <c r="E127" s="184">
        <v>8.2342462111140655</v>
      </c>
      <c r="F127" s="185">
        <f t="shared" si="37"/>
        <v>-6.1146423827922902E-2</v>
      </c>
      <c r="G127" s="184">
        <v>8.373772169167804</v>
      </c>
      <c r="H127" s="185">
        <f t="shared" si="37"/>
        <v>0.13952595805373846</v>
      </c>
      <c r="I127" s="184">
        <v>7.5888613861386141</v>
      </c>
      <c r="J127" s="185">
        <f t="shared" si="37"/>
        <v>-0.78491078302918993</v>
      </c>
      <c r="K127" s="184">
        <v>7.4400005001000196</v>
      </c>
      <c r="L127" s="185">
        <f t="shared" si="38"/>
        <v>-0.14886088603859449</v>
      </c>
      <c r="M127" s="184">
        <v>7.6924121541334243</v>
      </c>
      <c r="N127" s="185">
        <f t="shared" si="39"/>
        <v>0.25241165403340471</v>
      </c>
      <c r="O127" s="185">
        <f t="shared" ref="O127:O130" si="40">IFERROR(M127-C127,"-")</f>
        <v>-0.60298048080856415</v>
      </c>
    </row>
    <row r="128" spans="1:16" x14ac:dyDescent="0.25">
      <c r="A128" s="120"/>
      <c r="B128" s="114" t="s">
        <v>89</v>
      </c>
      <c r="C128" s="184">
        <v>7.5821463868379748</v>
      </c>
      <c r="D128" s="185">
        <v>0.32090476695461501</v>
      </c>
      <c r="E128" s="184">
        <v>5.7621429724060027</v>
      </c>
      <c r="F128" s="185">
        <f t="shared" si="37"/>
        <v>-1.8200034144319721</v>
      </c>
      <c r="G128" s="184">
        <v>7.2825462164617756</v>
      </c>
      <c r="H128" s="185">
        <f t="shared" si="37"/>
        <v>1.5204032440557729</v>
      </c>
      <c r="I128" s="184">
        <v>7.422018229673137</v>
      </c>
      <c r="J128" s="185">
        <f t="shared" si="37"/>
        <v>0.13947201321136138</v>
      </c>
      <c r="K128" s="184">
        <v>7.1552670816273398</v>
      </c>
      <c r="L128" s="185">
        <f t="shared" si="38"/>
        <v>-0.26675114804579714</v>
      </c>
      <c r="M128" s="184">
        <v>7.150697512206464</v>
      </c>
      <c r="N128" s="185">
        <f t="shared" si="39"/>
        <v>-4.5695694208758297E-3</v>
      </c>
      <c r="O128" s="185">
        <f t="shared" si="40"/>
        <v>-0.43144887463151083</v>
      </c>
    </row>
    <row r="129" spans="2:16" x14ac:dyDescent="0.25">
      <c r="B129" s="114" t="s">
        <v>91</v>
      </c>
      <c r="C129" s="184">
        <v>7.4172848397551316</v>
      </c>
      <c r="D129" s="185">
        <v>0.81614299673343371</v>
      </c>
      <c r="E129" s="184">
        <v>8.0004764173415914</v>
      </c>
      <c r="F129" s="185">
        <f t="shared" si="37"/>
        <v>0.58319157758645979</v>
      </c>
      <c r="G129" s="184">
        <v>7.3904339068056153</v>
      </c>
      <c r="H129" s="185">
        <f t="shared" si="37"/>
        <v>-0.61004251053597613</v>
      </c>
      <c r="I129" s="184">
        <v>7.0712416123352213</v>
      </c>
      <c r="J129" s="185">
        <f t="shared" si="37"/>
        <v>-0.31919229447039399</v>
      </c>
      <c r="K129" s="184">
        <v>7.1426627194028596</v>
      </c>
      <c r="L129" s="185">
        <f t="shared" si="38"/>
        <v>7.1421107067638268E-2</v>
      </c>
      <c r="M129" s="184">
        <v>6.8911191965441585</v>
      </c>
      <c r="N129" s="185">
        <f t="shared" si="39"/>
        <v>-0.25154352285870107</v>
      </c>
      <c r="O129" s="185">
        <f t="shared" si="40"/>
        <v>-0.52616564321097314</v>
      </c>
    </row>
    <row r="130" spans="2:16" x14ac:dyDescent="0.25">
      <c r="B130" s="114" t="s">
        <v>93</v>
      </c>
      <c r="C130" s="184">
        <v>7.6424330798875113</v>
      </c>
      <c r="D130" s="185">
        <v>0.77276132617089477</v>
      </c>
      <c r="E130" s="184">
        <v>8.4893005745987722</v>
      </c>
      <c r="F130" s="185">
        <f t="shared" si="37"/>
        <v>0.84686749471126088</v>
      </c>
      <c r="G130" s="184">
        <v>7.7567766969067655</v>
      </c>
      <c r="H130" s="185">
        <f t="shared" si="37"/>
        <v>-0.73252387769200666</v>
      </c>
      <c r="I130" s="184">
        <v>7.1701048310241182</v>
      </c>
      <c r="J130" s="185">
        <f t="shared" si="37"/>
        <v>-0.5866718658826473</v>
      </c>
      <c r="K130" s="184">
        <v>7.1397235869671114</v>
      </c>
      <c r="L130" s="185">
        <f t="shared" si="38"/>
        <v>-3.0381244057006818E-2</v>
      </c>
      <c r="M130" s="184">
        <v>6.9987129987129988</v>
      </c>
      <c r="N130" s="185">
        <f t="shared" si="39"/>
        <v>-0.14101058825411261</v>
      </c>
      <c r="O130" s="185">
        <f t="shared" si="40"/>
        <v>-0.64372008117451252</v>
      </c>
    </row>
    <row r="131" spans="2:16" ht="15.75" x14ac:dyDescent="0.25">
      <c r="B131" s="117" t="s">
        <v>30</v>
      </c>
      <c r="C131" s="186">
        <v>7.4579062136183758</v>
      </c>
      <c r="D131" s="187">
        <v>0.1901045837961659</v>
      </c>
      <c r="E131" s="186">
        <v>7.899505994080446</v>
      </c>
      <c r="F131" s="187">
        <f t="shared" si="37"/>
        <v>0.44159978046207016</v>
      </c>
      <c r="G131" s="186">
        <v>7.5633470151940667</v>
      </c>
      <c r="H131" s="187">
        <f t="shared" si="37"/>
        <v>-0.33615897888637924</v>
      </c>
      <c r="I131" s="186">
        <v>7.4516197361923346</v>
      </c>
      <c r="J131" s="187">
        <f t="shared" si="37"/>
        <v>-0.11172727900173207</v>
      </c>
      <c r="K131" s="186">
        <v>7.3061869308427632</v>
      </c>
      <c r="L131" s="187">
        <f t="shared" si="38"/>
        <v>-0.14543280534957148</v>
      </c>
      <c r="M131" s="186">
        <v>7.1903104070579209</v>
      </c>
      <c r="N131" s="187">
        <v>-0.11587652378484226</v>
      </c>
      <c r="O131" s="187">
        <v>-0.2675958065604549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299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9.7992331384750777</v>
      </c>
      <c r="D141" s="185">
        <v>7.253149998016184E-2</v>
      </c>
      <c r="E141" s="184">
        <v>9.9186997103315093</v>
      </c>
      <c r="F141" s="185">
        <f t="shared" ref="F141:J143" si="41">IFERROR(E141-C141,"-")</f>
        <v>0.11946657185643161</v>
      </c>
      <c r="G141" s="184">
        <v>8.7446651949963208</v>
      </c>
      <c r="H141" s="185">
        <f t="shared" si="41"/>
        <v>-1.1740345153351885</v>
      </c>
      <c r="I141" s="184">
        <v>9.1495250740475953</v>
      </c>
      <c r="J141" s="185">
        <f t="shared" si="41"/>
        <v>0.40485987905127452</v>
      </c>
      <c r="K141" s="184">
        <v>8.8933895716675142</v>
      </c>
      <c r="L141" s="185">
        <f t="shared" ref="L141:L143" si="42">IFERROR(K141-I141,"-")</f>
        <v>-0.25613550238008109</v>
      </c>
      <c r="M141" s="184">
        <v>8.500168520390968</v>
      </c>
      <c r="N141" s="185">
        <f t="shared" ref="N141:N143" si="43">IFERROR(M141-K141,"-")</f>
        <v>-0.39322105127654616</v>
      </c>
      <c r="O141" s="185">
        <f t="shared" ref="O141" si="44">IFERROR(M141-C141,"-")</f>
        <v>-1.2990646180841097</v>
      </c>
    </row>
    <row r="142" spans="2:16" x14ac:dyDescent="0.25">
      <c r="B142" s="114" t="s">
        <v>73</v>
      </c>
      <c r="C142" s="184">
        <v>9.3406831247886366</v>
      </c>
      <c r="D142" s="185">
        <v>-5.5968891757382622E-2</v>
      </c>
      <c r="E142" s="184">
        <v>9.1612776541432126</v>
      </c>
      <c r="F142" s="185">
        <f t="shared" si="41"/>
        <v>-0.179405470645424</v>
      </c>
      <c r="G142" s="184">
        <v>7.4429400386847195</v>
      </c>
      <c r="H142" s="185">
        <f t="shared" si="41"/>
        <v>-1.7183376154584931</v>
      </c>
      <c r="I142" s="184">
        <v>8.0757748704890684</v>
      </c>
      <c r="J142" s="185">
        <f t="shared" si="41"/>
        <v>0.63283483180434885</v>
      </c>
      <c r="K142" s="184">
        <v>8.2758501758984622</v>
      </c>
      <c r="L142" s="185">
        <f t="shared" si="42"/>
        <v>0.20007530540939378</v>
      </c>
      <c r="M142" s="184">
        <v>8.0699797821691774</v>
      </c>
      <c r="N142" s="185">
        <f t="shared" si="43"/>
        <v>-0.20587039372928473</v>
      </c>
      <c r="O142" s="185">
        <f>IFERROR(M142-C142,"-")</f>
        <v>-1.2707033426194592</v>
      </c>
    </row>
    <row r="143" spans="2:16" x14ac:dyDescent="0.25">
      <c r="B143" s="114" t="s">
        <v>75</v>
      </c>
      <c r="C143" s="184">
        <v>8.4610894941634243</v>
      </c>
      <c r="D143" s="185">
        <v>0.39943566155987043</v>
      </c>
      <c r="E143" s="184">
        <v>7.9034090909090908</v>
      </c>
      <c r="F143" s="185">
        <f t="shared" si="41"/>
        <v>-0.55768040325433343</v>
      </c>
      <c r="G143" s="184">
        <v>6.9755899104963381</v>
      </c>
      <c r="H143" s="185">
        <f t="shared" si="41"/>
        <v>-0.92781918041275269</v>
      </c>
      <c r="I143" s="184">
        <v>8.5303169801394194</v>
      </c>
      <c r="J143" s="185">
        <f t="shared" si="41"/>
        <v>1.5547270696430813</v>
      </c>
      <c r="K143" s="184">
        <v>7.9383984792681481</v>
      </c>
      <c r="L143" s="185">
        <f t="shared" si="42"/>
        <v>-0.59191850087127129</v>
      </c>
      <c r="M143" s="184">
        <v>7.5169631774927597</v>
      </c>
      <c r="N143" s="185">
        <f t="shared" si="43"/>
        <v>-0.42143530177538846</v>
      </c>
      <c r="O143" s="185">
        <f t="shared" ref="O143:O146" si="45">IFERROR(M143-C143,"-")</f>
        <v>-0.9441263166706646</v>
      </c>
    </row>
    <row r="144" spans="2:16" x14ac:dyDescent="0.25">
      <c r="B144" s="114" t="s">
        <v>77</v>
      </c>
      <c r="C144" s="184">
        <v>8.2523982999392835</v>
      </c>
      <c r="D144" s="185">
        <v>-0.47857946430074172</v>
      </c>
      <c r="E144" s="184" t="s">
        <v>249</v>
      </c>
      <c r="F144" s="185" t="str">
        <f>IFERROR(E144-C144,"-")</f>
        <v>-</v>
      </c>
      <c r="G144" s="184">
        <v>9.1342925659472414</v>
      </c>
      <c r="H144" s="185" t="str">
        <f>IFERROR(G144-E144,"-")</f>
        <v>-</v>
      </c>
      <c r="I144" s="184">
        <v>7.6792181316704644</v>
      </c>
      <c r="J144" s="185">
        <f>IFERROR(I144-G144,"-")</f>
        <v>-1.455074434276777</v>
      </c>
      <c r="K144" s="184">
        <v>7.1516565286718246</v>
      </c>
      <c r="L144" s="185">
        <f>IFERROR(K144-I144,"-")</f>
        <v>-0.52756160299863986</v>
      </c>
      <c r="M144" s="184">
        <v>7.532258064516129</v>
      </c>
      <c r="N144" s="185">
        <f>IFERROR(M144-K144,"-")</f>
        <v>0.38060153584430445</v>
      </c>
      <c r="O144" s="185">
        <f t="shared" si="45"/>
        <v>-0.72014023542315453</v>
      </c>
    </row>
    <row r="145" spans="1:16" x14ac:dyDescent="0.25">
      <c r="B145" s="114" t="s">
        <v>79</v>
      </c>
      <c r="C145" s="184">
        <v>8.1196450608215311</v>
      </c>
      <c r="D145" s="185">
        <v>-0.28589650089131524</v>
      </c>
      <c r="E145" s="184" t="s">
        <v>249</v>
      </c>
      <c r="F145" s="185" t="str">
        <f t="shared" ref="F145:J153" si="46">IFERROR(E145-C145,"-")</f>
        <v>-</v>
      </c>
      <c r="G145" s="184">
        <v>6.7332902809170161</v>
      </c>
      <c r="H145" s="185" t="str">
        <f t="shared" si="46"/>
        <v>-</v>
      </c>
      <c r="I145" s="184">
        <v>8.5769349845201237</v>
      </c>
      <c r="J145" s="185">
        <f t="shared" si="46"/>
        <v>1.8436447036031076</v>
      </c>
      <c r="K145" s="184">
        <v>8.2689469202384327</v>
      </c>
      <c r="L145" s="185">
        <f t="shared" ref="L145:L153" si="47">IFERROR(K145-I145,"-")</f>
        <v>-0.30798806428169101</v>
      </c>
      <c r="M145" s="184">
        <v>8.1437805228382647</v>
      </c>
      <c r="N145" s="185">
        <f t="shared" ref="N145:N152" si="48">IFERROR(M145-K145,"-")</f>
        <v>-0.12516639740016799</v>
      </c>
      <c r="O145" s="185">
        <f t="shared" si="45"/>
        <v>2.4135462016733555E-2</v>
      </c>
    </row>
    <row r="146" spans="1:16" x14ac:dyDescent="0.25">
      <c r="B146" s="114" t="s">
        <v>81</v>
      </c>
      <c r="C146" s="184">
        <v>8.6953323903818962</v>
      </c>
      <c r="D146" s="185">
        <v>6.9684584987925291E-2</v>
      </c>
      <c r="E146" s="184" t="s">
        <v>249</v>
      </c>
      <c r="F146" s="185" t="str">
        <f t="shared" si="46"/>
        <v>-</v>
      </c>
      <c r="G146" s="184">
        <v>7.7101420284056807</v>
      </c>
      <c r="H146" s="185" t="str">
        <f t="shared" si="46"/>
        <v>-</v>
      </c>
      <c r="I146" s="184">
        <v>8.1869452410214389</v>
      </c>
      <c r="J146" s="185">
        <f t="shared" si="46"/>
        <v>0.4768032126157582</v>
      </c>
      <c r="K146" s="184">
        <v>8.4836212457888323</v>
      </c>
      <c r="L146" s="185">
        <f t="shared" si="47"/>
        <v>0.29667600476739331</v>
      </c>
      <c r="M146" s="184">
        <v>7.7936310679611651</v>
      </c>
      <c r="N146" s="185">
        <f t="shared" si="48"/>
        <v>-0.68999017782766714</v>
      </c>
      <c r="O146" s="185">
        <f t="shared" si="45"/>
        <v>-0.90170132242073109</v>
      </c>
    </row>
    <row r="147" spans="1:16" x14ac:dyDescent="0.25">
      <c r="B147" s="114" t="s">
        <v>83</v>
      </c>
      <c r="C147" s="184">
        <v>9.4308919422449922</v>
      </c>
      <c r="D147" s="185">
        <v>-0.13942510639736128</v>
      </c>
      <c r="E147" s="184" t="s">
        <v>249</v>
      </c>
      <c r="F147" s="185" t="str">
        <f t="shared" si="46"/>
        <v>-</v>
      </c>
      <c r="G147" s="184">
        <v>7.9656791907514455</v>
      </c>
      <c r="H147" s="185" t="str">
        <f t="shared" si="46"/>
        <v>-</v>
      </c>
      <c r="I147" s="184">
        <v>8.7215548243936034</v>
      </c>
      <c r="J147" s="185">
        <f t="shared" si="46"/>
        <v>0.75587563364215793</v>
      </c>
      <c r="K147" s="184">
        <v>8.5319226559649763</v>
      </c>
      <c r="L147" s="185">
        <f t="shared" si="47"/>
        <v>-0.18963216842862707</v>
      </c>
      <c r="M147" s="184">
        <v>7.9531952531878822</v>
      </c>
      <c r="N147" s="185">
        <f t="shared" si="48"/>
        <v>-0.57872740277709411</v>
      </c>
      <c r="O147" s="185">
        <f>IFERROR(M147-C147,"-")</f>
        <v>-1.4776966890571099</v>
      </c>
    </row>
    <row r="148" spans="1:16" x14ac:dyDescent="0.25">
      <c r="B148" s="114" t="s">
        <v>85</v>
      </c>
      <c r="C148" s="184">
        <v>9.2146074839329692</v>
      </c>
      <c r="D148" s="185">
        <v>0.34214069570686867</v>
      </c>
      <c r="E148" s="184">
        <v>8.5646190666134814</v>
      </c>
      <c r="F148" s="185">
        <f t="shared" si="46"/>
        <v>-0.64998841731948787</v>
      </c>
      <c r="G148" s="184">
        <v>8.2646411272567146</v>
      </c>
      <c r="H148" s="185">
        <f t="shared" si="46"/>
        <v>-0.29997793935676675</v>
      </c>
      <c r="I148" s="184">
        <v>8.5599384529304796</v>
      </c>
      <c r="J148" s="185">
        <f t="shared" si="46"/>
        <v>0.29529732567376499</v>
      </c>
      <c r="K148" s="184">
        <v>8.2914852615801866</v>
      </c>
      <c r="L148" s="185">
        <f t="shared" si="47"/>
        <v>-0.268453191350293</v>
      </c>
      <c r="M148" s="184">
        <v>7.9603726362625142</v>
      </c>
      <c r="N148" s="185">
        <f t="shared" si="48"/>
        <v>-0.33111262531767238</v>
      </c>
      <c r="O148" s="185">
        <f>IFERROR(M148-C148,"-")</f>
        <v>-1.254234847670455</v>
      </c>
    </row>
    <row r="149" spans="1:16" x14ac:dyDescent="0.25">
      <c r="B149" s="114" t="s">
        <v>87</v>
      </c>
      <c r="C149" s="184">
        <v>9.3278149653358842</v>
      </c>
      <c r="D149" s="185">
        <v>0.17612811187640531</v>
      </c>
      <c r="E149" s="184">
        <v>16.48526863084922</v>
      </c>
      <c r="F149" s="185">
        <f t="shared" si="46"/>
        <v>7.1574536655133354</v>
      </c>
      <c r="G149" s="184">
        <v>8.7193759750390019</v>
      </c>
      <c r="H149" s="185">
        <f t="shared" si="46"/>
        <v>-7.7658926558102177</v>
      </c>
      <c r="I149" s="184">
        <v>8.7860075927791126</v>
      </c>
      <c r="J149" s="185">
        <f t="shared" si="46"/>
        <v>6.6631617740110727E-2</v>
      </c>
      <c r="K149" s="184">
        <v>8.3840673575129525</v>
      </c>
      <c r="L149" s="185">
        <f t="shared" si="47"/>
        <v>-0.40194023526616007</v>
      </c>
      <c r="M149" s="184">
        <v>8.7306782635233073</v>
      </c>
      <c r="N149" s="185">
        <f t="shared" si="48"/>
        <v>0.34661090601035482</v>
      </c>
      <c r="O149" s="185">
        <f t="shared" ref="O149:O152" si="49">IFERROR(M149-C149,"-")</f>
        <v>-0.59713670181257683</v>
      </c>
    </row>
    <row r="150" spans="1:16" x14ac:dyDescent="0.25">
      <c r="A150" s="120"/>
      <c r="B150" s="114" t="s">
        <v>89</v>
      </c>
      <c r="C150" s="184">
        <v>8.9691956327985736</v>
      </c>
      <c r="D150" s="185">
        <v>0.2404268300447665</v>
      </c>
      <c r="E150" s="184">
        <v>4.7581018518518521</v>
      </c>
      <c r="F150" s="185">
        <f t="shared" si="46"/>
        <v>-4.2110937809467215</v>
      </c>
      <c r="G150" s="184">
        <v>7.7491429504271645</v>
      </c>
      <c r="H150" s="185">
        <f t="shared" si="46"/>
        <v>2.9910410985753124</v>
      </c>
      <c r="I150" s="184">
        <v>7.9050098879367168</v>
      </c>
      <c r="J150" s="185">
        <f t="shared" si="46"/>
        <v>0.15586693750955227</v>
      </c>
      <c r="K150" s="184">
        <v>7.8560346382825186</v>
      </c>
      <c r="L150" s="185">
        <f t="shared" si="47"/>
        <v>-4.8975249654198194E-2</v>
      </c>
      <c r="M150" s="184">
        <v>7.8874788986553348</v>
      </c>
      <c r="N150" s="185">
        <f t="shared" si="48"/>
        <v>3.1444260372816224E-2</v>
      </c>
      <c r="O150" s="185">
        <f t="shared" si="49"/>
        <v>-1.0817167341432388</v>
      </c>
    </row>
    <row r="151" spans="1:16" x14ac:dyDescent="0.25">
      <c r="B151" s="114" t="s">
        <v>91</v>
      </c>
      <c r="C151" s="184">
        <v>8.8137631252116968</v>
      </c>
      <c r="D151" s="185">
        <v>9.0038648213754513E-2</v>
      </c>
      <c r="E151" s="184">
        <v>7.6417066968070078</v>
      </c>
      <c r="F151" s="185">
        <f t="shared" si="46"/>
        <v>-1.172056428404689</v>
      </c>
      <c r="G151" s="184">
        <v>8.4391088279635937</v>
      </c>
      <c r="H151" s="185">
        <f t="shared" si="46"/>
        <v>0.79740213115658598</v>
      </c>
      <c r="I151" s="184">
        <v>8.2085274677646556</v>
      </c>
      <c r="J151" s="185">
        <f t="shared" si="46"/>
        <v>-0.23058136019893816</v>
      </c>
      <c r="K151" s="184">
        <v>8.2793894843162565</v>
      </c>
      <c r="L151" s="185">
        <f t="shared" si="47"/>
        <v>7.0862016551600959E-2</v>
      </c>
      <c r="M151" s="184">
        <v>8.2227976420031954</v>
      </c>
      <c r="N151" s="185">
        <f t="shared" si="48"/>
        <v>-5.6591842313061136E-2</v>
      </c>
      <c r="O151" s="185">
        <f t="shared" si="49"/>
        <v>-0.5909654832085014</v>
      </c>
    </row>
    <row r="152" spans="1:16" x14ac:dyDescent="0.25">
      <c r="B152" s="114" t="s">
        <v>93</v>
      </c>
      <c r="C152" s="184">
        <v>10.11741486585937</v>
      </c>
      <c r="D152" s="185">
        <v>1.0960934946459897</v>
      </c>
      <c r="E152" s="184">
        <v>9.4152144772117961</v>
      </c>
      <c r="F152" s="185">
        <f t="shared" si="46"/>
        <v>-0.70220038864757406</v>
      </c>
      <c r="G152" s="184">
        <v>8.6227938549481955</v>
      </c>
      <c r="H152" s="185">
        <f t="shared" si="46"/>
        <v>-0.79242062226360055</v>
      </c>
      <c r="I152" s="184">
        <v>8.7539784654973936</v>
      </c>
      <c r="J152" s="185">
        <f t="shared" si="46"/>
        <v>0.13118461054919806</v>
      </c>
      <c r="K152" s="184">
        <v>8.3164210013399931</v>
      </c>
      <c r="L152" s="185">
        <f t="shared" si="47"/>
        <v>-0.43755746415740049</v>
      </c>
      <c r="M152" s="184">
        <v>8.906091039520021</v>
      </c>
      <c r="N152" s="185">
        <f t="shared" si="48"/>
        <v>0.58967003818002794</v>
      </c>
      <c r="O152" s="185">
        <f t="shared" si="49"/>
        <v>-1.2113238263393491</v>
      </c>
    </row>
    <row r="153" spans="1:16" ht="15.75" x14ac:dyDescent="0.25">
      <c r="B153" s="117" t="s">
        <v>30</v>
      </c>
      <c r="C153" s="186">
        <v>9.023316551916265</v>
      </c>
      <c r="D153" s="187">
        <v>0.13126766907118892</v>
      </c>
      <c r="E153" s="186">
        <v>8.9352478955566053</v>
      </c>
      <c r="F153" s="187">
        <f t="shared" si="46"/>
        <v>-8.8068656359659769E-2</v>
      </c>
      <c r="G153" s="186">
        <v>8.1951860588263603</v>
      </c>
      <c r="H153" s="187">
        <f t="shared" si="46"/>
        <v>-0.74006183673024495</v>
      </c>
      <c r="I153" s="186">
        <v>8.3907111087484267</v>
      </c>
      <c r="J153" s="187">
        <f t="shared" si="46"/>
        <v>0.19552504992206643</v>
      </c>
      <c r="K153" s="186">
        <v>8.1967261611280939</v>
      </c>
      <c r="L153" s="187">
        <f t="shared" si="47"/>
        <v>-0.1939849476203328</v>
      </c>
      <c r="M153" s="186">
        <v>8.0853251064247296</v>
      </c>
      <c r="N153" s="187">
        <v>-0.11140105470336437</v>
      </c>
      <c r="O153" s="187">
        <v>-0.93799144549153546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300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9.8332112332112338</v>
      </c>
      <c r="D163" s="185">
        <v>-0.98283573352066433</v>
      </c>
      <c r="E163" s="184">
        <v>9.7897689028494508</v>
      </c>
      <c r="F163" s="185">
        <f t="shared" ref="F163:J165" si="50">IFERROR(E163-C163,"-")</f>
        <v>-4.3442330361783021E-2</v>
      </c>
      <c r="G163" s="184">
        <v>9.2889710412815774</v>
      </c>
      <c r="H163" s="185">
        <f t="shared" si="50"/>
        <v>-0.50079786156787343</v>
      </c>
      <c r="I163" s="184">
        <v>8.4905610907184066</v>
      </c>
      <c r="J163" s="185">
        <f t="shared" si="50"/>
        <v>-0.79840995056317077</v>
      </c>
      <c r="K163" s="184">
        <v>9.4714077770846323</v>
      </c>
      <c r="L163" s="185">
        <f t="shared" ref="L163:L165" si="51">IFERROR(K163-I163,"-")</f>
        <v>0.98084668636622574</v>
      </c>
      <c r="M163" s="184">
        <v>10.558616758502755</v>
      </c>
      <c r="N163" s="185">
        <f t="shared" ref="N163:N165" si="52">IFERROR(M163-K163,"-")</f>
        <v>1.0872089814181223</v>
      </c>
      <c r="O163" s="185">
        <f t="shared" ref="O163" si="53">IFERROR(M163-C163,"-")</f>
        <v>0.7254055252915208</v>
      </c>
    </row>
    <row r="164" spans="2:15" x14ac:dyDescent="0.25">
      <c r="B164" s="114" t="s">
        <v>73</v>
      </c>
      <c r="C164" s="184">
        <v>8.9198465963566633</v>
      </c>
      <c r="D164" s="185">
        <v>7.1693099348204115E-2</v>
      </c>
      <c r="E164" s="184">
        <v>7.7709839673058783</v>
      </c>
      <c r="F164" s="185">
        <f t="shared" si="50"/>
        <v>-1.1488626290507851</v>
      </c>
      <c r="G164" s="184">
        <v>7.4467548834278512</v>
      </c>
      <c r="H164" s="185">
        <f t="shared" si="50"/>
        <v>-0.32422908387802707</v>
      </c>
      <c r="I164" s="184">
        <v>7.6815722469764482</v>
      </c>
      <c r="J164" s="185">
        <f t="shared" si="50"/>
        <v>0.23481736354859706</v>
      </c>
      <c r="K164" s="184">
        <v>8.2667772583320769</v>
      </c>
      <c r="L164" s="185">
        <f t="shared" si="51"/>
        <v>0.58520501135562863</v>
      </c>
      <c r="M164" s="184">
        <v>8.7094584169109712</v>
      </c>
      <c r="N164" s="185">
        <f t="shared" si="52"/>
        <v>0.44268115857889434</v>
      </c>
      <c r="O164" s="185">
        <f>IFERROR(M164-C164,"-")</f>
        <v>-0.2103881794456921</v>
      </c>
    </row>
    <row r="165" spans="2:15" x14ac:dyDescent="0.25">
      <c r="B165" s="114" t="s">
        <v>75</v>
      </c>
      <c r="C165" s="184">
        <v>8.2431245666743695</v>
      </c>
      <c r="D165" s="185">
        <v>-1.1073315062973066</v>
      </c>
      <c r="E165" s="184">
        <v>9.1765571358509082</v>
      </c>
      <c r="F165" s="185">
        <f t="shared" si="50"/>
        <v>0.93343256917653861</v>
      </c>
      <c r="G165" s="184">
        <v>8.0158730158730158</v>
      </c>
      <c r="H165" s="185">
        <f t="shared" si="50"/>
        <v>-1.1606841199778923</v>
      </c>
      <c r="I165" s="184">
        <v>7.9774148013712445</v>
      </c>
      <c r="J165" s="185">
        <f t="shared" si="50"/>
        <v>-3.8458214501771337E-2</v>
      </c>
      <c r="K165" s="184">
        <v>8.4301207284632707</v>
      </c>
      <c r="L165" s="185">
        <f t="shared" si="51"/>
        <v>0.45270592709202617</v>
      </c>
      <c r="M165" s="184">
        <v>8.9442278352263092</v>
      </c>
      <c r="N165" s="185">
        <f t="shared" si="52"/>
        <v>0.5141071067630385</v>
      </c>
      <c r="O165" s="185">
        <f t="shared" ref="O165:O168" si="54">IFERROR(M165-C165,"-")</f>
        <v>0.70110326855193961</v>
      </c>
    </row>
    <row r="166" spans="2:15" x14ac:dyDescent="0.25">
      <c r="B166" s="114" t="s">
        <v>77</v>
      </c>
      <c r="C166" s="184">
        <v>7.3866244558765333</v>
      </c>
      <c r="D166" s="185">
        <v>0.15104249152840321</v>
      </c>
      <c r="E166" s="184" t="s">
        <v>249</v>
      </c>
      <c r="F166" s="185" t="str">
        <f>IFERROR(E166-C166,"-")</f>
        <v>-</v>
      </c>
      <c r="G166" s="184">
        <v>6.38161411010155</v>
      </c>
      <c r="H166" s="185" t="str">
        <f>IFERROR(G166-E166,"-")</f>
        <v>-</v>
      </c>
      <c r="I166" s="184">
        <v>6.3636101914495464</v>
      </c>
      <c r="J166" s="185">
        <f>IFERROR(I166-G166,"-")</f>
        <v>-1.800391865200357E-2</v>
      </c>
      <c r="K166" s="184">
        <v>6.6114079615281858</v>
      </c>
      <c r="L166" s="185">
        <f>IFERROR(K166-I166,"-")</f>
        <v>0.24779777007863935</v>
      </c>
      <c r="M166" s="184">
        <v>6.7105347422350308</v>
      </c>
      <c r="N166" s="185">
        <f>IFERROR(M166-K166,"-")</f>
        <v>9.9126780706844997E-2</v>
      </c>
      <c r="O166" s="185">
        <f t="shared" si="54"/>
        <v>-0.6760897136415025</v>
      </c>
    </row>
    <row r="167" spans="2:15" x14ac:dyDescent="0.25">
      <c r="B167" s="114" t="s">
        <v>79</v>
      </c>
      <c r="C167" s="184">
        <v>6.6837968561064089</v>
      </c>
      <c r="D167" s="185">
        <v>-1.3500525272575379</v>
      </c>
      <c r="E167" s="184" t="s">
        <v>249</v>
      </c>
      <c r="F167" s="185" t="str">
        <f t="shared" ref="F167:J175" si="55">IFERROR(E167-C167,"-")</f>
        <v>-</v>
      </c>
      <c r="G167" s="184">
        <v>5.7004048582995948</v>
      </c>
      <c r="H167" s="185" t="str">
        <f t="shared" si="55"/>
        <v>-</v>
      </c>
      <c r="I167" s="184">
        <v>7.0117280557082644</v>
      </c>
      <c r="J167" s="185">
        <f t="shared" si="55"/>
        <v>1.3113231974086696</v>
      </c>
      <c r="K167" s="184">
        <v>7.0906549520766777</v>
      </c>
      <c r="L167" s="185">
        <f t="shared" ref="L167:L175" si="56">IFERROR(K167-I167,"-")</f>
        <v>7.8926896368413324E-2</v>
      </c>
      <c r="M167" s="184">
        <v>7.2181259600614442</v>
      </c>
      <c r="N167" s="185">
        <f t="shared" ref="N167:N174" si="57">IFERROR(M167-K167,"-")</f>
        <v>0.12747100798476652</v>
      </c>
      <c r="O167" s="185">
        <f t="shared" si="54"/>
        <v>0.5343291039550353</v>
      </c>
    </row>
    <row r="168" spans="2:15" x14ac:dyDescent="0.25">
      <c r="B168" s="114" t="s">
        <v>81</v>
      </c>
      <c r="C168" s="184">
        <v>7.2263674614305753</v>
      </c>
      <c r="D168" s="185">
        <v>-0.3826221964850971</v>
      </c>
      <c r="E168" s="184" t="s">
        <v>249</v>
      </c>
      <c r="F168" s="185" t="str">
        <f t="shared" si="55"/>
        <v>-</v>
      </c>
      <c r="G168" s="184">
        <v>6.6358066712049011</v>
      </c>
      <c r="H168" s="185" t="str">
        <f t="shared" si="55"/>
        <v>-</v>
      </c>
      <c r="I168" s="184">
        <v>7.1589290100712359</v>
      </c>
      <c r="J168" s="185">
        <f t="shared" si="55"/>
        <v>0.52312233886633486</v>
      </c>
      <c r="K168" s="184">
        <v>6.7627544609198287</v>
      </c>
      <c r="L168" s="185">
        <f t="shared" si="56"/>
        <v>-0.39617454915140726</v>
      </c>
      <c r="M168" s="184">
        <v>6.9729327781082686</v>
      </c>
      <c r="N168" s="185">
        <f t="shared" si="57"/>
        <v>0.21017831718843993</v>
      </c>
      <c r="O168" s="185">
        <f t="shared" si="54"/>
        <v>-0.25343468332230668</v>
      </c>
    </row>
    <row r="169" spans="2:15" x14ac:dyDescent="0.25">
      <c r="B169" s="114" t="s">
        <v>83</v>
      </c>
      <c r="C169" s="184">
        <v>8.4183850931677018</v>
      </c>
      <c r="D169" s="185">
        <v>7.2140033879163568E-2</v>
      </c>
      <c r="E169" s="184" t="s">
        <v>249</v>
      </c>
      <c r="F169" s="185" t="str">
        <f t="shared" si="55"/>
        <v>-</v>
      </c>
      <c r="G169" s="184">
        <v>6.950538579907672</v>
      </c>
      <c r="H169" s="185" t="str">
        <f t="shared" si="55"/>
        <v>-</v>
      </c>
      <c r="I169" s="184">
        <v>7.2223531722647811</v>
      </c>
      <c r="J169" s="185">
        <f t="shared" si="55"/>
        <v>0.27181459235710914</v>
      </c>
      <c r="K169" s="184">
        <v>8.1781140861466817</v>
      </c>
      <c r="L169" s="185">
        <f t="shared" si="56"/>
        <v>0.95576091388190054</v>
      </c>
      <c r="M169" s="184">
        <v>7.5435435435435432</v>
      </c>
      <c r="N169" s="185">
        <f t="shared" si="57"/>
        <v>-0.6345705426031385</v>
      </c>
      <c r="O169" s="185">
        <f>IFERROR(M169-C169,"-")</f>
        <v>-0.87484154962415861</v>
      </c>
    </row>
    <row r="170" spans="2:15" x14ac:dyDescent="0.25">
      <c r="B170" s="114" t="s">
        <v>85</v>
      </c>
      <c r="C170" s="184">
        <v>9.4361702127659566</v>
      </c>
      <c r="D170" s="185">
        <v>-0.77047185365470838</v>
      </c>
      <c r="E170" s="184">
        <v>8.398076923076923</v>
      </c>
      <c r="F170" s="185">
        <f t="shared" si="55"/>
        <v>-1.0380932896890336</v>
      </c>
      <c r="G170" s="184">
        <v>9.0039615166949627</v>
      </c>
      <c r="H170" s="185">
        <f t="shared" si="55"/>
        <v>0.6058845936180397</v>
      </c>
      <c r="I170" s="184">
        <v>8.4010880316518293</v>
      </c>
      <c r="J170" s="185">
        <f t="shared" si="55"/>
        <v>-0.60287348504313343</v>
      </c>
      <c r="K170" s="184">
        <v>10.082657517155333</v>
      </c>
      <c r="L170" s="185">
        <f t="shared" si="56"/>
        <v>1.6815694855035037</v>
      </c>
      <c r="M170" s="184">
        <v>7.8926524231370507</v>
      </c>
      <c r="N170" s="185">
        <f t="shared" si="57"/>
        <v>-2.1900050940182823</v>
      </c>
      <c r="O170" s="185">
        <f>IFERROR(M170-C170,"-")</f>
        <v>-1.5435177896289058</v>
      </c>
    </row>
    <row r="171" spans="2:15" x14ac:dyDescent="0.25">
      <c r="B171" s="114" t="s">
        <v>87</v>
      </c>
      <c r="C171" s="184">
        <v>8.4479293544457974</v>
      </c>
      <c r="D171" s="185">
        <v>0.54396405085224142</v>
      </c>
      <c r="E171" s="184">
        <v>8.4134742404227207</v>
      </c>
      <c r="F171" s="185">
        <f t="shared" si="55"/>
        <v>-3.4455114023076661E-2</v>
      </c>
      <c r="G171" s="184">
        <v>8.4665534804753815</v>
      </c>
      <c r="H171" s="185">
        <f t="shared" si="55"/>
        <v>5.3079240052660737E-2</v>
      </c>
      <c r="I171" s="184">
        <v>7.2705110173464602</v>
      </c>
      <c r="J171" s="185">
        <f t="shared" si="55"/>
        <v>-1.1960424631289213</v>
      </c>
      <c r="K171" s="184">
        <v>7.9343756428718368</v>
      </c>
      <c r="L171" s="185">
        <f t="shared" si="56"/>
        <v>0.66386462552537662</v>
      </c>
      <c r="M171" s="184">
        <v>7.5521653543307083</v>
      </c>
      <c r="N171" s="185">
        <f t="shared" si="57"/>
        <v>-0.38221028854112848</v>
      </c>
      <c r="O171" s="185">
        <f t="shared" ref="O171:O174" si="58">IFERROR(M171-C171,"-")</f>
        <v>-0.89576400011508905</v>
      </c>
    </row>
    <row r="172" spans="2:15" x14ac:dyDescent="0.25">
      <c r="B172" s="114" t="s">
        <v>89</v>
      </c>
      <c r="C172" s="184">
        <v>7.3268000000000004</v>
      </c>
      <c r="D172" s="185">
        <v>-0.1992615818072041</v>
      </c>
      <c r="E172" s="184">
        <v>7.1910274963820546</v>
      </c>
      <c r="F172" s="185">
        <f t="shared" si="55"/>
        <v>-0.13577250361794579</v>
      </c>
      <c r="G172" s="184">
        <v>7.0161228406909792</v>
      </c>
      <c r="H172" s="185">
        <f t="shared" si="55"/>
        <v>-0.17490465569107538</v>
      </c>
      <c r="I172" s="184">
        <v>6.5124237464662995</v>
      </c>
      <c r="J172" s="185">
        <f t="shared" si="55"/>
        <v>-0.50369909422467973</v>
      </c>
      <c r="K172" s="184">
        <v>7.7937348018881423</v>
      </c>
      <c r="L172" s="185">
        <f t="shared" si="56"/>
        <v>1.2813110554218428</v>
      </c>
      <c r="M172" s="184">
        <v>7.2006835010442378</v>
      </c>
      <c r="N172" s="185">
        <f t="shared" si="57"/>
        <v>-0.59305130084390445</v>
      </c>
      <c r="O172" s="185">
        <f t="shared" si="58"/>
        <v>-0.1261164989557626</v>
      </c>
    </row>
    <row r="173" spans="2:15" x14ac:dyDescent="0.25">
      <c r="B173" s="114" t="s">
        <v>91</v>
      </c>
      <c r="C173" s="184">
        <v>7.8085655314757485</v>
      </c>
      <c r="D173" s="185">
        <v>-1.6147614283712883</v>
      </c>
      <c r="E173" s="184">
        <v>10.832713754646839</v>
      </c>
      <c r="F173" s="185">
        <f t="shared" si="55"/>
        <v>3.0241482231710908</v>
      </c>
      <c r="G173" s="184">
        <v>9.0211907164480323</v>
      </c>
      <c r="H173" s="185">
        <f t="shared" si="55"/>
        <v>-1.811523038198807</v>
      </c>
      <c r="I173" s="184">
        <v>8.0762171807290333</v>
      </c>
      <c r="J173" s="185">
        <f t="shared" si="55"/>
        <v>-0.944973535718999</v>
      </c>
      <c r="K173" s="184">
        <v>10.768174656763447</v>
      </c>
      <c r="L173" s="185">
        <f t="shared" si="56"/>
        <v>2.691957476034414</v>
      </c>
      <c r="M173" s="184">
        <v>7.9238095238095241</v>
      </c>
      <c r="N173" s="185">
        <f t="shared" si="57"/>
        <v>-2.8443651329539232</v>
      </c>
      <c r="O173" s="185">
        <f t="shared" si="58"/>
        <v>0.11524399233377558</v>
      </c>
    </row>
    <row r="174" spans="2:15" x14ac:dyDescent="0.25">
      <c r="B174" s="114" t="s">
        <v>93</v>
      </c>
      <c r="C174" s="184">
        <v>8.0690288713910761</v>
      </c>
      <c r="D174" s="185">
        <v>0.33214247587915491</v>
      </c>
      <c r="E174" s="184">
        <v>7.709090909090909</v>
      </c>
      <c r="F174" s="185">
        <f t="shared" si="55"/>
        <v>-0.35993796230016706</v>
      </c>
      <c r="G174" s="184">
        <v>7.1618352850835096</v>
      </c>
      <c r="H174" s="185">
        <f t="shared" si="55"/>
        <v>-0.54725562400739935</v>
      </c>
      <c r="I174" s="184">
        <v>7.313071543840775</v>
      </c>
      <c r="J174" s="185">
        <f t="shared" si="55"/>
        <v>0.15123625875726532</v>
      </c>
      <c r="K174" s="184">
        <v>7.3263428204579499</v>
      </c>
      <c r="L174" s="185">
        <f t="shared" si="56"/>
        <v>1.3271276617174976E-2</v>
      </c>
      <c r="M174" s="184">
        <v>7.5944272445820431</v>
      </c>
      <c r="N174" s="185">
        <f t="shared" si="57"/>
        <v>0.26808442412409317</v>
      </c>
      <c r="O174" s="185">
        <f t="shared" si="58"/>
        <v>-0.47460162680903295</v>
      </c>
    </row>
    <row r="175" spans="2:15" ht="15.75" x14ac:dyDescent="0.25">
      <c r="B175" s="117" t="s">
        <v>30</v>
      </c>
      <c r="C175" s="186">
        <v>8.1516425405641897</v>
      </c>
      <c r="D175" s="187">
        <v>-0.39100249072226667</v>
      </c>
      <c r="E175" s="186">
        <v>8.4506925477955512</v>
      </c>
      <c r="F175" s="187">
        <f t="shared" si="55"/>
        <v>0.29905000723136155</v>
      </c>
      <c r="G175" s="186">
        <v>7.5726670907249041</v>
      </c>
      <c r="H175" s="187">
        <f t="shared" si="55"/>
        <v>-0.87802545707064716</v>
      </c>
      <c r="I175" s="186">
        <v>7.3890876282132458</v>
      </c>
      <c r="J175" s="187">
        <f t="shared" si="55"/>
        <v>-0.18357946251165824</v>
      </c>
      <c r="K175" s="186">
        <v>8.1949520923255879</v>
      </c>
      <c r="L175" s="187">
        <f t="shared" si="56"/>
        <v>0.80586446411234203</v>
      </c>
      <c r="M175" s="186">
        <v>7.9727482838317982</v>
      </c>
      <c r="N175" s="187">
        <v>-0.22220380849378962</v>
      </c>
      <c r="O175" s="187">
        <v>-0.17889425673239145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301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9.2666883751221096</v>
      </c>
      <c r="D185" s="185">
        <v>0.35382731331801054</v>
      </c>
      <c r="E185" s="184">
        <v>8.8133498145859086</v>
      </c>
      <c r="F185" s="185">
        <f t="shared" ref="F185:J187" si="59">IFERROR(E185-C185,"-")</f>
        <v>-0.45333856053620103</v>
      </c>
      <c r="G185" s="184">
        <v>12.473309608540925</v>
      </c>
      <c r="H185" s="185">
        <f t="shared" si="59"/>
        <v>3.6599597939550161</v>
      </c>
      <c r="I185" s="184">
        <v>8.7088772845952995</v>
      </c>
      <c r="J185" s="185">
        <f t="shared" si="59"/>
        <v>-3.7644323239456252</v>
      </c>
      <c r="K185" s="184">
        <v>9.0303465900015976</v>
      </c>
      <c r="L185" s="185">
        <f t="shared" ref="L185:L187" si="60">IFERROR(K185-I185,"-")</f>
        <v>0.32146930540629803</v>
      </c>
      <c r="M185" s="184">
        <v>8.5031357792411413</v>
      </c>
      <c r="N185" s="185">
        <f t="shared" ref="N185:N187" si="61">IFERROR(M185-K185,"-")</f>
        <v>-0.52721081076045628</v>
      </c>
      <c r="O185" s="185">
        <f t="shared" ref="O185" si="62">IFERROR(M185-C185,"-")</f>
        <v>-0.76355259588096835</v>
      </c>
    </row>
    <row r="186" spans="1:16" x14ac:dyDescent="0.25">
      <c r="B186" s="114" t="s">
        <v>73</v>
      </c>
      <c r="C186" s="184">
        <v>8.7195281782437739</v>
      </c>
      <c r="D186" s="185">
        <v>0.15820455954310653</v>
      </c>
      <c r="E186" s="184">
        <v>8.3433203068461435</v>
      </c>
      <c r="F186" s="185">
        <f t="shared" si="59"/>
        <v>-0.37620787139763046</v>
      </c>
      <c r="G186" s="184">
        <v>14.453815261044177</v>
      </c>
      <c r="H186" s="185">
        <f t="shared" si="59"/>
        <v>6.1104949541980336</v>
      </c>
      <c r="I186" s="184">
        <v>6.9769477317554243</v>
      </c>
      <c r="J186" s="185">
        <f t="shared" si="59"/>
        <v>-7.4768675292887528</v>
      </c>
      <c r="K186" s="184">
        <v>7.7075522955718556</v>
      </c>
      <c r="L186" s="185">
        <f t="shared" si="60"/>
        <v>0.73060456381643135</v>
      </c>
      <c r="M186" s="184">
        <v>7.8615651670765221</v>
      </c>
      <c r="N186" s="185">
        <f t="shared" si="61"/>
        <v>0.15401287150466647</v>
      </c>
      <c r="O186" s="185">
        <f>IFERROR(M186-C186,"-")</f>
        <v>-0.85796301116725182</v>
      </c>
    </row>
    <row r="187" spans="1:16" x14ac:dyDescent="0.25">
      <c r="B187" s="114" t="s">
        <v>75</v>
      </c>
      <c r="C187" s="184">
        <v>7.7323165921640813</v>
      </c>
      <c r="D187" s="185">
        <v>0.28549812678666431</v>
      </c>
      <c r="E187" s="184">
        <v>9.8412825651302605</v>
      </c>
      <c r="F187" s="185">
        <f t="shared" si="59"/>
        <v>2.1089659729661792</v>
      </c>
      <c r="G187" s="184">
        <v>12.250825082508252</v>
      </c>
      <c r="H187" s="185">
        <f t="shared" si="59"/>
        <v>2.4095425173779912</v>
      </c>
      <c r="I187" s="184">
        <v>8.5546218487394956</v>
      </c>
      <c r="J187" s="185">
        <f t="shared" si="59"/>
        <v>-3.696203233768756</v>
      </c>
      <c r="K187" s="184">
        <v>7.6579337617399901</v>
      </c>
      <c r="L187" s="185">
        <f t="shared" si="60"/>
        <v>-0.89668808699950553</v>
      </c>
      <c r="M187" s="184">
        <v>7.2860209283606121</v>
      </c>
      <c r="N187" s="185">
        <f t="shared" si="61"/>
        <v>-0.37191283337937797</v>
      </c>
      <c r="O187" s="185">
        <f t="shared" ref="O187:O190" si="63">IFERROR(M187-C187,"-")</f>
        <v>-0.44629566380346919</v>
      </c>
    </row>
    <row r="188" spans="1:16" x14ac:dyDescent="0.25">
      <c r="B188" s="114" t="s">
        <v>77</v>
      </c>
      <c r="C188" s="184">
        <v>7.200854700854701</v>
      </c>
      <c r="D188" s="185">
        <v>-0.79196664548147666</v>
      </c>
      <c r="E188" s="184" t="s">
        <v>249</v>
      </c>
      <c r="F188" s="185" t="str">
        <f>IFERROR(E188-C188,"-")</f>
        <v>-</v>
      </c>
      <c r="G188" s="184">
        <v>8.6115288220551385</v>
      </c>
      <c r="H188" s="185" t="str">
        <f>IFERROR(G188-E188,"-")</f>
        <v>-</v>
      </c>
      <c r="I188" s="184">
        <v>7.242046234836347</v>
      </c>
      <c r="J188" s="185">
        <f>IFERROR(I188-G188,"-")</f>
        <v>-1.3694825872187915</v>
      </c>
      <c r="K188" s="184">
        <v>6.7489429946056276</v>
      </c>
      <c r="L188" s="185">
        <f>IFERROR(K188-I188,"-")</f>
        <v>-0.49310324023071939</v>
      </c>
      <c r="M188" s="184">
        <v>7.6862615587846763</v>
      </c>
      <c r="N188" s="185">
        <f>IFERROR(M188-K188,"-")</f>
        <v>0.93731856417904869</v>
      </c>
      <c r="O188" s="185">
        <f t="shared" si="63"/>
        <v>0.48540685792997529</v>
      </c>
    </row>
    <row r="189" spans="1:16" x14ac:dyDescent="0.25">
      <c r="B189" s="114" t="s">
        <v>79</v>
      </c>
      <c r="C189" s="184">
        <v>7.779356456330965</v>
      </c>
      <c r="D189" s="185">
        <v>-0.21407296291447775</v>
      </c>
      <c r="E189" s="184" t="s">
        <v>249</v>
      </c>
      <c r="F189" s="185" t="str">
        <f t="shared" ref="F189:J197" si="64">IFERROR(E189-C189,"-")</f>
        <v>-</v>
      </c>
      <c r="G189" s="184">
        <v>6.3733634311512413</v>
      </c>
      <c r="H189" s="185" t="str">
        <f t="shared" si="64"/>
        <v>-</v>
      </c>
      <c r="I189" s="184">
        <v>7.2300592128178334</v>
      </c>
      <c r="J189" s="185">
        <f t="shared" si="64"/>
        <v>0.8566957816665921</v>
      </c>
      <c r="K189" s="184">
        <v>7.35172631247044</v>
      </c>
      <c r="L189" s="185">
        <f t="shared" ref="L189:L197" si="65">IFERROR(K189-I189,"-")</f>
        <v>0.12166709965260658</v>
      </c>
      <c r="M189" s="184">
        <v>7.3568722011712024</v>
      </c>
      <c r="N189" s="185">
        <f t="shared" ref="N189:N196" si="66">IFERROR(M189-K189,"-")</f>
        <v>5.1458887007624909E-3</v>
      </c>
      <c r="O189" s="185">
        <f t="shared" si="63"/>
        <v>-0.42248425515976251</v>
      </c>
    </row>
    <row r="190" spans="1:16" x14ac:dyDescent="0.25">
      <c r="B190" s="114" t="s">
        <v>120</v>
      </c>
      <c r="C190" s="184">
        <v>7.6766990291262136</v>
      </c>
      <c r="D190" s="185">
        <v>-0.58569164142772223</v>
      </c>
      <c r="E190" s="184" t="s">
        <v>249</v>
      </c>
      <c r="F190" s="185" t="str">
        <f t="shared" si="64"/>
        <v>-</v>
      </c>
      <c r="G190" s="184">
        <v>7.7167957117331749</v>
      </c>
      <c r="H190" s="185" t="str">
        <f t="shared" si="64"/>
        <v>-</v>
      </c>
      <c r="I190" s="184">
        <v>7.8921325051759839</v>
      </c>
      <c r="J190" s="185">
        <f t="shared" si="64"/>
        <v>0.17533679344280895</v>
      </c>
      <c r="K190" s="184">
        <v>7.3744283157685429</v>
      </c>
      <c r="L190" s="185">
        <f t="shared" si="65"/>
        <v>-0.51770418940744101</v>
      </c>
      <c r="M190" s="184">
        <v>7.5051059001512863</v>
      </c>
      <c r="N190" s="185">
        <f t="shared" si="66"/>
        <v>0.13067758438274346</v>
      </c>
      <c r="O190" s="185">
        <f t="shared" si="63"/>
        <v>-0.17159312897492729</v>
      </c>
    </row>
    <row r="191" spans="1:16" x14ac:dyDescent="0.25">
      <c r="B191" s="114" t="s">
        <v>83</v>
      </c>
      <c r="C191" s="184">
        <v>8.4107765451664029</v>
      </c>
      <c r="D191" s="185">
        <v>-0.37600417023017485</v>
      </c>
      <c r="E191" s="184" t="s">
        <v>249</v>
      </c>
      <c r="F191" s="185" t="str">
        <f t="shared" si="64"/>
        <v>-</v>
      </c>
      <c r="G191" s="184">
        <v>8.4972983404091078</v>
      </c>
      <c r="H191" s="185" t="str">
        <f t="shared" si="64"/>
        <v>-</v>
      </c>
      <c r="I191" s="184">
        <v>7.8187372708757641</v>
      </c>
      <c r="J191" s="185">
        <f t="shared" si="64"/>
        <v>-0.67856106953334372</v>
      </c>
      <c r="K191" s="184">
        <v>7.6733506622106695</v>
      </c>
      <c r="L191" s="185">
        <f t="shared" si="65"/>
        <v>-0.14538660866509456</v>
      </c>
      <c r="M191" s="184">
        <v>7.6679137049507418</v>
      </c>
      <c r="N191" s="185">
        <f t="shared" si="66"/>
        <v>-5.436957259927766E-3</v>
      </c>
      <c r="O191" s="185">
        <f>IFERROR(M191-C191,"-")</f>
        <v>-0.74286284021566118</v>
      </c>
    </row>
    <row r="192" spans="1:16" x14ac:dyDescent="0.25">
      <c r="B192" s="114" t="s">
        <v>85</v>
      </c>
      <c r="C192" s="184">
        <v>8.4345609065155802</v>
      </c>
      <c r="D192" s="185">
        <v>-0.36976261193391657</v>
      </c>
      <c r="E192" s="184">
        <v>7.5310063126624582</v>
      </c>
      <c r="F192" s="185">
        <f t="shared" si="64"/>
        <v>-0.90355459385312198</v>
      </c>
      <c r="G192" s="184">
        <v>7.9433344251555846</v>
      </c>
      <c r="H192" s="185">
        <f t="shared" si="64"/>
        <v>0.4123281124931264</v>
      </c>
      <c r="I192" s="184">
        <v>7.9286612758310868</v>
      </c>
      <c r="J192" s="185">
        <f t="shared" si="64"/>
        <v>-1.4673149324497814E-2</v>
      </c>
      <c r="K192" s="184">
        <v>8.1656338971696538</v>
      </c>
      <c r="L192" s="185">
        <f t="shared" si="65"/>
        <v>0.236972621338567</v>
      </c>
      <c r="M192" s="184">
        <v>7.7958266452648477</v>
      </c>
      <c r="N192" s="185">
        <f t="shared" si="66"/>
        <v>-0.36980725190480612</v>
      </c>
      <c r="O192" s="185">
        <f>IFERROR(M192-C192,"-")</f>
        <v>-0.63873426125073252</v>
      </c>
    </row>
    <row r="193" spans="2:16" x14ac:dyDescent="0.25">
      <c r="B193" s="114" t="s">
        <v>87</v>
      </c>
      <c r="C193" s="184">
        <v>8.549366535605067</v>
      </c>
      <c r="D193" s="185">
        <v>4.5225297592860869E-2</v>
      </c>
      <c r="E193" s="184">
        <v>7.7185580774365823</v>
      </c>
      <c r="F193" s="185">
        <f t="shared" si="64"/>
        <v>-0.8308084581684847</v>
      </c>
      <c r="G193" s="184">
        <v>8.4934531059683316</v>
      </c>
      <c r="H193" s="185">
        <f t="shared" si="64"/>
        <v>0.7748950285317493</v>
      </c>
      <c r="I193" s="184">
        <v>7.9258992805755399</v>
      </c>
      <c r="J193" s="185">
        <f t="shared" si="64"/>
        <v>-0.56755382539279164</v>
      </c>
      <c r="K193" s="184">
        <v>7.8255897069335241</v>
      </c>
      <c r="L193" s="185">
        <f t="shared" si="65"/>
        <v>-0.10030957364201587</v>
      </c>
      <c r="M193" s="184">
        <v>7.7792072322670371</v>
      </c>
      <c r="N193" s="185">
        <f t="shared" si="66"/>
        <v>-4.6382474666486928E-2</v>
      </c>
      <c r="O193" s="185">
        <f t="shared" ref="O193:O196" si="67">IFERROR(M193-C193,"-")</f>
        <v>-0.77015930333802984</v>
      </c>
    </row>
    <row r="194" spans="2:16" x14ac:dyDescent="0.25">
      <c r="B194" s="114" t="s">
        <v>89</v>
      </c>
      <c r="C194" s="184">
        <v>6.9204971058903642</v>
      </c>
      <c r="D194" s="185">
        <v>-0.11306094654409282</v>
      </c>
      <c r="E194" s="184">
        <v>7.8821989528795813</v>
      </c>
      <c r="F194" s="185">
        <f t="shared" si="64"/>
        <v>0.96170184698921712</v>
      </c>
      <c r="G194" s="184">
        <v>6.4446714334354782</v>
      </c>
      <c r="H194" s="185">
        <f t="shared" si="64"/>
        <v>-1.4375275194441031</v>
      </c>
      <c r="I194" s="184">
        <v>6.3134996801023675</v>
      </c>
      <c r="J194" s="185">
        <f t="shared" si="64"/>
        <v>-0.13117175333311071</v>
      </c>
      <c r="K194" s="184">
        <v>6.8738239463848432</v>
      </c>
      <c r="L194" s="185">
        <f t="shared" si="65"/>
        <v>0.56032426628247567</v>
      </c>
      <c r="M194" s="184">
        <v>7.5672961028525512</v>
      </c>
      <c r="N194" s="185">
        <f t="shared" si="66"/>
        <v>0.69347215646770799</v>
      </c>
      <c r="O194" s="185">
        <f t="shared" si="67"/>
        <v>0.64679899696218701</v>
      </c>
    </row>
    <row r="195" spans="2:16" x14ac:dyDescent="0.25">
      <c r="B195" s="114" t="s">
        <v>91</v>
      </c>
      <c r="C195" s="184">
        <v>7.7921008403361345</v>
      </c>
      <c r="D195" s="185">
        <v>-0.99879086833760056</v>
      </c>
      <c r="E195" s="184">
        <v>8.5499040307101719</v>
      </c>
      <c r="F195" s="185">
        <f t="shared" si="64"/>
        <v>0.75780319037403743</v>
      </c>
      <c r="G195" s="184">
        <v>9.2018958378731757</v>
      </c>
      <c r="H195" s="185">
        <f t="shared" si="64"/>
        <v>0.65199180716300376</v>
      </c>
      <c r="I195" s="184">
        <v>8.8920780711825493</v>
      </c>
      <c r="J195" s="185">
        <f t="shared" si="64"/>
        <v>-0.30981776669062633</v>
      </c>
      <c r="K195" s="184">
        <v>8.6272536687631032</v>
      </c>
      <c r="L195" s="185">
        <f t="shared" si="65"/>
        <v>-0.26482440241944616</v>
      </c>
      <c r="M195" s="184">
        <v>7.8614325068870521</v>
      </c>
      <c r="N195" s="185">
        <f t="shared" si="66"/>
        <v>-0.76582116187605109</v>
      </c>
      <c r="O195" s="185">
        <f t="shared" si="67"/>
        <v>6.9331666550917603E-2</v>
      </c>
    </row>
    <row r="196" spans="2:16" x14ac:dyDescent="0.25">
      <c r="B196" s="114" t="s">
        <v>93</v>
      </c>
      <c r="C196" s="184">
        <v>8.4378679888441273</v>
      </c>
      <c r="D196" s="185">
        <v>1.1276842622633509E-2</v>
      </c>
      <c r="E196" s="184">
        <v>8.4763610315186249</v>
      </c>
      <c r="F196" s="185">
        <f t="shared" si="64"/>
        <v>3.8493042674497602E-2</v>
      </c>
      <c r="G196" s="184">
        <v>7.4289384561485461</v>
      </c>
      <c r="H196" s="185">
        <f t="shared" si="64"/>
        <v>-1.0474225753700788</v>
      </c>
      <c r="I196" s="184">
        <v>7.6410361281526926</v>
      </c>
      <c r="J196" s="185">
        <f t="shared" si="64"/>
        <v>0.21209767200414653</v>
      </c>
      <c r="K196" s="184">
        <v>7.7963321709931552</v>
      </c>
      <c r="L196" s="185">
        <f t="shared" si="65"/>
        <v>0.15529604284046261</v>
      </c>
      <c r="M196" s="184">
        <v>7.9899736147757254</v>
      </c>
      <c r="N196" s="185">
        <f t="shared" si="66"/>
        <v>0.1936414437825702</v>
      </c>
      <c r="O196" s="185">
        <f t="shared" si="67"/>
        <v>-0.44789437406840182</v>
      </c>
    </row>
    <row r="197" spans="2:16" ht="15.75" x14ac:dyDescent="0.25">
      <c r="B197" s="117" t="s">
        <v>30</v>
      </c>
      <c r="C197" s="186">
        <v>8.0583304872495454</v>
      </c>
      <c r="D197" s="187">
        <v>-0.21584948413012306</v>
      </c>
      <c r="E197" s="186">
        <v>8.3338509316770182</v>
      </c>
      <c r="F197" s="187">
        <f t="shared" si="64"/>
        <v>0.27552044442747281</v>
      </c>
      <c r="G197" s="186">
        <v>7.9855857244715089</v>
      </c>
      <c r="H197" s="187">
        <f t="shared" si="64"/>
        <v>-0.34826520720550924</v>
      </c>
      <c r="I197" s="186">
        <v>7.7256410566110665</v>
      </c>
      <c r="J197" s="187">
        <f t="shared" si="64"/>
        <v>-0.25994466786044246</v>
      </c>
      <c r="K197" s="186">
        <v>7.7249021514222322</v>
      </c>
      <c r="L197" s="187">
        <f t="shared" si="65"/>
        <v>-7.3890518883423795E-4</v>
      </c>
      <c r="M197" s="186">
        <v>7.7391729994982681</v>
      </c>
      <c r="N197" s="187">
        <v>1.4270848076035847E-2</v>
      </c>
      <c r="O197" s="187">
        <v>-0.31915748775127728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302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8.9468033186920444</v>
      </c>
      <c r="D207" s="185">
        <v>-0.3416974751387567</v>
      </c>
      <c r="E207" s="184">
        <v>8.4330054644808747</v>
      </c>
      <c r="F207" s="185">
        <f t="shared" ref="F207:J209" si="68">IFERROR(E207-C207,"-")</f>
        <v>-0.51379785421116964</v>
      </c>
      <c r="G207" s="184">
        <v>11.666666666666666</v>
      </c>
      <c r="H207" s="185">
        <f t="shared" si="68"/>
        <v>3.2336612021857913</v>
      </c>
      <c r="I207" s="184">
        <v>7.6091895557816205</v>
      </c>
      <c r="J207" s="185">
        <f t="shared" si="68"/>
        <v>-4.0574771108850456</v>
      </c>
      <c r="K207" s="184">
        <v>7.798589196213106</v>
      </c>
      <c r="L207" s="185">
        <f t="shared" ref="L207:L209" si="69">IFERROR(K207-I207,"-")</f>
        <v>0.18939964043148549</v>
      </c>
      <c r="M207" s="184">
        <v>7.9869806624545276</v>
      </c>
      <c r="N207" s="185">
        <f t="shared" ref="N207:N209" si="70">IFERROR(M207-K207,"-")</f>
        <v>0.18839146624142167</v>
      </c>
      <c r="O207" s="185">
        <f t="shared" ref="O207" si="71">IFERROR(M207-C207,"-")</f>
        <v>-0.95982265623751672</v>
      </c>
    </row>
    <row r="208" spans="2:16" x14ac:dyDescent="0.25">
      <c r="B208" s="114" t="s">
        <v>73</v>
      </c>
      <c r="C208" s="184">
        <v>8.0986423419601188</v>
      </c>
      <c r="D208" s="185">
        <v>0.5521766081962145</v>
      </c>
      <c r="E208" s="184">
        <v>7.5485582876348838</v>
      </c>
      <c r="F208" s="185">
        <f t="shared" si="68"/>
        <v>-0.55008405432523499</v>
      </c>
      <c r="G208" s="184">
        <v>6.6411764705882357</v>
      </c>
      <c r="H208" s="185">
        <f t="shared" si="68"/>
        <v>-0.90738181704664811</v>
      </c>
      <c r="I208" s="184">
        <v>6.6759882869692531</v>
      </c>
      <c r="J208" s="185">
        <f t="shared" si="68"/>
        <v>3.481181638101738E-2</v>
      </c>
      <c r="K208" s="184">
        <v>7.4807584006007133</v>
      </c>
      <c r="L208" s="185">
        <f t="shared" si="69"/>
        <v>0.80477011363146023</v>
      </c>
      <c r="M208" s="184">
        <v>7.8487669443083456</v>
      </c>
      <c r="N208" s="185">
        <f t="shared" si="70"/>
        <v>0.36800854370763236</v>
      </c>
      <c r="O208" s="185">
        <f>IFERROR(M208-C208,"-")</f>
        <v>-0.24987539765177313</v>
      </c>
    </row>
    <row r="209" spans="2:16" x14ac:dyDescent="0.25">
      <c r="B209" s="114" t="s">
        <v>75</v>
      </c>
      <c r="C209" s="184">
        <v>7.6330428333024294</v>
      </c>
      <c r="D209" s="185">
        <v>-0.43667023789842041</v>
      </c>
      <c r="E209" s="184">
        <v>8.5709890109890114</v>
      </c>
      <c r="F209" s="185">
        <f t="shared" si="68"/>
        <v>0.93794617768658206</v>
      </c>
      <c r="G209" s="184">
        <v>8.4431137724550904</v>
      </c>
      <c r="H209" s="185">
        <f t="shared" si="68"/>
        <v>-0.12787523853392102</v>
      </c>
      <c r="I209" s="184">
        <v>8.0673616680032083</v>
      </c>
      <c r="J209" s="185">
        <f t="shared" si="68"/>
        <v>-0.37575210445188212</v>
      </c>
      <c r="K209" s="184">
        <v>8.337007206443408</v>
      </c>
      <c r="L209" s="185">
        <f t="shared" si="69"/>
        <v>0.26964553844019967</v>
      </c>
      <c r="M209" s="184">
        <v>7.9085292945396573</v>
      </c>
      <c r="N209" s="185">
        <f t="shared" si="70"/>
        <v>-0.42847791190375073</v>
      </c>
      <c r="O209" s="185">
        <f t="shared" ref="O209:O212" si="72">IFERROR(M209-C209,"-")</f>
        <v>0.27548646123722786</v>
      </c>
    </row>
    <row r="210" spans="2:16" x14ac:dyDescent="0.25">
      <c r="B210" s="114" t="s">
        <v>77</v>
      </c>
      <c r="C210" s="184">
        <v>7.0737222976028944</v>
      </c>
      <c r="D210" s="185">
        <v>0.6725908675279042</v>
      </c>
      <c r="E210" s="184" t="s">
        <v>249</v>
      </c>
      <c r="F210" s="185" t="str">
        <f>IFERROR(E210-C210,"-")</f>
        <v>-</v>
      </c>
      <c r="G210" s="184">
        <v>6.942982456140351</v>
      </c>
      <c r="H210" s="185" t="str">
        <f>IFERROR(G210-E210,"-")</f>
        <v>-</v>
      </c>
      <c r="I210" s="184">
        <v>6.0505244163753247</v>
      </c>
      <c r="J210" s="185">
        <f>IFERROR(I210-G210,"-")</f>
        <v>-0.89245803976502636</v>
      </c>
      <c r="K210" s="184">
        <v>6.1622316493122513</v>
      </c>
      <c r="L210" s="185">
        <f>IFERROR(K210-I210,"-")</f>
        <v>0.11170723293692664</v>
      </c>
      <c r="M210" s="184">
        <v>6.5747333425682228</v>
      </c>
      <c r="N210" s="185">
        <f>IFERROR(M210-K210,"-")</f>
        <v>0.41250169325597152</v>
      </c>
      <c r="O210" s="185">
        <f t="shared" si="72"/>
        <v>-0.49898895503467156</v>
      </c>
    </row>
    <row r="211" spans="2:16" x14ac:dyDescent="0.25">
      <c r="B211" s="114" t="s">
        <v>79</v>
      </c>
      <c r="C211" s="184">
        <v>8.4893985287754212</v>
      </c>
      <c r="D211" s="185">
        <v>-1.1024586379190549</v>
      </c>
      <c r="E211" s="184" t="s">
        <v>249</v>
      </c>
      <c r="F211" s="185" t="str">
        <f t="shared" ref="F211:J219" si="73">IFERROR(E211-C211,"-")</f>
        <v>-</v>
      </c>
      <c r="G211" s="184">
        <v>5.9918918918918918</v>
      </c>
      <c r="H211" s="185" t="str">
        <f t="shared" si="73"/>
        <v>-</v>
      </c>
      <c r="I211" s="184">
        <v>9.0643571532106098</v>
      </c>
      <c r="J211" s="185">
        <f t="shared" si="73"/>
        <v>3.072465261318718</v>
      </c>
      <c r="K211" s="184">
        <v>8.7324577186038148</v>
      </c>
      <c r="L211" s="185">
        <f t="shared" ref="L211:L219" si="74">IFERROR(K211-I211,"-")</f>
        <v>-0.33189943460679494</v>
      </c>
      <c r="M211" s="184">
        <v>7.8931557757819757</v>
      </c>
      <c r="N211" s="185">
        <f t="shared" ref="N211:N218" si="75">IFERROR(M211-K211,"-")</f>
        <v>-0.83930194282183912</v>
      </c>
      <c r="O211" s="185">
        <f t="shared" si="72"/>
        <v>-0.59624275299344554</v>
      </c>
    </row>
    <row r="212" spans="2:16" x14ac:dyDescent="0.25">
      <c r="B212" s="114" t="s">
        <v>81</v>
      </c>
      <c r="C212" s="184">
        <v>8.8535181794402309</v>
      </c>
      <c r="D212" s="185">
        <v>0.45457346735030235</v>
      </c>
      <c r="E212" s="184" t="s">
        <v>249</v>
      </c>
      <c r="F212" s="185" t="str">
        <f t="shared" si="73"/>
        <v>-</v>
      </c>
      <c r="G212" s="184">
        <v>7.3175675675675675</v>
      </c>
      <c r="H212" s="185" t="str">
        <f t="shared" si="73"/>
        <v>-</v>
      </c>
      <c r="I212" s="184">
        <v>8.0135706732463863</v>
      </c>
      <c r="J212" s="185">
        <f t="shared" si="73"/>
        <v>0.69600310567881873</v>
      </c>
      <c r="K212" s="184">
        <v>7.7536370597243494</v>
      </c>
      <c r="L212" s="185">
        <f t="shared" si="74"/>
        <v>-0.25993361352203692</v>
      </c>
      <c r="M212" s="184">
        <v>8.044391597304795</v>
      </c>
      <c r="N212" s="185">
        <f t="shared" si="75"/>
        <v>0.29075453758044567</v>
      </c>
      <c r="O212" s="185">
        <f t="shared" si="72"/>
        <v>-0.80912658213543587</v>
      </c>
    </row>
    <row r="213" spans="2:16" x14ac:dyDescent="0.25">
      <c r="B213" s="114" t="s">
        <v>83</v>
      </c>
      <c r="C213" s="184">
        <v>7.9249880554228378</v>
      </c>
      <c r="D213" s="185">
        <v>-0.15053320545386573</v>
      </c>
      <c r="E213" s="184" t="s">
        <v>249</v>
      </c>
      <c r="F213" s="185" t="str">
        <f t="shared" si="73"/>
        <v>-</v>
      </c>
      <c r="G213" s="184">
        <v>8.0938786714246493</v>
      </c>
      <c r="H213" s="185" t="str">
        <f t="shared" si="73"/>
        <v>-</v>
      </c>
      <c r="I213" s="184">
        <v>7.5247405624906003</v>
      </c>
      <c r="J213" s="185">
        <f t="shared" si="73"/>
        <v>-0.56913810893404904</v>
      </c>
      <c r="K213" s="184">
        <v>7.5807761732851988</v>
      </c>
      <c r="L213" s="185">
        <f t="shared" si="74"/>
        <v>5.6035610794598512E-2</v>
      </c>
      <c r="M213" s="184">
        <v>7.3956372968349013</v>
      </c>
      <c r="N213" s="185">
        <f t="shared" si="75"/>
        <v>-0.18513887645029747</v>
      </c>
      <c r="O213" s="185">
        <f>IFERROR(M213-C213,"-")</f>
        <v>-0.52935075858793645</v>
      </c>
    </row>
    <row r="214" spans="2:16" x14ac:dyDescent="0.25">
      <c r="B214" s="114" t="s">
        <v>85</v>
      </c>
      <c r="C214" s="184">
        <v>9.9984372286855354</v>
      </c>
      <c r="D214" s="185">
        <v>0.34145591880647075</v>
      </c>
      <c r="E214" s="184">
        <v>7.8768551945447252</v>
      </c>
      <c r="F214" s="185">
        <f t="shared" si="73"/>
        <v>-2.1215820341408103</v>
      </c>
      <c r="G214" s="184">
        <v>7.8920375789311565</v>
      </c>
      <c r="H214" s="185">
        <f t="shared" si="73"/>
        <v>1.518238438643138E-2</v>
      </c>
      <c r="I214" s="184">
        <v>8.8722478934493072</v>
      </c>
      <c r="J214" s="185">
        <f t="shared" si="73"/>
        <v>0.98021031451815066</v>
      </c>
      <c r="K214" s="184">
        <v>9.0076436478650503</v>
      </c>
      <c r="L214" s="185">
        <f t="shared" si="74"/>
        <v>0.13539575441574314</v>
      </c>
      <c r="M214" s="184">
        <v>8.6820465966194611</v>
      </c>
      <c r="N214" s="185">
        <f t="shared" si="75"/>
        <v>-0.32559705124558924</v>
      </c>
      <c r="O214" s="185">
        <f>IFERROR(M214-C214,"-")</f>
        <v>-1.3163906320660743</v>
      </c>
    </row>
    <row r="215" spans="2:16" x14ac:dyDescent="0.25">
      <c r="B215" s="114" t="s">
        <v>87</v>
      </c>
      <c r="C215" s="184">
        <v>8.8892355694227767</v>
      </c>
      <c r="D215" s="185">
        <v>0.2221401782116299</v>
      </c>
      <c r="E215" s="184">
        <v>6.108247422680412</v>
      </c>
      <c r="F215" s="185">
        <f t="shared" si="73"/>
        <v>-2.7809881467423647</v>
      </c>
      <c r="G215" s="184">
        <v>8.3872750236817168</v>
      </c>
      <c r="H215" s="185">
        <f t="shared" si="73"/>
        <v>2.2790276010013049</v>
      </c>
      <c r="I215" s="184">
        <v>8.1407823073114383</v>
      </c>
      <c r="J215" s="185">
        <f t="shared" si="73"/>
        <v>-0.24649271637027859</v>
      </c>
      <c r="K215" s="184">
        <v>8.1342552074216705</v>
      </c>
      <c r="L215" s="185">
        <f t="shared" si="74"/>
        <v>-6.5270998897677401E-3</v>
      </c>
      <c r="M215" s="184">
        <v>8.573217903849697</v>
      </c>
      <c r="N215" s="185">
        <f t="shared" si="75"/>
        <v>0.43896269642802643</v>
      </c>
      <c r="O215" s="185">
        <f t="shared" ref="O215:O218" si="76">IFERROR(M215-C215,"-")</f>
        <v>-0.31601766557307975</v>
      </c>
    </row>
    <row r="216" spans="2:16" x14ac:dyDescent="0.25">
      <c r="B216" s="114" t="s">
        <v>89</v>
      </c>
      <c r="C216" s="184">
        <v>7.4415905926040535</v>
      </c>
      <c r="D216" s="185">
        <v>0.4685779789343556</v>
      </c>
      <c r="E216" s="184">
        <v>5.8590604026845634</v>
      </c>
      <c r="F216" s="185">
        <f t="shared" si="73"/>
        <v>-1.5825301899194901</v>
      </c>
      <c r="G216" s="184">
        <v>7.706890830660325</v>
      </c>
      <c r="H216" s="185">
        <f t="shared" si="73"/>
        <v>1.8478304279757616</v>
      </c>
      <c r="I216" s="184">
        <v>8.0149519401922387</v>
      </c>
      <c r="J216" s="185">
        <f t="shared" si="73"/>
        <v>0.30806110953191368</v>
      </c>
      <c r="K216" s="184">
        <v>7.7264816204051012</v>
      </c>
      <c r="L216" s="185">
        <f t="shared" si="74"/>
        <v>-0.28847031978713744</v>
      </c>
      <c r="M216" s="184">
        <v>7.8618848318660701</v>
      </c>
      <c r="N216" s="185">
        <f t="shared" si="75"/>
        <v>0.1354032114609689</v>
      </c>
      <c r="O216" s="185">
        <f t="shared" si="76"/>
        <v>0.42029423926201659</v>
      </c>
    </row>
    <row r="217" spans="2:16" x14ac:dyDescent="0.25">
      <c r="B217" s="114" t="s">
        <v>91</v>
      </c>
      <c r="C217" s="184">
        <v>7.4332813544219203</v>
      </c>
      <c r="D217" s="185">
        <v>-0.39837399561320019</v>
      </c>
      <c r="E217" s="184">
        <v>6.8014888337468982</v>
      </c>
      <c r="F217" s="185">
        <f t="shared" si="73"/>
        <v>-0.63179252067502212</v>
      </c>
      <c r="G217" s="184">
        <v>7.5867244313786166</v>
      </c>
      <c r="H217" s="185">
        <f t="shared" si="73"/>
        <v>0.78523559763171846</v>
      </c>
      <c r="I217" s="184">
        <v>7.0539167806212149</v>
      </c>
      <c r="J217" s="185">
        <f t="shared" si="73"/>
        <v>-0.53280765075740177</v>
      </c>
      <c r="K217" s="184">
        <v>7.5194165188251532</v>
      </c>
      <c r="L217" s="185">
        <f t="shared" si="74"/>
        <v>0.46549973820393831</v>
      </c>
      <c r="M217" s="184">
        <v>7.8219711004075583</v>
      </c>
      <c r="N217" s="185">
        <f t="shared" si="75"/>
        <v>0.30255458158240511</v>
      </c>
      <c r="O217" s="185">
        <f t="shared" si="76"/>
        <v>0.38868974598563799</v>
      </c>
    </row>
    <row r="218" spans="2:16" x14ac:dyDescent="0.25">
      <c r="B218" s="114" t="s">
        <v>93</v>
      </c>
      <c r="C218" s="184">
        <v>8.0252784918594688</v>
      </c>
      <c r="D218" s="185">
        <v>0.47220831642087191</v>
      </c>
      <c r="E218" s="184">
        <v>8.7415458937198061</v>
      </c>
      <c r="F218" s="185">
        <f t="shared" si="73"/>
        <v>0.71626740186033722</v>
      </c>
      <c r="G218" s="184">
        <v>7.2337546733131566</v>
      </c>
      <c r="H218" s="185">
        <f t="shared" si="73"/>
        <v>-1.5077912204066495</v>
      </c>
      <c r="I218" s="184">
        <v>7.6023429179978699</v>
      </c>
      <c r="J218" s="185">
        <f t="shared" si="73"/>
        <v>0.3685882446847133</v>
      </c>
      <c r="K218" s="184">
        <v>7.7343208926510192</v>
      </c>
      <c r="L218" s="185">
        <f t="shared" si="74"/>
        <v>0.13197797465314931</v>
      </c>
      <c r="M218" s="184">
        <v>8.1171240819482033</v>
      </c>
      <c r="N218" s="185">
        <f t="shared" si="75"/>
        <v>0.38280318929718415</v>
      </c>
      <c r="O218" s="185">
        <f t="shared" si="76"/>
        <v>9.1845590088734497E-2</v>
      </c>
    </row>
    <row r="219" spans="2:16" ht="15.75" x14ac:dyDescent="0.25">
      <c r="B219" s="117" t="s">
        <v>30</v>
      </c>
      <c r="C219" s="186">
        <v>8.1748388357100996</v>
      </c>
      <c r="D219" s="187">
        <v>6.8285092570356198E-2</v>
      </c>
      <c r="E219" s="186">
        <v>7.9013936058086429</v>
      </c>
      <c r="F219" s="187">
        <f t="shared" si="73"/>
        <v>-0.2734452299014567</v>
      </c>
      <c r="G219" s="186">
        <v>7.7442599277978337</v>
      </c>
      <c r="H219" s="187">
        <f t="shared" si="73"/>
        <v>-0.15713367801080924</v>
      </c>
      <c r="I219" s="186">
        <v>7.692902596803731</v>
      </c>
      <c r="J219" s="187">
        <f t="shared" si="73"/>
        <v>-5.1357330994102668E-2</v>
      </c>
      <c r="K219" s="186">
        <v>7.8054544428454529</v>
      </c>
      <c r="L219" s="187">
        <f t="shared" si="74"/>
        <v>0.11255184604172186</v>
      </c>
      <c r="M219" s="186">
        <v>7.8579848599122881</v>
      </c>
      <c r="N219" s="187">
        <v>5.2530417066835255E-2</v>
      </c>
      <c r="O219" s="187">
        <v>-0.31685397579781149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301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9.2666883751221096</v>
      </c>
      <c r="D229" s="185">
        <v>0.35382731331801054</v>
      </c>
      <c r="E229" s="184">
        <v>8.8133498145859086</v>
      </c>
      <c r="F229" s="185">
        <f t="shared" ref="F229:J231" si="77">IFERROR(E229-C229,"-")</f>
        <v>-0.45333856053620103</v>
      </c>
      <c r="G229" s="184">
        <v>12.473309608540925</v>
      </c>
      <c r="H229" s="185">
        <f t="shared" si="77"/>
        <v>3.6599597939550161</v>
      </c>
      <c r="I229" s="184">
        <v>8.7088772845952995</v>
      </c>
      <c r="J229" s="185">
        <f t="shared" si="77"/>
        <v>-3.7644323239456252</v>
      </c>
      <c r="K229" s="184">
        <v>9.0303465900015976</v>
      </c>
      <c r="L229" s="185">
        <f t="shared" ref="L229:L231" si="78">IFERROR(K229-I229,"-")</f>
        <v>0.32146930540629803</v>
      </c>
      <c r="M229" s="184">
        <v>8.5031357792411413</v>
      </c>
      <c r="N229" s="185">
        <f t="shared" ref="N229:N231" si="79">IFERROR(M229-K229,"-")</f>
        <v>-0.52721081076045628</v>
      </c>
      <c r="O229" s="185">
        <f t="shared" ref="O229" si="80">IFERROR(M229-C229,"-")</f>
        <v>-0.76355259588096835</v>
      </c>
    </row>
    <row r="230" spans="2:16" x14ac:dyDescent="0.25">
      <c r="B230" s="114" t="s">
        <v>73</v>
      </c>
      <c r="C230" s="184">
        <v>8.7195281782437739</v>
      </c>
      <c r="D230" s="185">
        <v>0.15820455954310653</v>
      </c>
      <c r="E230" s="184">
        <v>8.3433203068461435</v>
      </c>
      <c r="F230" s="185">
        <f t="shared" si="77"/>
        <v>-0.37620787139763046</v>
      </c>
      <c r="G230" s="184">
        <v>14.453815261044177</v>
      </c>
      <c r="H230" s="185">
        <f t="shared" si="77"/>
        <v>6.1104949541980336</v>
      </c>
      <c r="I230" s="184">
        <v>6.9769477317554243</v>
      </c>
      <c r="J230" s="185">
        <f t="shared" si="77"/>
        <v>-7.4768675292887528</v>
      </c>
      <c r="K230" s="184">
        <v>7.7075522955718556</v>
      </c>
      <c r="L230" s="185">
        <f t="shared" si="78"/>
        <v>0.73060456381643135</v>
      </c>
      <c r="M230" s="184">
        <v>7.8615651670765221</v>
      </c>
      <c r="N230" s="185">
        <f t="shared" si="79"/>
        <v>0.15401287150466647</v>
      </c>
      <c r="O230" s="185">
        <f>IFERROR(M230-C230,"-")</f>
        <v>-0.85796301116725182</v>
      </c>
    </row>
    <row r="231" spans="2:16" x14ac:dyDescent="0.25">
      <c r="B231" s="114" t="s">
        <v>75</v>
      </c>
      <c r="C231" s="184">
        <v>7.7323165921640813</v>
      </c>
      <c r="D231" s="185">
        <v>0.28549812678666431</v>
      </c>
      <c r="E231" s="184">
        <v>9.8412825651302605</v>
      </c>
      <c r="F231" s="185">
        <f t="shared" si="77"/>
        <v>2.1089659729661792</v>
      </c>
      <c r="G231" s="184">
        <v>12.250825082508252</v>
      </c>
      <c r="H231" s="185">
        <f t="shared" si="77"/>
        <v>2.4095425173779912</v>
      </c>
      <c r="I231" s="184">
        <v>8.5546218487394956</v>
      </c>
      <c r="J231" s="185">
        <f t="shared" si="77"/>
        <v>-3.696203233768756</v>
      </c>
      <c r="K231" s="184">
        <v>7.6579337617399901</v>
      </c>
      <c r="L231" s="185">
        <f t="shared" si="78"/>
        <v>-0.89668808699950553</v>
      </c>
      <c r="M231" s="184">
        <v>7.2860209283606121</v>
      </c>
      <c r="N231" s="185">
        <f t="shared" si="79"/>
        <v>-0.37191283337937797</v>
      </c>
      <c r="O231" s="185">
        <f t="shared" ref="O231:O234" si="81">IFERROR(M231-C231,"-")</f>
        <v>-0.44629566380346919</v>
      </c>
    </row>
    <row r="232" spans="2:16" x14ac:dyDescent="0.25">
      <c r="B232" s="114" t="s">
        <v>77</v>
      </c>
      <c r="C232" s="184">
        <v>7.200854700854701</v>
      </c>
      <c r="D232" s="185">
        <v>-0.79196664548147666</v>
      </c>
      <c r="E232" s="184" t="s">
        <v>249</v>
      </c>
      <c r="F232" s="185" t="str">
        <f>IFERROR(E232-C232,"-")</f>
        <v>-</v>
      </c>
      <c r="G232" s="184">
        <v>8.6115288220551385</v>
      </c>
      <c r="H232" s="185" t="str">
        <f>IFERROR(G232-E232,"-")</f>
        <v>-</v>
      </c>
      <c r="I232" s="184">
        <v>7.242046234836347</v>
      </c>
      <c r="J232" s="185">
        <f>IFERROR(I232-G232,"-")</f>
        <v>-1.3694825872187915</v>
      </c>
      <c r="K232" s="184">
        <v>6.7489429946056276</v>
      </c>
      <c r="L232" s="185">
        <f>IFERROR(K232-I232,"-")</f>
        <v>-0.49310324023071939</v>
      </c>
      <c r="M232" s="184">
        <v>7.6862615587846763</v>
      </c>
      <c r="N232" s="185">
        <f>IFERROR(M232-K232,"-")</f>
        <v>0.93731856417904869</v>
      </c>
      <c r="O232" s="185">
        <f t="shared" si="81"/>
        <v>0.48540685792997529</v>
      </c>
    </row>
    <row r="233" spans="2:16" x14ac:dyDescent="0.25">
      <c r="B233" s="114" t="s">
        <v>79</v>
      </c>
      <c r="C233" s="184">
        <v>7.779356456330965</v>
      </c>
      <c r="D233" s="185">
        <v>-0.21407296291447775</v>
      </c>
      <c r="E233" s="184" t="s">
        <v>249</v>
      </c>
      <c r="F233" s="185" t="str">
        <f t="shared" ref="F233:J241" si="82">IFERROR(E233-C233,"-")</f>
        <v>-</v>
      </c>
      <c r="G233" s="184">
        <v>6.3733634311512413</v>
      </c>
      <c r="H233" s="185" t="str">
        <f t="shared" si="82"/>
        <v>-</v>
      </c>
      <c r="I233" s="184">
        <v>7.2300592128178334</v>
      </c>
      <c r="J233" s="185">
        <f t="shared" si="82"/>
        <v>0.8566957816665921</v>
      </c>
      <c r="K233" s="184">
        <v>7.35172631247044</v>
      </c>
      <c r="L233" s="185">
        <f t="shared" ref="L233:L241" si="83">IFERROR(K233-I233,"-")</f>
        <v>0.12166709965260658</v>
      </c>
      <c r="M233" s="184">
        <v>7.3568722011712024</v>
      </c>
      <c r="N233" s="185">
        <f t="shared" ref="N233:N240" si="84">IFERROR(M233-K233,"-")</f>
        <v>5.1458887007624909E-3</v>
      </c>
      <c r="O233" s="185">
        <f t="shared" si="81"/>
        <v>-0.42248425515976251</v>
      </c>
    </row>
    <row r="234" spans="2:16" x14ac:dyDescent="0.25">
      <c r="B234" s="114" t="s">
        <v>81</v>
      </c>
      <c r="C234" s="184">
        <v>7.6766990291262136</v>
      </c>
      <c r="D234" s="185">
        <v>-0.58569164142772223</v>
      </c>
      <c r="E234" s="184" t="s">
        <v>249</v>
      </c>
      <c r="F234" s="185" t="str">
        <f t="shared" si="82"/>
        <v>-</v>
      </c>
      <c r="G234" s="184">
        <v>7.7167957117331749</v>
      </c>
      <c r="H234" s="185" t="str">
        <f t="shared" si="82"/>
        <v>-</v>
      </c>
      <c r="I234" s="184">
        <v>7.8921325051759839</v>
      </c>
      <c r="J234" s="185">
        <f t="shared" si="82"/>
        <v>0.17533679344280895</v>
      </c>
      <c r="K234" s="184">
        <v>7.3744283157685429</v>
      </c>
      <c r="L234" s="185">
        <f t="shared" si="83"/>
        <v>-0.51770418940744101</v>
      </c>
      <c r="M234" s="184">
        <v>7.5051059001512863</v>
      </c>
      <c r="N234" s="185">
        <f t="shared" si="84"/>
        <v>0.13067758438274346</v>
      </c>
      <c r="O234" s="185">
        <f t="shared" si="81"/>
        <v>-0.17159312897492729</v>
      </c>
    </row>
    <row r="235" spans="2:16" x14ac:dyDescent="0.25">
      <c r="B235" s="114" t="s">
        <v>83</v>
      </c>
      <c r="C235" s="184">
        <v>8.4107765451664029</v>
      </c>
      <c r="D235" s="185">
        <v>-0.37600417023017485</v>
      </c>
      <c r="E235" s="184" t="s">
        <v>249</v>
      </c>
      <c r="F235" s="185" t="str">
        <f t="shared" si="82"/>
        <v>-</v>
      </c>
      <c r="G235" s="184">
        <v>8.4972983404091078</v>
      </c>
      <c r="H235" s="185" t="str">
        <f t="shared" si="82"/>
        <v>-</v>
      </c>
      <c r="I235" s="184">
        <v>7.8187372708757641</v>
      </c>
      <c r="J235" s="185">
        <f t="shared" si="82"/>
        <v>-0.67856106953334372</v>
      </c>
      <c r="K235" s="184">
        <v>7.6733506622106695</v>
      </c>
      <c r="L235" s="185">
        <f t="shared" si="83"/>
        <v>-0.14538660866509456</v>
      </c>
      <c r="M235" s="184">
        <v>7.6679137049507418</v>
      </c>
      <c r="N235" s="185">
        <f t="shared" si="84"/>
        <v>-5.436957259927766E-3</v>
      </c>
      <c r="O235" s="185">
        <f>IFERROR(M235-C235,"-")</f>
        <v>-0.74286284021566118</v>
      </c>
    </row>
    <row r="236" spans="2:16" x14ac:dyDescent="0.25">
      <c r="B236" s="114" t="s">
        <v>85</v>
      </c>
      <c r="C236" s="184">
        <v>8.4345609065155802</v>
      </c>
      <c r="D236" s="185">
        <v>-0.36976261193391657</v>
      </c>
      <c r="E236" s="184">
        <v>7.5310063126624582</v>
      </c>
      <c r="F236" s="185">
        <f t="shared" si="82"/>
        <v>-0.90355459385312198</v>
      </c>
      <c r="G236" s="184">
        <v>7.9433344251555846</v>
      </c>
      <c r="H236" s="185">
        <f t="shared" si="82"/>
        <v>0.4123281124931264</v>
      </c>
      <c r="I236" s="184">
        <v>7.9286612758310868</v>
      </c>
      <c r="J236" s="185">
        <f t="shared" si="82"/>
        <v>-1.4673149324497814E-2</v>
      </c>
      <c r="K236" s="184">
        <v>8.1656338971696538</v>
      </c>
      <c r="L236" s="185">
        <f t="shared" si="83"/>
        <v>0.236972621338567</v>
      </c>
      <c r="M236" s="184">
        <v>7.7958266452648477</v>
      </c>
      <c r="N236" s="185">
        <f t="shared" si="84"/>
        <v>-0.36980725190480612</v>
      </c>
      <c r="O236" s="185">
        <f>IFERROR(M236-C236,"-")</f>
        <v>-0.63873426125073252</v>
      </c>
    </row>
    <row r="237" spans="2:16" x14ac:dyDescent="0.25">
      <c r="B237" s="114" t="s">
        <v>87</v>
      </c>
      <c r="C237" s="184">
        <v>8.549366535605067</v>
      </c>
      <c r="D237" s="185">
        <v>4.5225297592860869E-2</v>
      </c>
      <c r="E237" s="184">
        <v>7.7185580774365823</v>
      </c>
      <c r="F237" s="185">
        <f t="shared" si="82"/>
        <v>-0.8308084581684847</v>
      </c>
      <c r="G237" s="184">
        <v>8.4934531059683316</v>
      </c>
      <c r="H237" s="185">
        <f t="shared" si="82"/>
        <v>0.7748950285317493</v>
      </c>
      <c r="I237" s="184">
        <v>7.9258992805755399</v>
      </c>
      <c r="J237" s="185">
        <f t="shared" si="82"/>
        <v>-0.56755382539279164</v>
      </c>
      <c r="K237" s="184">
        <v>7.8255897069335241</v>
      </c>
      <c r="L237" s="185">
        <f t="shared" si="83"/>
        <v>-0.10030957364201587</v>
      </c>
      <c r="M237" s="184">
        <v>7.7792072322670371</v>
      </c>
      <c r="N237" s="185">
        <f t="shared" si="84"/>
        <v>-4.6382474666486928E-2</v>
      </c>
      <c r="O237" s="185">
        <f t="shared" ref="O237:O240" si="85">IFERROR(M237-C237,"-")</f>
        <v>-0.77015930333802984</v>
      </c>
    </row>
    <row r="238" spans="2:16" x14ac:dyDescent="0.25">
      <c r="B238" s="114" t="s">
        <v>89</v>
      </c>
      <c r="C238" s="184">
        <v>6.9204971058903642</v>
      </c>
      <c r="D238" s="185">
        <v>-0.11306094654409282</v>
      </c>
      <c r="E238" s="184">
        <v>7.8821989528795813</v>
      </c>
      <c r="F238" s="185">
        <f t="shared" si="82"/>
        <v>0.96170184698921712</v>
      </c>
      <c r="G238" s="184">
        <v>6.4446714334354782</v>
      </c>
      <c r="H238" s="185">
        <f t="shared" si="82"/>
        <v>-1.4375275194441031</v>
      </c>
      <c r="I238" s="184">
        <v>6.3134996801023675</v>
      </c>
      <c r="J238" s="185">
        <f t="shared" si="82"/>
        <v>-0.13117175333311071</v>
      </c>
      <c r="K238" s="184">
        <v>6.8738239463848432</v>
      </c>
      <c r="L238" s="185">
        <f t="shared" si="83"/>
        <v>0.56032426628247567</v>
      </c>
      <c r="M238" s="184">
        <v>7.5672961028525512</v>
      </c>
      <c r="N238" s="185">
        <f t="shared" si="84"/>
        <v>0.69347215646770799</v>
      </c>
      <c r="O238" s="185">
        <f t="shared" si="85"/>
        <v>0.64679899696218701</v>
      </c>
    </row>
    <row r="239" spans="2:16" x14ac:dyDescent="0.25">
      <c r="B239" s="114" t="s">
        <v>91</v>
      </c>
      <c r="C239" s="184">
        <v>7.7921008403361345</v>
      </c>
      <c r="D239" s="185">
        <v>-0.99879086833760056</v>
      </c>
      <c r="E239" s="184">
        <v>8.5499040307101719</v>
      </c>
      <c r="F239" s="185">
        <f t="shared" si="82"/>
        <v>0.75780319037403743</v>
      </c>
      <c r="G239" s="184">
        <v>9.2018958378731757</v>
      </c>
      <c r="H239" s="185">
        <f t="shared" si="82"/>
        <v>0.65199180716300376</v>
      </c>
      <c r="I239" s="184">
        <v>8.8920780711825493</v>
      </c>
      <c r="J239" s="185">
        <f t="shared" si="82"/>
        <v>-0.30981776669062633</v>
      </c>
      <c r="K239" s="184">
        <v>8.6272536687631032</v>
      </c>
      <c r="L239" s="185">
        <f t="shared" si="83"/>
        <v>-0.26482440241944616</v>
      </c>
      <c r="M239" s="184">
        <v>7.8614325068870521</v>
      </c>
      <c r="N239" s="185">
        <f t="shared" si="84"/>
        <v>-0.76582116187605109</v>
      </c>
      <c r="O239" s="185">
        <f t="shared" si="85"/>
        <v>6.9331666550917603E-2</v>
      </c>
    </row>
    <row r="240" spans="2:16" x14ac:dyDescent="0.25">
      <c r="B240" s="114" t="s">
        <v>93</v>
      </c>
      <c r="C240" s="184">
        <v>8.4378679888441273</v>
      </c>
      <c r="D240" s="185">
        <v>1.1276842622633509E-2</v>
      </c>
      <c r="E240" s="184">
        <v>8.4763610315186249</v>
      </c>
      <c r="F240" s="185">
        <f t="shared" si="82"/>
        <v>3.8493042674497602E-2</v>
      </c>
      <c r="G240" s="184">
        <v>7.4289384561485461</v>
      </c>
      <c r="H240" s="185">
        <f t="shared" si="82"/>
        <v>-1.0474225753700788</v>
      </c>
      <c r="I240" s="184">
        <v>7.6410361281526926</v>
      </c>
      <c r="J240" s="185">
        <f t="shared" si="82"/>
        <v>0.21209767200414653</v>
      </c>
      <c r="K240" s="184">
        <v>7.7963321709931552</v>
      </c>
      <c r="L240" s="185">
        <f t="shared" si="83"/>
        <v>0.15529604284046261</v>
      </c>
      <c r="M240" s="184">
        <v>7.9899736147757254</v>
      </c>
      <c r="N240" s="185">
        <f t="shared" si="84"/>
        <v>0.1936414437825702</v>
      </c>
      <c r="O240" s="185">
        <f t="shared" si="85"/>
        <v>-0.44789437406840182</v>
      </c>
    </row>
    <row r="241" spans="2:16" ht="15.75" x14ac:dyDescent="0.25">
      <c r="B241" s="117" t="s">
        <v>30</v>
      </c>
      <c r="C241" s="186">
        <v>8.0583304872495454</v>
      </c>
      <c r="D241" s="187">
        <v>-0.21584948413012306</v>
      </c>
      <c r="E241" s="186">
        <v>8.3338509316770182</v>
      </c>
      <c r="F241" s="187">
        <f t="shared" si="82"/>
        <v>0.27552044442747281</v>
      </c>
      <c r="G241" s="186">
        <v>7.9855857244715089</v>
      </c>
      <c r="H241" s="187">
        <f t="shared" si="82"/>
        <v>-0.34826520720550924</v>
      </c>
      <c r="I241" s="186">
        <v>7.7256410566110665</v>
      </c>
      <c r="J241" s="187">
        <f t="shared" si="82"/>
        <v>-0.25994466786044246</v>
      </c>
      <c r="K241" s="186">
        <v>7.7249021514222322</v>
      </c>
      <c r="L241" s="187">
        <f t="shared" si="83"/>
        <v>-7.3890518883423795E-4</v>
      </c>
      <c r="M241" s="186">
        <v>7.7391729994982681</v>
      </c>
      <c r="N241" s="187">
        <v>1.4270848076035847E-2</v>
      </c>
      <c r="O241" s="187">
        <v>-0.31915748775127728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303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7.6375326939843067</v>
      </c>
      <c r="D251" s="185">
        <v>-0.32790266221622133</v>
      </c>
      <c r="E251" s="184">
        <v>8.3097094259390509</v>
      </c>
      <c r="F251" s="185">
        <f t="shared" ref="F251:J253" si="86">IFERROR(E251-C251,"-")</f>
        <v>0.67217673195474426</v>
      </c>
      <c r="G251" s="184">
        <v>5.2</v>
      </c>
      <c r="H251" s="185">
        <f t="shared" si="86"/>
        <v>-3.1097094259390508</v>
      </c>
      <c r="I251" s="184">
        <v>7.4816341829085458</v>
      </c>
      <c r="J251" s="185">
        <f t="shared" si="86"/>
        <v>2.2816341829085456</v>
      </c>
      <c r="K251" s="184">
        <v>6.9183377627446241</v>
      </c>
      <c r="L251" s="185">
        <f t="shared" ref="L251:L253" si="87">IFERROR(K251-I251,"-")</f>
        <v>-0.56329642016392167</v>
      </c>
      <c r="M251" s="184">
        <v>7.7295487627365356</v>
      </c>
      <c r="N251" s="185">
        <f t="shared" ref="N251:N253" si="88">IFERROR(M251-K251,"-")</f>
        <v>0.81121099999191149</v>
      </c>
      <c r="O251" s="185">
        <f t="shared" ref="O251" si="89">IFERROR(M251-C251,"-")</f>
        <v>9.2016068752228897E-2</v>
      </c>
    </row>
    <row r="252" spans="2:16" x14ac:dyDescent="0.25">
      <c r="B252" s="114" t="s">
        <v>73</v>
      </c>
      <c r="C252" s="184">
        <v>7.7814229249011859</v>
      </c>
      <c r="D252" s="185">
        <v>-7.3335366882902875E-2</v>
      </c>
      <c r="E252" s="184">
        <v>7.7628614344723994</v>
      </c>
      <c r="F252" s="185">
        <f t="shared" si="86"/>
        <v>-1.856149042878652E-2</v>
      </c>
      <c r="G252" s="184">
        <v>5.8205128205128203</v>
      </c>
      <c r="H252" s="185">
        <f t="shared" si="86"/>
        <v>-1.9423486139595791</v>
      </c>
      <c r="I252" s="184">
        <v>7.9186262376237622</v>
      </c>
      <c r="J252" s="185">
        <f t="shared" si="86"/>
        <v>2.0981134171109419</v>
      </c>
      <c r="K252" s="184">
        <v>7.8601462522851921</v>
      </c>
      <c r="L252" s="185">
        <f t="shared" si="87"/>
        <v>-5.8479985338570017E-2</v>
      </c>
      <c r="M252" s="184">
        <v>8.2838026205742956</v>
      </c>
      <c r="N252" s="185">
        <f t="shared" si="88"/>
        <v>0.42365636828910347</v>
      </c>
      <c r="O252" s="185">
        <f>IFERROR(M252-C252,"-")</f>
        <v>0.50237969567310969</v>
      </c>
    </row>
    <row r="253" spans="2:16" x14ac:dyDescent="0.25">
      <c r="B253" s="114" t="s">
        <v>75</v>
      </c>
      <c r="C253" s="184">
        <v>7.2899596688601145</v>
      </c>
      <c r="D253" s="185">
        <v>-0.62156150454892245</v>
      </c>
      <c r="E253" s="184">
        <v>9.130612244897959</v>
      </c>
      <c r="F253" s="185">
        <f t="shared" si="86"/>
        <v>1.8406525760378445</v>
      </c>
      <c r="G253" s="184">
        <v>6.04</v>
      </c>
      <c r="H253" s="185">
        <f t="shared" si="86"/>
        <v>-3.0906122448979589</v>
      </c>
      <c r="I253" s="184">
        <v>8.1415174765558405</v>
      </c>
      <c r="J253" s="185">
        <f t="shared" si="86"/>
        <v>2.1015174765558404</v>
      </c>
      <c r="K253" s="184">
        <v>8.2257543103448274</v>
      </c>
      <c r="L253" s="185">
        <f t="shared" si="87"/>
        <v>8.4236833788986942E-2</v>
      </c>
      <c r="M253" s="184">
        <v>7.2290683229813668</v>
      </c>
      <c r="N253" s="185">
        <f t="shared" si="88"/>
        <v>-0.99668598736346059</v>
      </c>
      <c r="O253" s="185">
        <f t="shared" ref="O253:O256" si="90">IFERROR(M253-C253,"-")</f>
        <v>-6.0891345878747671E-2</v>
      </c>
    </row>
    <row r="254" spans="2:16" x14ac:dyDescent="0.25">
      <c r="B254" s="114" t="s">
        <v>77</v>
      </c>
      <c r="C254" s="184">
        <v>9.3692449355432785</v>
      </c>
      <c r="D254" s="185">
        <v>-0.49989884474751278</v>
      </c>
      <c r="E254" s="184" t="s">
        <v>249</v>
      </c>
      <c r="F254" s="185" t="str">
        <f>IFERROR(E254-C254,"-")</f>
        <v>-</v>
      </c>
      <c r="G254" s="184">
        <v>4.3703703703703702</v>
      </c>
      <c r="H254" s="185" t="str">
        <f>IFERROR(G254-E254,"-")</f>
        <v>-</v>
      </c>
      <c r="I254" s="184">
        <v>7.9946319018404912</v>
      </c>
      <c r="J254" s="185">
        <f>IFERROR(I254-G254,"-")</f>
        <v>3.624261531470121</v>
      </c>
      <c r="K254" s="184">
        <v>7.3605860113421553</v>
      </c>
      <c r="L254" s="185">
        <f>IFERROR(K254-I254,"-")</f>
        <v>-0.63404589049833593</v>
      </c>
      <c r="M254" s="184">
        <v>9.0169704588309241</v>
      </c>
      <c r="N254" s="185">
        <f>IFERROR(M254-K254,"-")</f>
        <v>1.6563844474887688</v>
      </c>
      <c r="O254" s="185">
        <f t="shared" si="90"/>
        <v>-0.35227447671235446</v>
      </c>
    </row>
    <row r="255" spans="2:16" x14ac:dyDescent="0.25">
      <c r="B255" s="114" t="s">
        <v>79</v>
      </c>
      <c r="C255" s="184">
        <v>7.6761718749999996</v>
      </c>
      <c r="D255" s="185">
        <v>0.69103807916253679</v>
      </c>
      <c r="E255" s="184" t="s">
        <v>249</v>
      </c>
      <c r="F255" s="185" t="str">
        <f t="shared" ref="F255:J263" si="91">IFERROR(E255-C255,"-")</f>
        <v>-</v>
      </c>
      <c r="G255" s="184">
        <v>6.7142857142857144</v>
      </c>
      <c r="H255" s="185" t="str">
        <f t="shared" si="91"/>
        <v>-</v>
      </c>
      <c r="I255" s="184">
        <v>7.5626204238921</v>
      </c>
      <c r="J255" s="185">
        <f t="shared" si="91"/>
        <v>0.84833470960638557</v>
      </c>
      <c r="K255" s="184">
        <v>6.9700460829493087</v>
      </c>
      <c r="L255" s="185">
        <f t="shared" ref="L255:L263" si="92">IFERROR(K255-I255,"-")</f>
        <v>-0.59257434094279127</v>
      </c>
      <c r="M255" s="184">
        <v>8.4228295819935699</v>
      </c>
      <c r="N255" s="185">
        <f t="shared" ref="N255:N262" si="93">IFERROR(M255-K255,"-")</f>
        <v>1.4527834990442612</v>
      </c>
      <c r="O255" s="185">
        <f t="shared" si="90"/>
        <v>0.74665770699357026</v>
      </c>
    </row>
    <row r="256" spans="2:16" x14ac:dyDescent="0.25">
      <c r="B256" s="114" t="s">
        <v>81</v>
      </c>
      <c r="C256" s="184">
        <v>7.9596977329974807</v>
      </c>
      <c r="D256" s="185">
        <v>0.30565732895707676</v>
      </c>
      <c r="E256" s="184" t="s">
        <v>249</v>
      </c>
      <c r="F256" s="185" t="str">
        <f t="shared" si="91"/>
        <v>-</v>
      </c>
      <c r="G256" s="184">
        <v>7.0810810810810807</v>
      </c>
      <c r="H256" s="185" t="str">
        <f t="shared" si="91"/>
        <v>-</v>
      </c>
      <c r="I256" s="184">
        <v>7.5051546391752577</v>
      </c>
      <c r="J256" s="185">
        <f t="shared" si="91"/>
        <v>0.42407355809417702</v>
      </c>
      <c r="K256" s="184">
        <v>6.8466666666666667</v>
      </c>
      <c r="L256" s="185">
        <f t="shared" si="92"/>
        <v>-0.65848797250859104</v>
      </c>
      <c r="M256" s="184">
        <v>7.862222222222222</v>
      </c>
      <c r="N256" s="185">
        <f t="shared" si="93"/>
        <v>1.0155555555555553</v>
      </c>
      <c r="O256" s="185">
        <f t="shared" si="90"/>
        <v>-9.7475510775258734E-2</v>
      </c>
    </row>
    <row r="257" spans="2:16" x14ac:dyDescent="0.25">
      <c r="B257" s="114" t="s">
        <v>83</v>
      </c>
      <c r="C257" s="184">
        <v>8.1366459627329188</v>
      </c>
      <c r="D257" s="185">
        <v>0.60932161922688621</v>
      </c>
      <c r="E257" s="184" t="s">
        <v>249</v>
      </c>
      <c r="F257" s="185" t="str">
        <f t="shared" si="91"/>
        <v>-</v>
      </c>
      <c r="G257" s="184">
        <v>6.9072164948453612</v>
      </c>
      <c r="H257" s="185" t="str">
        <f t="shared" si="91"/>
        <v>-</v>
      </c>
      <c r="I257" s="184">
        <v>8.0072780203784575</v>
      </c>
      <c r="J257" s="185">
        <f t="shared" si="91"/>
        <v>1.1000615255330963</v>
      </c>
      <c r="K257" s="184">
        <v>8.7509578544061295</v>
      </c>
      <c r="L257" s="185">
        <f t="shared" si="92"/>
        <v>0.74367983402767202</v>
      </c>
      <c r="M257" s="184">
        <v>7.0123558484349262</v>
      </c>
      <c r="N257" s="185">
        <f t="shared" si="93"/>
        <v>-1.7386020059712033</v>
      </c>
      <c r="O257" s="185">
        <f>IFERROR(M257-C257,"-")</f>
        <v>-1.1242901142979926</v>
      </c>
    </row>
    <row r="258" spans="2:16" x14ac:dyDescent="0.25">
      <c r="B258" s="114" t="s">
        <v>85</v>
      </c>
      <c r="C258" s="184">
        <v>9.694642857142858</v>
      </c>
      <c r="D258" s="185">
        <v>-1.4863095238095223</v>
      </c>
      <c r="E258" s="184">
        <v>4.666666666666667</v>
      </c>
      <c r="F258" s="185">
        <f t="shared" si="91"/>
        <v>-5.027976190476191</v>
      </c>
      <c r="G258" s="184">
        <v>8.3154362416107386</v>
      </c>
      <c r="H258" s="185">
        <f t="shared" si="91"/>
        <v>3.6487695749440716</v>
      </c>
      <c r="I258" s="184">
        <v>8.034782608695652</v>
      </c>
      <c r="J258" s="185">
        <f t="shared" si="91"/>
        <v>-0.2806536329150866</v>
      </c>
      <c r="K258" s="184">
        <v>7.1090629800307221</v>
      </c>
      <c r="L258" s="185">
        <f t="shared" si="92"/>
        <v>-0.92571962866492985</v>
      </c>
      <c r="M258" s="184">
        <v>8.0183486238532105</v>
      </c>
      <c r="N258" s="185">
        <f t="shared" si="93"/>
        <v>0.90928564382248833</v>
      </c>
      <c r="O258" s="185">
        <f>IFERROR(M258-C258,"-")</f>
        <v>-1.6762942332896476</v>
      </c>
    </row>
    <row r="259" spans="2:16" x14ac:dyDescent="0.25">
      <c r="B259" s="114" t="s">
        <v>87</v>
      </c>
      <c r="C259" s="184">
        <v>7.808080808080808</v>
      </c>
      <c r="D259" s="185">
        <v>-1.0402988215488218</v>
      </c>
      <c r="E259" s="184">
        <v>1</v>
      </c>
      <c r="F259" s="185">
        <f t="shared" si="91"/>
        <v>-6.808080808080808</v>
      </c>
      <c r="G259" s="184">
        <v>6.5935828877005349</v>
      </c>
      <c r="H259" s="185">
        <f t="shared" si="91"/>
        <v>5.5935828877005349</v>
      </c>
      <c r="I259" s="184">
        <v>7.1622176591375766</v>
      </c>
      <c r="J259" s="185">
        <f t="shared" si="91"/>
        <v>0.56863477143704166</v>
      </c>
      <c r="K259" s="184">
        <v>8.4351687388987564</v>
      </c>
      <c r="L259" s="185">
        <f t="shared" si="92"/>
        <v>1.2729510797611798</v>
      </c>
      <c r="M259" s="184">
        <v>7.9058524173027989</v>
      </c>
      <c r="N259" s="185">
        <f t="shared" si="93"/>
        <v>-0.52931632159595754</v>
      </c>
      <c r="O259" s="185">
        <f t="shared" ref="O259:O262" si="94">IFERROR(M259-C259,"-")</f>
        <v>9.7771609221990907E-2</v>
      </c>
    </row>
    <row r="260" spans="2:16" x14ac:dyDescent="0.25">
      <c r="B260" s="114" t="s">
        <v>89</v>
      </c>
      <c r="C260" s="184">
        <v>7.6181734740706748</v>
      </c>
      <c r="D260" s="185">
        <v>-6.0297577081658282E-2</v>
      </c>
      <c r="E260" s="184">
        <v>8.4444444444444446</v>
      </c>
      <c r="F260" s="185">
        <f t="shared" si="91"/>
        <v>0.82627097037376984</v>
      </c>
      <c r="G260" s="184">
        <v>6.4757085020242915</v>
      </c>
      <c r="H260" s="185">
        <f t="shared" si="91"/>
        <v>-1.9687359424201532</v>
      </c>
      <c r="I260" s="184">
        <v>6.6114445778311328</v>
      </c>
      <c r="J260" s="185">
        <f t="shared" si="91"/>
        <v>0.13573607580684133</v>
      </c>
      <c r="K260" s="184">
        <v>6.4231318419800099</v>
      </c>
      <c r="L260" s="185">
        <f t="shared" si="92"/>
        <v>-0.18831273585112296</v>
      </c>
      <c r="M260" s="184">
        <v>6.6109550561797752</v>
      </c>
      <c r="N260" s="185">
        <f t="shared" si="93"/>
        <v>0.18782321419976533</v>
      </c>
      <c r="O260" s="185">
        <f t="shared" si="94"/>
        <v>-1.0072184178908996</v>
      </c>
    </row>
    <row r="261" spans="2:16" x14ac:dyDescent="0.25">
      <c r="B261" s="114" t="s">
        <v>91</v>
      </c>
      <c r="C261" s="184">
        <v>8.3936713167744124</v>
      </c>
      <c r="D261" s="185">
        <v>-0.24284459612341003</v>
      </c>
      <c r="E261" s="184">
        <v>4.7142857142857144</v>
      </c>
      <c r="F261" s="185">
        <f t="shared" si="91"/>
        <v>-3.6793856024886979</v>
      </c>
      <c r="G261" s="184">
        <v>7.4768959435626101</v>
      </c>
      <c r="H261" s="185">
        <f t="shared" si="91"/>
        <v>2.7626102292768957</v>
      </c>
      <c r="I261" s="184">
        <v>7.7335884604062404</v>
      </c>
      <c r="J261" s="185">
        <f t="shared" si="91"/>
        <v>0.25669251684363026</v>
      </c>
      <c r="K261" s="184">
        <v>7.5530525628468821</v>
      </c>
      <c r="L261" s="185">
        <f t="shared" si="92"/>
        <v>-0.18053589755935828</v>
      </c>
      <c r="M261" s="184">
        <v>7.8490687219010917</v>
      </c>
      <c r="N261" s="185">
        <f t="shared" si="93"/>
        <v>0.29601615905420964</v>
      </c>
      <c r="O261" s="185">
        <f t="shared" si="94"/>
        <v>-0.54460259487332063</v>
      </c>
    </row>
    <row r="262" spans="2:16" x14ac:dyDescent="0.25">
      <c r="B262" s="114" t="s">
        <v>93</v>
      </c>
      <c r="C262" s="184">
        <v>7.2598285545373926</v>
      </c>
      <c r="D262" s="185">
        <v>0.51512656778242594</v>
      </c>
      <c r="E262" s="184">
        <v>7.708333333333333</v>
      </c>
      <c r="F262" s="185">
        <f t="shared" si="91"/>
        <v>0.44850477879594042</v>
      </c>
      <c r="G262" s="184">
        <v>9.2013390722142514</v>
      </c>
      <c r="H262" s="185">
        <f t="shared" si="91"/>
        <v>1.4930057388809184</v>
      </c>
      <c r="I262" s="184">
        <v>8.4737500000000008</v>
      </c>
      <c r="J262" s="185">
        <f t="shared" si="91"/>
        <v>-0.72758907221425062</v>
      </c>
      <c r="K262" s="184">
        <v>7.572878603329273</v>
      </c>
      <c r="L262" s="185">
        <f t="shared" si="92"/>
        <v>-0.9008713966707278</v>
      </c>
      <c r="M262" s="184">
        <v>7.0233521657250471</v>
      </c>
      <c r="N262" s="185">
        <f t="shared" si="93"/>
        <v>-0.54952643760422593</v>
      </c>
      <c r="O262" s="185">
        <f t="shared" si="94"/>
        <v>-0.23647638881234556</v>
      </c>
    </row>
    <row r="263" spans="2:16" ht="15.75" x14ac:dyDescent="0.25">
      <c r="B263" s="117" t="s">
        <v>30</v>
      </c>
      <c r="C263" s="186">
        <v>7.8305128536364812</v>
      </c>
      <c r="D263" s="187">
        <v>-0.15259628729901298</v>
      </c>
      <c r="E263" s="186">
        <v>8.18305376344086</v>
      </c>
      <c r="F263" s="187">
        <f t="shared" si="91"/>
        <v>0.3525409098043788</v>
      </c>
      <c r="G263" s="186">
        <v>7.6376430356438245</v>
      </c>
      <c r="H263" s="187">
        <f t="shared" si="91"/>
        <v>-0.54541072779703548</v>
      </c>
      <c r="I263" s="186">
        <v>7.7723058082575225</v>
      </c>
      <c r="J263" s="187">
        <f t="shared" si="91"/>
        <v>0.13466277261369797</v>
      </c>
      <c r="K263" s="186">
        <v>7.5019520130134199</v>
      </c>
      <c r="L263" s="187">
        <f t="shared" si="92"/>
        <v>-0.27035379524410263</v>
      </c>
      <c r="M263" s="186">
        <v>7.6486754966887416</v>
      </c>
      <c r="N263" s="187">
        <v>0.14672348367532173</v>
      </c>
      <c r="O263" s="187">
        <v>-0.18183735694773961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304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8.0378315132605298</v>
      </c>
      <c r="D273" s="185">
        <v>0.18892526326053005</v>
      </c>
      <c r="E273" s="184">
        <v>8.4188443135811557</v>
      </c>
      <c r="F273" s="185">
        <f t="shared" ref="F273:J275" si="95">IFERROR(E273-C273,"-")</f>
        <v>0.3810128003206259</v>
      </c>
      <c r="G273" s="184">
        <v>8.3571428571428577</v>
      </c>
      <c r="H273" s="185">
        <f t="shared" si="95"/>
        <v>-6.1701456438298052E-2</v>
      </c>
      <c r="I273" s="184">
        <v>7.7749077490774905</v>
      </c>
      <c r="J273" s="185">
        <f t="shared" si="95"/>
        <v>-0.58223510806536716</v>
      </c>
      <c r="K273" s="184">
        <v>6.765537310330493</v>
      </c>
      <c r="L273" s="185">
        <f t="shared" ref="L273:L275" si="96">IFERROR(K273-I273,"-")</f>
        <v>-1.0093704387469975</v>
      </c>
      <c r="M273" s="184">
        <v>7.6107711138310892</v>
      </c>
      <c r="N273" s="185">
        <f t="shared" ref="N273:N275" si="97">IFERROR(M273-K273,"-")</f>
        <v>0.84523380350059618</v>
      </c>
      <c r="O273" s="185">
        <f t="shared" ref="O273" si="98">IFERROR(M273-C273,"-")</f>
        <v>-0.42706039942944063</v>
      </c>
    </row>
    <row r="274" spans="2:15" x14ac:dyDescent="0.25">
      <c r="B274" s="114" t="s">
        <v>73</v>
      </c>
      <c r="C274" s="184">
        <v>8.1903225806451605</v>
      </c>
      <c r="D274" s="185">
        <v>0.29587910389894923</v>
      </c>
      <c r="E274" s="184">
        <v>7.5026661926768572</v>
      </c>
      <c r="F274" s="185">
        <f t="shared" si="95"/>
        <v>-0.68765638796830331</v>
      </c>
      <c r="G274" s="184">
        <v>8.155555555555555</v>
      </c>
      <c r="H274" s="185">
        <f t="shared" si="95"/>
        <v>0.65288936287869781</v>
      </c>
      <c r="I274" s="184">
        <v>7.2347826086956522</v>
      </c>
      <c r="J274" s="185">
        <f t="shared" si="95"/>
        <v>-0.92077294685990285</v>
      </c>
      <c r="K274" s="184">
        <v>7.538742023701003</v>
      </c>
      <c r="L274" s="185">
        <f t="shared" si="96"/>
        <v>0.30395941500535084</v>
      </c>
      <c r="M274" s="184">
        <v>7.6285875070343279</v>
      </c>
      <c r="N274" s="185">
        <f t="shared" si="97"/>
        <v>8.9845483333324871E-2</v>
      </c>
      <c r="O274" s="185">
        <f>IFERROR(M274-C274,"-")</f>
        <v>-0.56173507361083264</v>
      </c>
    </row>
    <row r="275" spans="2:15" x14ac:dyDescent="0.25">
      <c r="B275" s="114" t="s">
        <v>75</v>
      </c>
      <c r="C275" s="184">
        <v>7.8423496164715383</v>
      </c>
      <c r="D275" s="185">
        <v>-0.68853734646410647</v>
      </c>
      <c r="E275" s="184">
        <v>8.5890804597701145</v>
      </c>
      <c r="F275" s="185">
        <f t="shared" si="95"/>
        <v>0.7467308432985762</v>
      </c>
      <c r="G275" s="184">
        <v>9.6</v>
      </c>
      <c r="H275" s="185">
        <f t="shared" si="95"/>
        <v>1.0109195402298852</v>
      </c>
      <c r="I275" s="184">
        <v>8.7922437673130194</v>
      </c>
      <c r="J275" s="185">
        <f t="shared" si="95"/>
        <v>-0.80775623268698027</v>
      </c>
      <c r="K275" s="184">
        <v>8.7350050830227044</v>
      </c>
      <c r="L275" s="185">
        <f t="shared" si="96"/>
        <v>-5.7238684290314978E-2</v>
      </c>
      <c r="M275" s="184">
        <v>6.346367305751766</v>
      </c>
      <c r="N275" s="185">
        <f t="shared" si="97"/>
        <v>-2.3886377772709384</v>
      </c>
      <c r="O275" s="185">
        <f t="shared" ref="O275:O278" si="99">IFERROR(M275-C275,"-")</f>
        <v>-1.4959823107197723</v>
      </c>
    </row>
    <row r="276" spans="2:15" x14ac:dyDescent="0.25">
      <c r="B276" s="114" t="s">
        <v>77</v>
      </c>
      <c r="C276" s="184">
        <v>9.3837654058648532</v>
      </c>
      <c r="D276" s="185">
        <v>0.28337240836574651</v>
      </c>
      <c r="E276" s="184" t="s">
        <v>249</v>
      </c>
      <c r="F276" s="185" t="str">
        <f>IFERROR(E276-C276,"-")</f>
        <v>-</v>
      </c>
      <c r="G276" s="184">
        <v>6.7874999999999996</v>
      </c>
      <c r="H276" s="185" t="str">
        <f>IFERROR(G276-E276,"-")</f>
        <v>-</v>
      </c>
      <c r="I276" s="184">
        <v>7.5339805825242721</v>
      </c>
      <c r="J276" s="185">
        <f>IFERROR(I276-G276,"-")</f>
        <v>0.74648058252427241</v>
      </c>
      <c r="K276" s="184">
        <v>7.4826315789473687</v>
      </c>
      <c r="L276" s="185">
        <f>IFERROR(K276-I276,"-")</f>
        <v>-5.1349003576903307E-2</v>
      </c>
      <c r="M276" s="184">
        <v>9.0444115470022197</v>
      </c>
      <c r="N276" s="185">
        <f>IFERROR(M276-K276,"-")</f>
        <v>1.561779968054851</v>
      </c>
      <c r="O276" s="185">
        <f t="shared" si="99"/>
        <v>-0.33935385886263347</v>
      </c>
    </row>
    <row r="277" spans="2:15" x14ac:dyDescent="0.25">
      <c r="B277" s="114" t="s">
        <v>79</v>
      </c>
      <c r="C277" s="184">
        <v>8.1275510204081627</v>
      </c>
      <c r="D277" s="185">
        <v>-4.6387325044960512</v>
      </c>
      <c r="E277" s="184" t="s">
        <v>249</v>
      </c>
      <c r="F277" s="185" t="str">
        <f t="shared" ref="F277:J285" si="100">IFERROR(E277-C277,"-")</f>
        <v>-</v>
      </c>
      <c r="G277" s="184">
        <v>3.9473684210526314</v>
      </c>
      <c r="H277" s="185" t="str">
        <f t="shared" si="100"/>
        <v>-</v>
      </c>
      <c r="I277" s="184">
        <v>8.1943127962085303</v>
      </c>
      <c r="J277" s="185">
        <f t="shared" si="100"/>
        <v>4.2469443751558984</v>
      </c>
      <c r="K277" s="184">
        <v>7.3178571428571431</v>
      </c>
      <c r="L277" s="185">
        <f t="shared" ref="L277:L285" si="101">IFERROR(K277-I277,"-")</f>
        <v>-0.8764556533513872</v>
      </c>
      <c r="M277" s="184">
        <v>8.3803680981595097</v>
      </c>
      <c r="N277" s="185">
        <f t="shared" ref="N277:N284" si="102">IFERROR(M277-K277,"-")</f>
        <v>1.0625109553023666</v>
      </c>
      <c r="O277" s="185">
        <f t="shared" si="99"/>
        <v>0.25281707775134699</v>
      </c>
    </row>
    <row r="278" spans="2:15" x14ac:dyDescent="0.25">
      <c r="B278" s="114" t="s">
        <v>81</v>
      </c>
      <c r="C278" s="184">
        <v>6.4932249322493227</v>
      </c>
      <c r="D278" s="185">
        <v>-1.4272488410163291</v>
      </c>
      <c r="E278" s="184" t="s">
        <v>249</v>
      </c>
      <c r="F278" s="185" t="str">
        <f t="shared" si="100"/>
        <v>-</v>
      </c>
      <c r="G278" s="184">
        <v>12.76923076923077</v>
      </c>
      <c r="H278" s="185" t="str">
        <f t="shared" si="100"/>
        <v>-</v>
      </c>
      <c r="I278" s="184">
        <v>6.7651006711409396</v>
      </c>
      <c r="J278" s="185">
        <f t="shared" si="100"/>
        <v>-6.0041300980898304</v>
      </c>
      <c r="K278" s="184">
        <v>6.7832167832167833</v>
      </c>
      <c r="L278" s="185">
        <f t="shared" si="101"/>
        <v>1.8116112075843738E-2</v>
      </c>
      <c r="M278" s="184">
        <v>6.9055793991416312</v>
      </c>
      <c r="N278" s="185">
        <f t="shared" si="102"/>
        <v>0.12236261592484787</v>
      </c>
      <c r="O278" s="185">
        <f t="shared" si="99"/>
        <v>0.41235446689230848</v>
      </c>
    </row>
    <row r="279" spans="2:15" x14ac:dyDescent="0.25">
      <c r="B279" s="114" t="s">
        <v>83</v>
      </c>
      <c r="C279" s="184">
        <v>8.4854838709677427</v>
      </c>
      <c r="D279" s="185">
        <v>0.287406947890819</v>
      </c>
      <c r="E279" s="184" t="s">
        <v>249</v>
      </c>
      <c r="F279" s="185" t="str">
        <f t="shared" si="100"/>
        <v>-</v>
      </c>
      <c r="G279" s="184">
        <v>8.6</v>
      </c>
      <c r="H279" s="185" t="str">
        <f t="shared" si="100"/>
        <v>-</v>
      </c>
      <c r="I279" s="184">
        <v>9.1115702479338836</v>
      </c>
      <c r="J279" s="185">
        <f t="shared" si="100"/>
        <v>0.51157024793388395</v>
      </c>
      <c r="K279" s="184">
        <v>7.6214833759590794</v>
      </c>
      <c r="L279" s="185">
        <f t="shared" si="101"/>
        <v>-1.4900868719748042</v>
      </c>
      <c r="M279" s="184">
        <v>6.1578947368421053</v>
      </c>
      <c r="N279" s="185">
        <f t="shared" si="102"/>
        <v>-1.4635886391169741</v>
      </c>
      <c r="O279" s="185">
        <f>IFERROR(M279-C279,"-")</f>
        <v>-2.3275891341256374</v>
      </c>
    </row>
    <row r="280" spans="2:15" x14ac:dyDescent="0.25">
      <c r="B280" s="114" t="s">
        <v>85</v>
      </c>
      <c r="C280" s="184">
        <v>7.9084194977843429</v>
      </c>
      <c r="D280" s="185">
        <v>-1.00027615438957</v>
      </c>
      <c r="E280" s="184">
        <v>4.2</v>
      </c>
      <c r="F280" s="185">
        <f t="shared" si="100"/>
        <v>-3.7084194977843428</v>
      </c>
      <c r="G280" s="184">
        <v>5.0606060606060606</v>
      </c>
      <c r="H280" s="185">
        <f t="shared" si="100"/>
        <v>0.86060606060606037</v>
      </c>
      <c r="I280" s="184">
        <v>7.5714285714285712</v>
      </c>
      <c r="J280" s="185">
        <f t="shared" si="100"/>
        <v>2.5108225108225106</v>
      </c>
      <c r="K280" s="184">
        <v>6.5065274151436032</v>
      </c>
      <c r="L280" s="185">
        <f t="shared" si="101"/>
        <v>-1.064901156284968</v>
      </c>
      <c r="M280" s="184">
        <v>7.8706467661691546</v>
      </c>
      <c r="N280" s="185">
        <f t="shared" si="102"/>
        <v>1.3641193510255514</v>
      </c>
      <c r="O280" s="185">
        <f>IFERROR(M280-C280,"-")</f>
        <v>-3.7772731615188349E-2</v>
      </c>
    </row>
    <row r="281" spans="2:15" x14ac:dyDescent="0.25">
      <c r="B281" s="114" t="s">
        <v>87</v>
      </c>
      <c r="C281" s="184">
        <v>7.8191126279863479</v>
      </c>
      <c r="D281" s="185">
        <v>-0.64368229034396052</v>
      </c>
      <c r="E281" s="184">
        <v>6.875</v>
      </c>
      <c r="F281" s="185">
        <f t="shared" si="100"/>
        <v>-0.94411262798634787</v>
      </c>
      <c r="G281" s="184">
        <v>9.0925925925925934</v>
      </c>
      <c r="H281" s="185">
        <f t="shared" si="100"/>
        <v>2.2175925925925934</v>
      </c>
      <c r="I281" s="184">
        <v>7.0497382198952883</v>
      </c>
      <c r="J281" s="185">
        <f t="shared" si="100"/>
        <v>-2.0428543726973052</v>
      </c>
      <c r="K281" s="184">
        <v>7.5864661654135341</v>
      </c>
      <c r="L281" s="185">
        <f t="shared" si="101"/>
        <v>0.53672794551824587</v>
      </c>
      <c r="M281" s="184">
        <v>7.12</v>
      </c>
      <c r="N281" s="185">
        <f t="shared" si="102"/>
        <v>-0.46646616541353403</v>
      </c>
      <c r="O281" s="185">
        <f t="shared" ref="O281:O284" si="103">IFERROR(M281-C281,"-")</f>
        <v>-0.69911262798634777</v>
      </c>
    </row>
    <row r="282" spans="2:15" x14ac:dyDescent="0.25">
      <c r="B282" s="114" t="s">
        <v>89</v>
      </c>
      <c r="C282" s="184">
        <v>5.918250950570342</v>
      </c>
      <c r="D282" s="185">
        <v>0.13589610139745822</v>
      </c>
      <c r="E282" s="184">
        <v>6.7536231884057969</v>
      </c>
      <c r="F282" s="185">
        <f t="shared" si="100"/>
        <v>0.83537223783545489</v>
      </c>
      <c r="G282" s="184">
        <v>3.383111111111111</v>
      </c>
      <c r="H282" s="185">
        <f t="shared" si="100"/>
        <v>-3.3705120772946859</v>
      </c>
      <c r="I282" s="184">
        <v>5.6079854809437384</v>
      </c>
      <c r="J282" s="185">
        <f t="shared" si="100"/>
        <v>2.2248743698326274</v>
      </c>
      <c r="K282" s="184">
        <v>5.0288944723618094</v>
      </c>
      <c r="L282" s="185">
        <f t="shared" si="101"/>
        <v>-0.57909100858192897</v>
      </c>
      <c r="M282" s="184">
        <v>5.8646384479717817</v>
      </c>
      <c r="N282" s="185">
        <f t="shared" si="102"/>
        <v>0.83574397560997227</v>
      </c>
      <c r="O282" s="185">
        <f t="shared" si="103"/>
        <v>-5.3612502598560319E-2</v>
      </c>
    </row>
    <row r="283" spans="2:15" x14ac:dyDescent="0.25">
      <c r="B283" s="114" t="s">
        <v>91</v>
      </c>
      <c r="C283" s="184">
        <v>8.4100760456273758</v>
      </c>
      <c r="D283" s="185">
        <v>-0.5058019775061684</v>
      </c>
      <c r="E283" s="184">
        <v>6.1092715231788075</v>
      </c>
      <c r="F283" s="185">
        <f t="shared" si="100"/>
        <v>-2.3008045224485683</v>
      </c>
      <c r="G283" s="184">
        <v>8.5948434622467769</v>
      </c>
      <c r="H283" s="185">
        <f t="shared" si="100"/>
        <v>2.4855719390679694</v>
      </c>
      <c r="I283" s="184">
        <v>7.3335444374076424</v>
      </c>
      <c r="J283" s="185">
        <f t="shared" si="100"/>
        <v>-1.2612990248391345</v>
      </c>
      <c r="K283" s="184">
        <v>8.0071192473938471</v>
      </c>
      <c r="L283" s="185">
        <f t="shared" si="101"/>
        <v>0.67357480998620467</v>
      </c>
      <c r="M283" s="184">
        <v>7.7106042654028437</v>
      </c>
      <c r="N283" s="185">
        <f t="shared" si="102"/>
        <v>-0.29651498199100335</v>
      </c>
      <c r="O283" s="185">
        <f t="shared" si="103"/>
        <v>-0.69947178022453205</v>
      </c>
    </row>
    <row r="284" spans="2:15" x14ac:dyDescent="0.25">
      <c r="B284" s="114" t="s">
        <v>93</v>
      </c>
      <c r="C284" s="184">
        <v>7.2893936970084789</v>
      </c>
      <c r="D284" s="185">
        <v>-0.23926757882260841</v>
      </c>
      <c r="E284" s="184">
        <v>10.245901639344263</v>
      </c>
      <c r="F284" s="185">
        <f t="shared" si="100"/>
        <v>2.9565079423357838</v>
      </c>
      <c r="G284" s="184">
        <v>10.549908144519289</v>
      </c>
      <c r="H284" s="185">
        <f t="shared" si="100"/>
        <v>0.30400650517502648</v>
      </c>
      <c r="I284" s="184">
        <v>7.992067553735926</v>
      </c>
      <c r="J284" s="185">
        <f t="shared" si="100"/>
        <v>-2.5578405907833632</v>
      </c>
      <c r="K284" s="184">
        <v>7.3671026379960098</v>
      </c>
      <c r="L284" s="185">
        <f t="shared" si="101"/>
        <v>-0.62496491573991619</v>
      </c>
      <c r="M284" s="184">
        <v>6.7212800875273526</v>
      </c>
      <c r="N284" s="185">
        <f t="shared" si="102"/>
        <v>-0.64582255046865722</v>
      </c>
      <c r="O284" s="185">
        <f t="shared" si="103"/>
        <v>-0.56811360948112632</v>
      </c>
    </row>
    <row r="285" spans="2:15" ht="15.75" x14ac:dyDescent="0.25">
      <c r="B285" s="117" t="s">
        <v>30</v>
      </c>
      <c r="C285" s="186">
        <v>7.7773307826478364</v>
      </c>
      <c r="D285" s="187">
        <v>-0.25735897363864435</v>
      </c>
      <c r="E285" s="186">
        <v>7.9687523360992749</v>
      </c>
      <c r="F285" s="187">
        <f t="shared" si="100"/>
        <v>0.19142155345143852</v>
      </c>
      <c r="G285" s="186">
        <v>8.0300091491308319</v>
      </c>
      <c r="H285" s="187">
        <f t="shared" si="100"/>
        <v>6.1256813031556945E-2</v>
      </c>
      <c r="I285" s="186">
        <v>7.5025120527784823</v>
      </c>
      <c r="J285" s="187">
        <f t="shared" si="100"/>
        <v>-0.52749709635234954</v>
      </c>
      <c r="K285" s="186">
        <v>7.3068531577511981</v>
      </c>
      <c r="L285" s="187">
        <f t="shared" si="101"/>
        <v>-0.19565889502728417</v>
      </c>
      <c r="M285" s="186">
        <v>7.1674042882309976</v>
      </c>
      <c r="N285" s="187">
        <v>-0.13944886952020052</v>
      </c>
      <c r="O285" s="187">
        <v>-0.60992649441683877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EA18E-0CA5-4CC6-B773-863D56E00CE2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f t="shared" ref="N9:N14" si="2">IFERROR(M9-K9,"-")</f>
        <v>-0.19908426068926044</v>
      </c>
      <c r="O9" s="185">
        <f>IFERROR(M9-C9,"-")</f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f t="shared" si="2"/>
        <v>-0.11898138677653947</v>
      </c>
      <c r="O10" s="185">
        <f>IFERROR(M10-C10,"-")</f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f t="shared" si="2"/>
        <v>-0.31177362171956968</v>
      </c>
      <c r="O11" s="185">
        <f t="shared" ref="O11:O14" si="3">IFERROR(M11-C11,"-")</f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249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f t="shared" si="2"/>
        <v>0.27607084988408559</v>
      </c>
      <c r="O12" s="185">
        <f>IFERROR(M12-C12,"-")</f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249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f t="shared" si="2"/>
        <v>-0.17115172283182822</v>
      </c>
      <c r="O13" s="185">
        <f>IFERROR(M13-C13,"-")</f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249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f t="shared" si="2"/>
        <v>-5.0532779307213893E-2</v>
      </c>
      <c r="O14" s="185">
        <f t="shared" si="3"/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249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f>IFERROR(M15-K15,"-")</f>
        <v>-7.4330425707227477E-3</v>
      </c>
      <c r="O15" s="185">
        <f>IFERROR(M15-C15,"-")</f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>
        <v>7.4361541399893953</v>
      </c>
      <c r="N16" s="185">
        <f>IFERROR(M16-K16,"-")</f>
        <v>-0.18124737162319082</v>
      </c>
      <c r="O16" s="185">
        <f>IFERROR(M16-C16,"-")</f>
        <v>-0.28072670751142415</v>
      </c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>
        <v>7.4121032226799128</v>
      </c>
      <c r="N17" s="185">
        <f t="shared" ref="N17:N20" si="4">IFERROR(M17-K17,"-")</f>
        <v>0.20729748401645143</v>
      </c>
      <c r="O17" s="185">
        <f t="shared" ref="O17:O20" si="5">IFERROR(M17-C17,"-")</f>
        <v>-0.34360360504042742</v>
      </c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>
        <v>7.0798877672037257</v>
      </c>
      <c r="N18" s="185">
        <f t="shared" si="4"/>
        <v>6.80155574632888E-2</v>
      </c>
      <c r="O18" s="185">
        <f t="shared" si="5"/>
        <v>-0.22569895173338583</v>
      </c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>
        <v>7.1652454335716929</v>
      </c>
      <c r="N19" s="185">
        <f t="shared" si="4"/>
        <v>-0.28631497977253151</v>
      </c>
      <c r="O19" s="185">
        <f t="shared" si="5"/>
        <v>-0.36627013675206399</v>
      </c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>
        <v>7.1532354158566109</v>
      </c>
      <c r="N20" s="185">
        <f t="shared" si="4"/>
        <v>8.2765236021753452E-3</v>
      </c>
      <c r="O20" s="185">
        <f t="shared" si="5"/>
        <v>-0.457274871334862</v>
      </c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7.1378757417873455</v>
      </c>
      <c r="N21" s="187">
        <v>-5.9225721302831325E-2</v>
      </c>
      <c r="O21" s="187">
        <v>-0.29721444579260936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305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8.2503806788612408</v>
      </c>
      <c r="D31" s="185">
        <v>-3.933075448378176E-2</v>
      </c>
      <c r="E31" s="184">
        <v>8.1352858258738188</v>
      </c>
      <c r="F31" s="185">
        <f t="shared" ref="F31:J43" si="6">IFERROR(E31-C31,"-")</f>
        <v>-0.11509485298742206</v>
      </c>
      <c r="G31" s="184">
        <v>6.2849942158320937</v>
      </c>
      <c r="H31" s="185">
        <f t="shared" si="6"/>
        <v>-1.850291610041725</v>
      </c>
      <c r="I31" s="184">
        <v>7.5182646018212402</v>
      </c>
      <c r="J31" s="185">
        <f t="shared" si="6"/>
        <v>1.2332703859891465</v>
      </c>
      <c r="K31" s="184">
        <v>7.6644705070714041</v>
      </c>
      <c r="L31" s="185">
        <f t="shared" ref="L31:L43" si="7">IFERROR(K31-I31,"-")</f>
        <v>0.14620590525016386</v>
      </c>
      <c r="M31" s="184">
        <v>7.5580568527588392</v>
      </c>
      <c r="N31" s="185">
        <f>IFERROR(M31-K31,"-")</f>
        <v>-0.10641365431256489</v>
      </c>
      <c r="O31" s="185">
        <f>IFERROR(M31-C31,"-")</f>
        <v>-0.69232382610240162</v>
      </c>
    </row>
    <row r="32" spans="1:16" x14ac:dyDescent="0.25">
      <c r="B32" s="114" t="s">
        <v>73</v>
      </c>
      <c r="C32" s="184">
        <v>7.672650329691959</v>
      </c>
      <c r="D32" s="185">
        <v>3.109528491110769E-2</v>
      </c>
      <c r="E32" s="184">
        <v>7.2228318980165271</v>
      </c>
      <c r="F32" s="185">
        <f t="shared" si="6"/>
        <v>-0.4498184316754319</v>
      </c>
      <c r="G32" s="184">
        <v>5.3968468468468469</v>
      </c>
      <c r="H32" s="185">
        <f t="shared" si="6"/>
        <v>-1.8259850511696802</v>
      </c>
      <c r="I32" s="184">
        <v>6.7363253239954597</v>
      </c>
      <c r="J32" s="185">
        <f t="shared" si="6"/>
        <v>1.3394784771486128</v>
      </c>
      <c r="K32" s="184">
        <v>7.1058170367915148</v>
      </c>
      <c r="L32" s="185">
        <f t="shared" si="7"/>
        <v>0.36949171279605508</v>
      </c>
      <c r="M32" s="184">
        <v>7.03976485746497</v>
      </c>
      <c r="N32" s="185">
        <f t="shared" ref="N32:N39" si="8">IFERROR(M32-K32,"-")</f>
        <v>-6.6052179326544724E-2</v>
      </c>
      <c r="O32" s="185">
        <f t="shared" ref="O32:O42" si="9">IFERROR(M32-C32,"-")</f>
        <v>-0.63288547222698899</v>
      </c>
    </row>
    <row r="33" spans="2:16" x14ac:dyDescent="0.25">
      <c r="B33" s="114" t="s">
        <v>75</v>
      </c>
      <c r="C33" s="184">
        <v>7.2298782669473542</v>
      </c>
      <c r="D33" s="185">
        <v>0.22818526956459007</v>
      </c>
      <c r="E33" s="184">
        <v>8.0325955060881213</v>
      </c>
      <c r="F33" s="185">
        <f t="shared" si="6"/>
        <v>0.80271723914076709</v>
      </c>
      <c r="G33" s="184">
        <v>5.088915771964313</v>
      </c>
      <c r="H33" s="185">
        <f t="shared" si="6"/>
        <v>-2.9436797341238083</v>
      </c>
      <c r="I33" s="184">
        <v>7.340603850050659</v>
      </c>
      <c r="J33" s="185">
        <f t="shared" si="6"/>
        <v>2.251688078086346</v>
      </c>
      <c r="K33" s="184">
        <v>7.0855993964299477</v>
      </c>
      <c r="L33" s="185">
        <f t="shared" si="7"/>
        <v>-0.25500445362071122</v>
      </c>
      <c r="M33" s="184">
        <v>6.7417069787419814</v>
      </c>
      <c r="N33" s="185">
        <f t="shared" si="8"/>
        <v>-0.3438924176879663</v>
      </c>
      <c r="O33" s="185">
        <f t="shared" si="9"/>
        <v>-0.48817128820537281</v>
      </c>
    </row>
    <row r="34" spans="2:16" x14ac:dyDescent="0.25">
      <c r="B34" s="114" t="s">
        <v>77</v>
      </c>
      <c r="C34" s="184">
        <v>6.8932736431701338</v>
      </c>
      <c r="D34" s="185">
        <v>-0.14022768568331934</v>
      </c>
      <c r="E34" s="184" t="s">
        <v>249</v>
      </c>
      <c r="F34" s="185" t="str">
        <f t="shared" si="6"/>
        <v>-</v>
      </c>
      <c r="G34" s="184">
        <v>4.8453511180855235</v>
      </c>
      <c r="H34" s="185" t="str">
        <f t="shared" si="6"/>
        <v>-</v>
      </c>
      <c r="I34" s="184">
        <v>6.6255954316084074</v>
      </c>
      <c r="J34" s="185">
        <f t="shared" si="6"/>
        <v>1.7802443135228838</v>
      </c>
      <c r="K34" s="184">
        <v>6.5495900152383717</v>
      </c>
      <c r="L34" s="185">
        <f t="shared" si="7"/>
        <v>-7.6005416370035661E-2</v>
      </c>
      <c r="M34" s="184">
        <v>6.8085421647177435</v>
      </c>
      <c r="N34" s="185">
        <f t="shared" si="8"/>
        <v>0.25895214947937184</v>
      </c>
      <c r="O34" s="185">
        <f t="shared" si="9"/>
        <v>-8.4731478452390263E-2</v>
      </c>
    </row>
    <row r="35" spans="2:16" x14ac:dyDescent="0.25">
      <c r="B35" s="114" t="s">
        <v>79</v>
      </c>
      <c r="C35" s="184">
        <v>6.8085046391343811</v>
      </c>
      <c r="D35" s="185">
        <v>-0.26919883812966194</v>
      </c>
      <c r="E35" s="184" t="s">
        <v>249</v>
      </c>
      <c r="F35" s="185" t="str">
        <f t="shared" si="6"/>
        <v>-</v>
      </c>
      <c r="G35" s="184">
        <v>4.6480726575145379</v>
      </c>
      <c r="H35" s="185" t="str">
        <f t="shared" si="6"/>
        <v>-</v>
      </c>
      <c r="I35" s="184">
        <v>6.7026465511730491</v>
      </c>
      <c r="J35" s="185">
        <f t="shared" si="6"/>
        <v>2.0545738936585112</v>
      </c>
      <c r="K35" s="184">
        <v>6.924320405944183</v>
      </c>
      <c r="L35" s="185">
        <f t="shared" si="7"/>
        <v>0.22167385477113388</v>
      </c>
      <c r="M35" s="184">
        <v>6.7435530409757645</v>
      </c>
      <c r="N35" s="185">
        <f t="shared" si="8"/>
        <v>-0.1807673649684185</v>
      </c>
      <c r="O35" s="185">
        <f t="shared" si="9"/>
        <v>-6.4951598158616619E-2</v>
      </c>
    </row>
    <row r="36" spans="2:16" x14ac:dyDescent="0.25">
      <c r="B36" s="114" t="s">
        <v>81</v>
      </c>
      <c r="C36" s="184">
        <v>7.0524334074709722</v>
      </c>
      <c r="D36" s="185">
        <v>0.18404654682498478</v>
      </c>
      <c r="E36" s="184" t="s">
        <v>249</v>
      </c>
      <c r="F36" s="185" t="str">
        <f t="shared" si="6"/>
        <v>-</v>
      </c>
      <c r="G36" s="184">
        <v>5.0071353713737823</v>
      </c>
      <c r="H36" s="185" t="str">
        <f t="shared" si="6"/>
        <v>-</v>
      </c>
      <c r="I36" s="184">
        <v>7.0056785596006428</v>
      </c>
      <c r="J36" s="185">
        <f t="shared" si="6"/>
        <v>1.9985431882268605</v>
      </c>
      <c r="K36" s="184">
        <v>6.859391485803159</v>
      </c>
      <c r="L36" s="185">
        <f t="shared" si="7"/>
        <v>-0.14628707379748374</v>
      </c>
      <c r="M36" s="184">
        <v>6.6819662491005181</v>
      </c>
      <c r="N36" s="185">
        <f t="shared" si="8"/>
        <v>-0.17742523670264099</v>
      </c>
      <c r="O36" s="185">
        <f t="shared" si="9"/>
        <v>-0.37046715837045419</v>
      </c>
    </row>
    <row r="37" spans="2:16" x14ac:dyDescent="0.25">
      <c r="B37" s="114" t="s">
        <v>83</v>
      </c>
      <c r="C37" s="184">
        <v>7.4854602157788266</v>
      </c>
      <c r="D37" s="185">
        <v>5.170818638465402E-2</v>
      </c>
      <c r="E37" s="184" t="s">
        <v>249</v>
      </c>
      <c r="F37" s="185" t="str">
        <f t="shared" si="6"/>
        <v>-</v>
      </c>
      <c r="G37" s="184">
        <v>5.8237510966131643</v>
      </c>
      <c r="H37" s="185" t="str">
        <f t="shared" si="6"/>
        <v>-</v>
      </c>
      <c r="I37" s="184">
        <v>7.0349361355325888</v>
      </c>
      <c r="J37" s="185">
        <f t="shared" si="6"/>
        <v>1.2111850389194245</v>
      </c>
      <c r="K37" s="184">
        <v>7.2804276746500269</v>
      </c>
      <c r="L37" s="185">
        <f t="shared" si="7"/>
        <v>0.24549153911743815</v>
      </c>
      <c r="M37" s="184">
        <v>7.2822665110572462</v>
      </c>
      <c r="N37" s="185">
        <f t="shared" si="8"/>
        <v>1.8388364072192687E-3</v>
      </c>
      <c r="O37" s="185">
        <f t="shared" si="9"/>
        <v>-0.20319370472158038</v>
      </c>
    </row>
    <row r="38" spans="2:16" x14ac:dyDescent="0.25">
      <c r="B38" s="114" t="s">
        <v>85</v>
      </c>
      <c r="C38" s="184">
        <v>7.5641013564431043</v>
      </c>
      <c r="D38" s="185">
        <v>-6.5425860190468477E-2</v>
      </c>
      <c r="E38" s="184">
        <v>5.2528013118338341</v>
      </c>
      <c r="F38" s="185">
        <f t="shared" si="6"/>
        <v>-2.3113000446092702</v>
      </c>
      <c r="G38" s="184">
        <v>6.7385265460330084</v>
      </c>
      <c r="H38" s="185">
        <f t="shared" si="6"/>
        <v>1.4857252341991742</v>
      </c>
      <c r="I38" s="184">
        <v>7.4451101998232163</v>
      </c>
      <c r="J38" s="185">
        <f t="shared" si="6"/>
        <v>0.70658365379020793</v>
      </c>
      <c r="K38" s="184">
        <v>7.5113181535177445</v>
      </c>
      <c r="L38" s="185">
        <f t="shared" si="7"/>
        <v>6.6207953694528143E-2</v>
      </c>
      <c r="M38" s="184">
        <v>7.2521785201399833</v>
      </c>
      <c r="N38" s="185">
        <f t="shared" si="8"/>
        <v>-0.25913963337776114</v>
      </c>
      <c r="O38" s="185">
        <f t="shared" si="9"/>
        <v>-0.31192283630312101</v>
      </c>
    </row>
    <row r="39" spans="2:16" x14ac:dyDescent="0.25">
      <c r="B39" s="114" t="s">
        <v>87</v>
      </c>
      <c r="C39" s="184">
        <v>7.546100731112916</v>
      </c>
      <c r="D39" s="185">
        <v>0.13686884574064795</v>
      </c>
      <c r="E39" s="184">
        <v>4.6117404028232052</v>
      </c>
      <c r="F39" s="185">
        <f t="shared" si="6"/>
        <v>-2.9343603282897108</v>
      </c>
      <c r="G39" s="184">
        <v>7.1107683679192375</v>
      </c>
      <c r="H39" s="185">
        <f t="shared" si="6"/>
        <v>2.4990279650960323</v>
      </c>
      <c r="I39" s="184">
        <v>7.1996563985093509</v>
      </c>
      <c r="J39" s="185">
        <f t="shared" si="6"/>
        <v>8.8888030590113409E-2</v>
      </c>
      <c r="K39" s="184">
        <v>7.201905187763999</v>
      </c>
      <c r="L39" s="185">
        <f t="shared" si="7"/>
        <v>2.2487892546481092E-3</v>
      </c>
      <c r="M39" s="184">
        <v>7.3222976656589189</v>
      </c>
      <c r="N39" s="185">
        <f t="shared" si="8"/>
        <v>0.12039247789491991</v>
      </c>
      <c r="O39" s="185">
        <f t="shared" si="9"/>
        <v>-0.22380306545399709</v>
      </c>
    </row>
    <row r="40" spans="2:16" x14ac:dyDescent="0.25">
      <c r="B40" s="114" t="s">
        <v>89</v>
      </c>
      <c r="C40" s="184">
        <v>7.1231688405740057</v>
      </c>
      <c r="D40" s="185">
        <v>6.2997871388578375E-2</v>
      </c>
      <c r="E40" s="184">
        <v>4.4186308981204148</v>
      </c>
      <c r="F40" s="185">
        <f t="shared" si="6"/>
        <v>-2.7045379424535909</v>
      </c>
      <c r="G40" s="184">
        <v>6.7673235335018447</v>
      </c>
      <c r="H40" s="185">
        <f t="shared" si="6"/>
        <v>2.3486926353814299</v>
      </c>
      <c r="I40" s="184">
        <v>6.9613529785943582</v>
      </c>
      <c r="J40" s="185">
        <f t="shared" si="6"/>
        <v>0.19402944509251352</v>
      </c>
      <c r="K40" s="184">
        <v>6.9074537059605969</v>
      </c>
      <c r="L40" s="185">
        <f t="shared" si="7"/>
        <v>-5.3899272633761264E-2</v>
      </c>
      <c r="M40" s="184">
        <v>7.0022098187235802</v>
      </c>
      <c r="N40" s="185">
        <f>IFERROR(M40-K40,"-")</f>
        <v>9.4756112762983236E-2</v>
      </c>
      <c r="O40" s="185">
        <f t="shared" si="9"/>
        <v>-0.12095902185042551</v>
      </c>
    </row>
    <row r="41" spans="2:16" x14ac:dyDescent="0.25">
      <c r="B41" s="114" t="s">
        <v>91</v>
      </c>
      <c r="C41" s="184">
        <v>7.3441428597878211</v>
      </c>
      <c r="D41" s="185">
        <v>-0.15690234409787784</v>
      </c>
      <c r="E41" s="184">
        <v>7.1778568798330671</v>
      </c>
      <c r="F41" s="185">
        <f t="shared" si="6"/>
        <v>-0.16628597995475403</v>
      </c>
      <c r="G41" s="184">
        <v>7.4590700904756542</v>
      </c>
      <c r="H41" s="185">
        <f t="shared" si="6"/>
        <v>0.28121321064258709</v>
      </c>
      <c r="I41" s="184">
        <v>7.1690575541344659</v>
      </c>
      <c r="J41" s="185">
        <f t="shared" si="6"/>
        <v>-0.29001253634118829</v>
      </c>
      <c r="K41" s="184">
        <v>7.33855035279025</v>
      </c>
      <c r="L41" s="185">
        <f t="shared" si="7"/>
        <v>0.16949279865578415</v>
      </c>
      <c r="M41" s="184">
        <v>7.11226447386227</v>
      </c>
      <c r="N41" s="185">
        <f>IFERROR(M41-K41,"-")</f>
        <v>-0.22628587892798002</v>
      </c>
      <c r="O41" s="185">
        <f t="shared" si="9"/>
        <v>-0.2318783859255511</v>
      </c>
    </row>
    <row r="42" spans="2:16" x14ac:dyDescent="0.25">
      <c r="B42" s="114" t="s">
        <v>93</v>
      </c>
      <c r="C42" s="184">
        <v>7.299135293335107</v>
      </c>
      <c r="D42" s="185">
        <v>0.20347723215243185</v>
      </c>
      <c r="E42" s="184">
        <v>7.0017494280715917</v>
      </c>
      <c r="F42" s="185">
        <f t="shared" si="6"/>
        <v>-0.29738586526351529</v>
      </c>
      <c r="G42" s="184">
        <v>7.141052695655703</v>
      </c>
      <c r="H42" s="185">
        <f t="shared" si="6"/>
        <v>0.13930326758411127</v>
      </c>
      <c r="I42" s="184">
        <v>7.0770494781997302</v>
      </c>
      <c r="J42" s="185">
        <f t="shared" si="6"/>
        <v>-6.4003217455972816E-2</v>
      </c>
      <c r="K42" s="184">
        <v>7.0566021750516033</v>
      </c>
      <c r="L42" s="185">
        <f t="shared" si="7"/>
        <v>-2.0447303148126927E-2</v>
      </c>
      <c r="M42" s="184">
        <v>7.0764060066827863</v>
      </c>
      <c r="N42" s="185">
        <f>IFERROR(M42-K42,"-")</f>
        <v>1.9803831631183044E-2</v>
      </c>
      <c r="O42" s="185">
        <f t="shared" si="9"/>
        <v>-0.22272928665232072</v>
      </c>
    </row>
    <row r="43" spans="2:16" ht="15.75" x14ac:dyDescent="0.25">
      <c r="B43" s="117" t="s">
        <v>30</v>
      </c>
      <c r="C43" s="186">
        <v>7.3447437273581109</v>
      </c>
      <c r="D43" s="187">
        <v>2.1876358322914236E-2</v>
      </c>
      <c r="E43" s="186">
        <v>6.9011122634289048</v>
      </c>
      <c r="F43" s="187">
        <f t="shared" si="6"/>
        <v>-0.44363146392920605</v>
      </c>
      <c r="G43" s="186">
        <v>6.5070287259819759</v>
      </c>
      <c r="H43" s="187">
        <f t="shared" si="6"/>
        <v>-0.39408353744692892</v>
      </c>
      <c r="I43" s="186">
        <v>7.0549781333920114</v>
      </c>
      <c r="J43" s="187">
        <f t="shared" si="6"/>
        <v>0.5479494074100355</v>
      </c>
      <c r="K43" s="186">
        <v>7.1160415085707172</v>
      </c>
      <c r="L43" s="187">
        <f t="shared" si="7"/>
        <v>6.1063375178705748E-2</v>
      </c>
      <c r="M43" s="186">
        <v>7.0468508262018474</v>
      </c>
      <c r="N43" s="187">
        <v>-6.9190682368869716E-2</v>
      </c>
      <c r="O43" s="187">
        <v>-0.29789290115626343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7" t="s">
        <v>306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8.2333166431840148</v>
      </c>
      <c r="D53" s="185">
        <v>-5.4155293294124718E-2</v>
      </c>
      <c r="E53" s="184">
        <v>8.0209407944760684</v>
      </c>
      <c r="F53" s="185">
        <f t="shared" ref="F53:J65" si="10">IFERROR(E53-C53,"-")</f>
        <v>-0.21237584870794635</v>
      </c>
      <c r="G53" s="184">
        <v>5.7105285849788743</v>
      </c>
      <c r="H53" s="185">
        <f t="shared" si="10"/>
        <v>-2.3104122094971942</v>
      </c>
      <c r="I53" s="184">
        <v>7.4674421006428959</v>
      </c>
      <c r="J53" s="185">
        <f t="shared" si="10"/>
        <v>1.7569135156640217</v>
      </c>
      <c r="K53" s="184">
        <v>7.5453921703162061</v>
      </c>
      <c r="L53" s="185">
        <f t="shared" ref="L53:L65" si="11">IFERROR(K53-I53,"-")</f>
        <v>7.7950069673310196E-2</v>
      </c>
      <c r="M53" s="184">
        <v>7.4795131736365352</v>
      </c>
      <c r="N53" s="185">
        <f>IFERROR(M53-K53,"-")</f>
        <v>-6.5878996679670898E-2</v>
      </c>
      <c r="O53" s="185">
        <f>IFERROR(M53-C53,"-")</f>
        <v>-0.75380346954747957</v>
      </c>
    </row>
    <row r="54" spans="1:16" x14ac:dyDescent="0.25">
      <c r="A54" s="1"/>
      <c r="B54" s="114" t="s">
        <v>73</v>
      </c>
      <c r="C54" s="184">
        <v>7.5458689988835133</v>
      </c>
      <c r="D54" s="185">
        <v>-3.2778256196863254E-2</v>
      </c>
      <c r="E54" s="184">
        <v>7.083001070187235</v>
      </c>
      <c r="F54" s="185">
        <f t="shared" si="10"/>
        <v>-0.46286792869627824</v>
      </c>
      <c r="G54" s="184">
        <v>4.9967806841046274</v>
      </c>
      <c r="H54" s="185">
        <f t="shared" si="10"/>
        <v>-2.0862203860826076</v>
      </c>
      <c r="I54" s="184">
        <v>6.6507065915604313</v>
      </c>
      <c r="J54" s="185">
        <f t="shared" si="10"/>
        <v>1.6539259074558039</v>
      </c>
      <c r="K54" s="184">
        <v>6.9978918500415102</v>
      </c>
      <c r="L54" s="185">
        <f t="shared" si="11"/>
        <v>0.34718525848107884</v>
      </c>
      <c r="M54" s="184">
        <v>6.9611814572379007</v>
      </c>
      <c r="N54" s="185">
        <f t="shared" ref="N54:N64" si="12">IFERROR(M54-K54,"-")</f>
        <v>-3.6710392803609437E-2</v>
      </c>
      <c r="O54" s="185">
        <f t="shared" ref="O54:O64" si="13">IFERROR(M54-C54,"-")</f>
        <v>-0.58468754164561254</v>
      </c>
    </row>
    <row r="55" spans="1:16" x14ac:dyDescent="0.25">
      <c r="A55" s="1"/>
      <c r="B55" s="114" t="s">
        <v>75</v>
      </c>
      <c r="C55" s="184">
        <v>7.224927224149619</v>
      </c>
      <c r="D55" s="185">
        <v>0.18181087947531527</v>
      </c>
      <c r="E55" s="184">
        <v>7.9104612087858568</v>
      </c>
      <c r="F55" s="185">
        <f t="shared" si="10"/>
        <v>0.68553398463623783</v>
      </c>
      <c r="G55" s="184">
        <v>4.8375486381322954</v>
      </c>
      <c r="H55" s="185">
        <f t="shared" si="10"/>
        <v>-3.0729125706535614</v>
      </c>
      <c r="I55" s="184">
        <v>7.297614374012837</v>
      </c>
      <c r="J55" s="185">
        <f t="shared" si="10"/>
        <v>2.4600657358805416</v>
      </c>
      <c r="K55" s="184">
        <v>7.0689602308594104</v>
      </c>
      <c r="L55" s="185">
        <f t="shared" si="11"/>
        <v>-0.22865414315342658</v>
      </c>
      <c r="M55" s="184">
        <v>6.7553435594392406</v>
      </c>
      <c r="N55" s="185">
        <f t="shared" si="12"/>
        <v>-0.3136166714201698</v>
      </c>
      <c r="O55" s="185">
        <f t="shared" si="13"/>
        <v>-0.46958366471037838</v>
      </c>
    </row>
    <row r="56" spans="1:16" x14ac:dyDescent="0.25">
      <c r="A56" s="1"/>
      <c r="B56" s="114" t="s">
        <v>77</v>
      </c>
      <c r="C56" s="184">
        <v>6.9060150375939848</v>
      </c>
      <c r="D56" s="185">
        <v>-0.214860364905606</v>
      </c>
      <c r="E56" s="184" t="s">
        <v>249</v>
      </c>
      <c r="F56" s="185" t="str">
        <f t="shared" si="10"/>
        <v>-</v>
      </c>
      <c r="G56" s="184">
        <v>4.7800588843797245</v>
      </c>
      <c r="H56" s="185" t="str">
        <f t="shared" si="10"/>
        <v>-</v>
      </c>
      <c r="I56" s="184">
        <v>6.5945161392105511</v>
      </c>
      <c r="J56" s="185">
        <f t="shared" si="10"/>
        <v>1.8144572548308266</v>
      </c>
      <c r="K56" s="184">
        <v>6.5399217363828601</v>
      </c>
      <c r="L56" s="185">
        <f t="shared" si="11"/>
        <v>-5.4594402827691013E-2</v>
      </c>
      <c r="M56" s="184">
        <v>6.7760773906924294</v>
      </c>
      <c r="N56" s="185">
        <f t="shared" si="12"/>
        <v>0.23615565430956931</v>
      </c>
      <c r="O56" s="185">
        <f t="shared" si="13"/>
        <v>-0.1299376469015554</v>
      </c>
    </row>
    <row r="57" spans="1:16" x14ac:dyDescent="0.25">
      <c r="A57" s="1"/>
      <c r="B57" s="114" t="s">
        <v>79</v>
      </c>
      <c r="C57" s="184">
        <v>6.8420894883322632</v>
      </c>
      <c r="D57" s="185">
        <v>-0.30249411966597872</v>
      </c>
      <c r="E57" s="184" t="s">
        <v>249</v>
      </c>
      <c r="F57" s="185" t="str">
        <f t="shared" si="10"/>
        <v>-</v>
      </c>
      <c r="G57" s="184">
        <v>4.6443032228778938</v>
      </c>
      <c r="H57" s="185" t="str">
        <f t="shared" si="10"/>
        <v>-</v>
      </c>
      <c r="I57" s="184">
        <v>6.6882519368571351</v>
      </c>
      <c r="J57" s="185">
        <f t="shared" si="10"/>
        <v>2.0439487139792414</v>
      </c>
      <c r="K57" s="184">
        <v>6.9112693659913855</v>
      </c>
      <c r="L57" s="185">
        <f t="shared" si="11"/>
        <v>0.22301742913425038</v>
      </c>
      <c r="M57" s="184">
        <v>6.767806612632616</v>
      </c>
      <c r="N57" s="185">
        <f t="shared" si="12"/>
        <v>-0.14346275335876957</v>
      </c>
      <c r="O57" s="185">
        <f t="shared" si="13"/>
        <v>-7.4282875699647199E-2</v>
      </c>
    </row>
    <row r="58" spans="1:16" x14ac:dyDescent="0.25">
      <c r="A58" s="1"/>
      <c r="B58" s="114" t="s">
        <v>81</v>
      </c>
      <c r="C58" s="184">
        <v>6.9032372302308138</v>
      </c>
      <c r="D58" s="185">
        <v>8.3718720727129714E-2</v>
      </c>
      <c r="E58" s="184" t="s">
        <v>249</v>
      </c>
      <c r="F58" s="185" t="str">
        <f t="shared" si="10"/>
        <v>-</v>
      </c>
      <c r="G58" s="184">
        <v>5.0014548645590375</v>
      </c>
      <c r="H58" s="185" t="str">
        <f t="shared" si="10"/>
        <v>-</v>
      </c>
      <c r="I58" s="184">
        <v>7.0047183079421824</v>
      </c>
      <c r="J58" s="185">
        <f t="shared" si="10"/>
        <v>2.0032634433831449</v>
      </c>
      <c r="K58" s="184">
        <v>6.8310383944153577</v>
      </c>
      <c r="L58" s="185">
        <f t="shared" si="11"/>
        <v>-0.17367991352682477</v>
      </c>
      <c r="M58" s="184">
        <v>6.6362790459442387</v>
      </c>
      <c r="N58" s="185">
        <f t="shared" si="12"/>
        <v>-0.19475934847111898</v>
      </c>
      <c r="O58" s="185">
        <f t="shared" si="13"/>
        <v>-0.26695818428657514</v>
      </c>
    </row>
    <row r="59" spans="1:16" x14ac:dyDescent="0.25">
      <c r="A59" s="1"/>
      <c r="B59" s="114" t="s">
        <v>83</v>
      </c>
      <c r="C59" s="184">
        <v>7.3246129151254724</v>
      </c>
      <c r="D59" s="185">
        <v>-5.391790264813956E-3</v>
      </c>
      <c r="E59" s="184" t="s">
        <v>249</v>
      </c>
      <c r="F59" s="185" t="str">
        <f t="shared" si="10"/>
        <v>-</v>
      </c>
      <c r="G59" s="184">
        <v>5.7478048715095778</v>
      </c>
      <c r="H59" s="185" t="str">
        <f t="shared" si="10"/>
        <v>-</v>
      </c>
      <c r="I59" s="184">
        <v>6.9643698899562754</v>
      </c>
      <c r="J59" s="185">
        <f t="shared" si="10"/>
        <v>1.2165650184466976</v>
      </c>
      <c r="K59" s="184">
        <v>7.2468178837455648</v>
      </c>
      <c r="L59" s="185">
        <f t="shared" si="11"/>
        <v>0.28244799378928942</v>
      </c>
      <c r="M59" s="184">
        <v>7.2890932982917214</v>
      </c>
      <c r="N59" s="185">
        <f t="shared" si="12"/>
        <v>4.2275414546156576E-2</v>
      </c>
      <c r="O59" s="185">
        <f t="shared" si="13"/>
        <v>-3.5519616833751044E-2</v>
      </c>
    </row>
    <row r="60" spans="1:16" x14ac:dyDescent="0.25">
      <c r="A60" s="1"/>
      <c r="B60" s="114" t="s">
        <v>85</v>
      </c>
      <c r="C60" s="184">
        <v>7.4196919895113931</v>
      </c>
      <c r="D60" s="185">
        <v>-0.11467485776936126</v>
      </c>
      <c r="E60" s="184">
        <v>5.1182077232976315</v>
      </c>
      <c r="F60" s="185">
        <f t="shared" si="10"/>
        <v>-2.3014842662137616</v>
      </c>
      <c r="G60" s="184">
        <v>6.6249171708832568</v>
      </c>
      <c r="H60" s="185">
        <f t="shared" si="10"/>
        <v>1.5067094475856253</v>
      </c>
      <c r="I60" s="184">
        <v>7.3769862429348407</v>
      </c>
      <c r="J60" s="185">
        <f t="shared" si="10"/>
        <v>0.75206907205158391</v>
      </c>
      <c r="K60" s="184">
        <v>7.4616266035620873</v>
      </c>
      <c r="L60" s="185">
        <f t="shared" si="11"/>
        <v>8.4640360627246558E-2</v>
      </c>
      <c r="M60" s="184">
        <v>7.2055160552219784</v>
      </c>
      <c r="N60" s="185">
        <f t="shared" si="12"/>
        <v>-0.25611054834010893</v>
      </c>
      <c r="O60" s="185">
        <f t="shared" si="13"/>
        <v>-0.21417593428941473</v>
      </c>
    </row>
    <row r="61" spans="1:16" x14ac:dyDescent="0.25">
      <c r="A61" s="1"/>
      <c r="B61" s="114" t="s">
        <v>87</v>
      </c>
      <c r="C61" s="184">
        <v>7.4743574533257116</v>
      </c>
      <c r="D61" s="185">
        <v>6.023544233014988E-2</v>
      </c>
      <c r="E61" s="184">
        <v>4.5018780496366766</v>
      </c>
      <c r="F61" s="185">
        <f t="shared" si="10"/>
        <v>-2.972479403689035</v>
      </c>
      <c r="G61" s="184">
        <v>7.036620989384188</v>
      </c>
      <c r="H61" s="185">
        <f t="shared" si="10"/>
        <v>2.5347429397475114</v>
      </c>
      <c r="I61" s="184">
        <v>7.1376755746517411</v>
      </c>
      <c r="J61" s="185">
        <f t="shared" si="10"/>
        <v>0.10105458526755307</v>
      </c>
      <c r="K61" s="184">
        <v>7.1533715606525314</v>
      </c>
      <c r="L61" s="185">
        <f t="shared" si="11"/>
        <v>1.5695986000790363E-2</v>
      </c>
      <c r="M61" s="184">
        <v>7.3029817835805195</v>
      </c>
      <c r="N61" s="185">
        <f t="shared" si="12"/>
        <v>0.14961022292798809</v>
      </c>
      <c r="O61" s="185">
        <f t="shared" si="13"/>
        <v>-0.17137566974519203</v>
      </c>
    </row>
    <row r="62" spans="1:16" x14ac:dyDescent="0.25">
      <c r="A62" s="1"/>
      <c r="B62" s="114" t="s">
        <v>89</v>
      </c>
      <c r="C62" s="184">
        <v>7.0279658359313029</v>
      </c>
      <c r="D62" s="185">
        <v>1.8849472058150241E-2</v>
      </c>
      <c r="E62" s="184">
        <v>4.2948393119082544</v>
      </c>
      <c r="F62" s="185">
        <f t="shared" si="10"/>
        <v>-2.7331265240230485</v>
      </c>
      <c r="G62" s="184">
        <v>6.7180665830895672</v>
      </c>
      <c r="H62" s="185">
        <f t="shared" si="10"/>
        <v>2.4232272711813128</v>
      </c>
      <c r="I62" s="184">
        <v>6.8989995831596502</v>
      </c>
      <c r="J62" s="185">
        <f t="shared" si="10"/>
        <v>0.18093300007008306</v>
      </c>
      <c r="K62" s="184">
        <v>6.890301003344482</v>
      </c>
      <c r="L62" s="185">
        <f t="shared" si="11"/>
        <v>-8.6985798151681948E-3</v>
      </c>
      <c r="M62" s="184">
        <v>6.9900626094880476</v>
      </c>
      <c r="N62" s="185">
        <f t="shared" si="12"/>
        <v>9.9761606143565551E-2</v>
      </c>
      <c r="O62" s="185">
        <f t="shared" si="13"/>
        <v>-3.7903226443255278E-2</v>
      </c>
    </row>
    <row r="63" spans="1:16" x14ac:dyDescent="0.25">
      <c r="A63" s="1"/>
      <c r="B63" s="114" t="s">
        <v>91</v>
      </c>
      <c r="C63" s="184">
        <v>7.2312497298231966</v>
      </c>
      <c r="D63" s="185">
        <v>-0.24533824159678641</v>
      </c>
      <c r="E63" s="184">
        <v>6.9798797848782028</v>
      </c>
      <c r="F63" s="185">
        <f t="shared" si="10"/>
        <v>-0.25136994494499376</v>
      </c>
      <c r="G63" s="184">
        <v>7.3550774581429135</v>
      </c>
      <c r="H63" s="185">
        <f t="shared" si="10"/>
        <v>0.37519767326471065</v>
      </c>
      <c r="I63" s="184">
        <v>7.1330528040515375</v>
      </c>
      <c r="J63" s="185">
        <f t="shared" si="10"/>
        <v>-0.22202465409137595</v>
      </c>
      <c r="K63" s="184">
        <v>7.3095171919128523</v>
      </c>
      <c r="L63" s="185">
        <f t="shared" si="11"/>
        <v>0.1764643878613148</v>
      </c>
      <c r="M63" s="184">
        <v>7.1157021870966597</v>
      </c>
      <c r="N63" s="185">
        <f t="shared" si="12"/>
        <v>-0.19381500481619263</v>
      </c>
      <c r="O63" s="185">
        <f t="shared" si="13"/>
        <v>-0.11554754272653689</v>
      </c>
    </row>
    <row r="64" spans="1:16" x14ac:dyDescent="0.25">
      <c r="A64" s="1"/>
      <c r="B64" s="114" t="s">
        <v>93</v>
      </c>
      <c r="C64" s="184">
        <v>7.2065753705698317</v>
      </c>
      <c r="D64" s="185">
        <v>9.9269513987891855E-3</v>
      </c>
      <c r="E64" s="184">
        <v>6.8684598378776709</v>
      </c>
      <c r="F64" s="185">
        <f t="shared" si="10"/>
        <v>-0.33811553269216077</v>
      </c>
      <c r="G64" s="184">
        <v>7.1035922185752352</v>
      </c>
      <c r="H64" s="185">
        <f t="shared" si="10"/>
        <v>0.23513238069756426</v>
      </c>
      <c r="I64" s="184">
        <v>7.05457733747921</v>
      </c>
      <c r="J64" s="185">
        <f t="shared" si="10"/>
        <v>-4.9014881096025142E-2</v>
      </c>
      <c r="K64" s="184">
        <v>7.0099346585283966</v>
      </c>
      <c r="L64" s="185">
        <f t="shared" si="11"/>
        <v>-4.4642678950813419E-2</v>
      </c>
      <c r="M64" s="184">
        <v>7.0372640734560479</v>
      </c>
      <c r="N64" s="185">
        <f t="shared" si="12"/>
        <v>2.7329414927651285E-2</v>
      </c>
      <c r="O64" s="185">
        <f t="shared" si="13"/>
        <v>-0.16931129711378379</v>
      </c>
    </row>
    <row r="65" spans="1:16" ht="15.75" x14ac:dyDescent="0.25">
      <c r="B65" s="117" t="s">
        <v>30</v>
      </c>
      <c r="C65" s="186">
        <v>7.2669870022123897</v>
      </c>
      <c r="D65" s="187">
        <v>-4.6573560724487706E-2</v>
      </c>
      <c r="E65" s="186">
        <v>6.7245931238558567</v>
      </c>
      <c r="F65" s="187">
        <f t="shared" si="10"/>
        <v>-0.54239387835653297</v>
      </c>
      <c r="G65" s="186">
        <v>6.3895048428227073</v>
      </c>
      <c r="H65" s="187">
        <f t="shared" si="10"/>
        <v>-0.33508828103314947</v>
      </c>
      <c r="I65" s="186">
        <v>7.0085146420153253</v>
      </c>
      <c r="J65" s="187">
        <f t="shared" si="10"/>
        <v>0.619009799192618</v>
      </c>
      <c r="K65" s="186">
        <v>7.0731934312265743</v>
      </c>
      <c r="L65" s="187">
        <f t="shared" si="11"/>
        <v>6.4678789211249033E-2</v>
      </c>
      <c r="M65" s="186">
        <v>7.0223583243255412</v>
      </c>
      <c r="N65" s="187">
        <v>-5.08351069010331E-2</v>
      </c>
      <c r="O65" s="187">
        <v>-0.2446286778868485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7" t="s">
        <v>307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8.3323267908069116</v>
      </c>
      <c r="D75" s="185">
        <v>3.28730579812202E-2</v>
      </c>
      <c r="E75" s="184">
        <v>8.9269403144340895</v>
      </c>
      <c r="F75" s="185">
        <f t="shared" ref="F75:J87" si="14">IFERROR(E75-C75,"-")</f>
        <v>0.5946135236271779</v>
      </c>
      <c r="G75" s="184">
        <v>19.477227722772277</v>
      </c>
      <c r="H75" s="185">
        <f t="shared" si="14"/>
        <v>10.550287408338187</v>
      </c>
      <c r="I75" s="184">
        <v>7.9685462655838961</v>
      </c>
      <c r="J75" s="185">
        <f t="shared" si="14"/>
        <v>-11.508681457188381</v>
      </c>
      <c r="K75" s="184">
        <v>8.5360883914478407</v>
      </c>
      <c r="L75" s="185">
        <f t="shared" ref="L75:L87" si="15">IFERROR(K75-I75,"-")</f>
        <v>0.56754212586394459</v>
      </c>
      <c r="M75" s="184">
        <v>8.3014899957428696</v>
      </c>
      <c r="N75" s="185">
        <f>IFERROR(M75-K75,"-")</f>
        <v>-0.2345983957049711</v>
      </c>
      <c r="O75" s="185">
        <f>IFERROR(M75-C75,"-")</f>
        <v>-3.0836795064042022E-2</v>
      </c>
    </row>
    <row r="76" spans="1:16" x14ac:dyDescent="0.25">
      <c r="A76" s="1"/>
      <c r="B76" s="114" t="s">
        <v>73</v>
      </c>
      <c r="C76" s="184">
        <v>8.3702803020606673</v>
      </c>
      <c r="D76" s="185">
        <v>0.44861210477256819</v>
      </c>
      <c r="E76" s="184">
        <v>8.2033470580422367</v>
      </c>
      <c r="F76" s="185">
        <f t="shared" si="14"/>
        <v>-0.16693324401843057</v>
      </c>
      <c r="G76" s="184">
        <v>14.865079365079366</v>
      </c>
      <c r="H76" s="185">
        <f t="shared" si="14"/>
        <v>6.6617323070371288</v>
      </c>
      <c r="I76" s="184">
        <v>7.431149250140348</v>
      </c>
      <c r="J76" s="185">
        <f t="shared" si="14"/>
        <v>-7.4339301149390176</v>
      </c>
      <c r="K76" s="184">
        <v>7.9643095644431252</v>
      </c>
      <c r="L76" s="185">
        <f t="shared" si="15"/>
        <v>0.53316031430277722</v>
      </c>
      <c r="M76" s="184">
        <v>7.751214378238342</v>
      </c>
      <c r="N76" s="185">
        <f t="shared" ref="N76:N86" si="16">IFERROR(M76-K76,"-")</f>
        <v>-0.21309518620478318</v>
      </c>
      <c r="O76" s="185">
        <f t="shared" ref="O76:O86" si="17">IFERROR(M76-C76,"-")</f>
        <v>-0.61906592382232528</v>
      </c>
    </row>
    <row r="77" spans="1:16" x14ac:dyDescent="0.25">
      <c r="A77" s="1"/>
      <c r="B77" s="114" t="s">
        <v>75</v>
      </c>
      <c r="C77" s="184">
        <v>7.2548684144316411</v>
      </c>
      <c r="D77" s="185">
        <v>0.42789766579505173</v>
      </c>
      <c r="E77" s="184">
        <v>8.7776292335115862</v>
      </c>
      <c r="F77" s="185">
        <f t="shared" si="14"/>
        <v>1.5227608190799451</v>
      </c>
      <c r="G77" s="184">
        <v>21.081433224755699</v>
      </c>
      <c r="H77" s="185">
        <f t="shared" si="14"/>
        <v>12.303803991244113</v>
      </c>
      <c r="I77" s="184">
        <v>7.6807281132620631</v>
      </c>
      <c r="J77" s="185">
        <f t="shared" si="14"/>
        <v>-13.400705111493636</v>
      </c>
      <c r="K77" s="184">
        <v>7.2202598160852434</v>
      </c>
      <c r="L77" s="185">
        <f t="shared" si="15"/>
        <v>-0.4604682971768197</v>
      </c>
      <c r="M77" s="184">
        <v>6.624144705643249</v>
      </c>
      <c r="N77" s="185">
        <f t="shared" si="16"/>
        <v>-0.59611511044199439</v>
      </c>
      <c r="O77" s="185">
        <f t="shared" si="17"/>
        <v>-0.63072370878839212</v>
      </c>
    </row>
    <row r="78" spans="1:16" x14ac:dyDescent="0.25">
      <c r="A78" s="1"/>
      <c r="B78" s="114" t="s">
        <v>77</v>
      </c>
      <c r="C78" s="184">
        <v>6.8327880230021814</v>
      </c>
      <c r="D78" s="185">
        <v>0.18251035161190909</v>
      </c>
      <c r="E78" s="184" t="s">
        <v>249</v>
      </c>
      <c r="F78" s="185" t="str">
        <f t="shared" si="14"/>
        <v>-</v>
      </c>
      <c r="G78" s="184">
        <v>9.4550561797752817</v>
      </c>
      <c r="H78" s="185" t="str">
        <f t="shared" si="14"/>
        <v>-</v>
      </c>
      <c r="I78" s="184">
        <v>6.8932210297513921</v>
      </c>
      <c r="J78" s="185">
        <f t="shared" si="14"/>
        <v>-2.5618351500238896</v>
      </c>
      <c r="K78" s="184">
        <v>6.6325707530769762</v>
      </c>
      <c r="L78" s="185">
        <f t="shared" si="15"/>
        <v>-0.26065027667441587</v>
      </c>
      <c r="M78" s="184">
        <v>7.1035439137134055</v>
      </c>
      <c r="N78" s="185">
        <f t="shared" si="16"/>
        <v>0.47097316063642936</v>
      </c>
      <c r="O78" s="185">
        <f t="shared" si="17"/>
        <v>0.27075589071122419</v>
      </c>
    </row>
    <row r="79" spans="1:16" x14ac:dyDescent="0.25">
      <c r="A79" s="1"/>
      <c r="B79" s="114" t="s">
        <v>79</v>
      </c>
      <c r="C79" s="184">
        <v>6.6521847441582382</v>
      </c>
      <c r="D79" s="185">
        <v>-0.10796022316920162</v>
      </c>
      <c r="E79" s="184" t="s">
        <v>249</v>
      </c>
      <c r="F79" s="185" t="str">
        <f t="shared" si="14"/>
        <v>-</v>
      </c>
      <c r="G79" s="184">
        <v>5.0410094637223972</v>
      </c>
      <c r="H79" s="185" t="str">
        <f t="shared" si="14"/>
        <v>-</v>
      </c>
      <c r="I79" s="184">
        <v>6.8423889792076666</v>
      </c>
      <c r="J79" s="185">
        <f t="shared" si="14"/>
        <v>1.8013795154852694</v>
      </c>
      <c r="K79" s="184">
        <v>7.0364704064286814</v>
      </c>
      <c r="L79" s="185">
        <f t="shared" si="15"/>
        <v>0.19408142722101474</v>
      </c>
      <c r="M79" s="184">
        <v>6.5189393939393936</v>
      </c>
      <c r="N79" s="185">
        <f t="shared" si="16"/>
        <v>-0.51753101248928779</v>
      </c>
      <c r="O79" s="185">
        <f t="shared" si="17"/>
        <v>-0.13324535021884465</v>
      </c>
    </row>
    <row r="80" spans="1:16" x14ac:dyDescent="0.25">
      <c r="A80" s="1"/>
      <c r="B80" s="114" t="s">
        <v>81</v>
      </c>
      <c r="C80" s="184">
        <v>7.8397273826536225</v>
      </c>
      <c r="D80" s="185">
        <v>0.73768548675857382</v>
      </c>
      <c r="E80" s="184" t="s">
        <v>249</v>
      </c>
      <c r="F80" s="185" t="str">
        <f t="shared" si="14"/>
        <v>-</v>
      </c>
      <c r="G80" s="184">
        <v>5.1664507772020727</v>
      </c>
      <c r="H80" s="185" t="str">
        <f t="shared" si="14"/>
        <v>-</v>
      </c>
      <c r="I80" s="184">
        <v>7.0134657836644587</v>
      </c>
      <c r="J80" s="185">
        <f t="shared" si="14"/>
        <v>1.847015006462386</v>
      </c>
      <c r="K80" s="184">
        <v>7.1027638379147628</v>
      </c>
      <c r="L80" s="185">
        <f t="shared" si="15"/>
        <v>8.9298054250304126E-2</v>
      </c>
      <c r="M80" s="184">
        <v>7.124307794032565</v>
      </c>
      <c r="N80" s="185">
        <f t="shared" si="16"/>
        <v>2.1543956117802132E-2</v>
      </c>
      <c r="O80" s="185">
        <f t="shared" si="17"/>
        <v>-0.71541958862105748</v>
      </c>
    </row>
    <row r="81" spans="1:16" x14ac:dyDescent="0.25">
      <c r="A81" s="1"/>
      <c r="B81" s="114" t="s">
        <v>83</v>
      </c>
      <c r="C81" s="184">
        <v>8.3651780358798185</v>
      </c>
      <c r="D81" s="185">
        <v>0.46767862012847505</v>
      </c>
      <c r="E81" s="184" t="s">
        <v>249</v>
      </c>
      <c r="F81" s="185" t="str">
        <f t="shared" si="14"/>
        <v>-</v>
      </c>
      <c r="G81" s="184">
        <v>6.7181875592042939</v>
      </c>
      <c r="H81" s="185" t="str">
        <f t="shared" si="14"/>
        <v>-</v>
      </c>
      <c r="I81" s="184">
        <v>7.5911216449939145</v>
      </c>
      <c r="J81" s="185">
        <f t="shared" si="14"/>
        <v>0.87293408578962062</v>
      </c>
      <c r="K81" s="184">
        <v>7.5522540286938193</v>
      </c>
      <c r="L81" s="185">
        <f t="shared" si="15"/>
        <v>-3.8867616300095165E-2</v>
      </c>
      <c r="M81" s="184">
        <v>7.2211466865227107</v>
      </c>
      <c r="N81" s="185">
        <f t="shared" si="16"/>
        <v>-0.3311073421711086</v>
      </c>
      <c r="O81" s="185">
        <f t="shared" si="17"/>
        <v>-1.1440313493571077</v>
      </c>
    </row>
    <row r="82" spans="1:16" x14ac:dyDescent="0.25">
      <c r="A82" s="1"/>
      <c r="B82" s="114" t="s">
        <v>85</v>
      </c>
      <c r="C82" s="184">
        <v>8.3836721861245014</v>
      </c>
      <c r="D82" s="185">
        <v>0.32722129929637411</v>
      </c>
      <c r="E82" s="184">
        <v>6.9649999999999999</v>
      </c>
      <c r="F82" s="185">
        <f t="shared" si="14"/>
        <v>-1.4186721861245015</v>
      </c>
      <c r="G82" s="184">
        <v>7.9656224334154642</v>
      </c>
      <c r="H82" s="185">
        <f t="shared" si="14"/>
        <v>1.0006224334154643</v>
      </c>
      <c r="I82" s="184">
        <v>7.960238198622914</v>
      </c>
      <c r="J82" s="185">
        <f t="shared" si="14"/>
        <v>-5.3842347925501244E-3</v>
      </c>
      <c r="K82" s="184">
        <v>7.9245908431738137</v>
      </c>
      <c r="L82" s="185">
        <f t="shared" si="15"/>
        <v>-3.564735544910036E-2</v>
      </c>
      <c r="M82" s="184">
        <v>7.7122955784373106</v>
      </c>
      <c r="N82" s="185">
        <f t="shared" si="16"/>
        <v>-0.21229526473650306</v>
      </c>
      <c r="O82" s="185">
        <f t="shared" si="17"/>
        <v>-0.67137660768719076</v>
      </c>
    </row>
    <row r="83" spans="1:16" x14ac:dyDescent="0.25">
      <c r="A83" s="1"/>
      <c r="B83" s="114" t="s">
        <v>87</v>
      </c>
      <c r="C83" s="184">
        <v>7.9721990903849846</v>
      </c>
      <c r="D83" s="185">
        <v>0.58546605503350158</v>
      </c>
      <c r="E83" s="184">
        <v>10.220430107526882</v>
      </c>
      <c r="F83" s="185">
        <f t="shared" si="14"/>
        <v>2.2482310171418973</v>
      </c>
      <c r="G83" s="184">
        <v>7.8452128910844507</v>
      </c>
      <c r="H83" s="185">
        <f t="shared" si="14"/>
        <v>-2.3752172164424312</v>
      </c>
      <c r="I83" s="184">
        <v>7.6872820979232985</v>
      </c>
      <c r="J83" s="185">
        <f t="shared" si="14"/>
        <v>-0.15793079316115222</v>
      </c>
      <c r="K83" s="184">
        <v>7.6300188205771642</v>
      </c>
      <c r="L83" s="185">
        <f t="shared" si="15"/>
        <v>-5.7263277346134345E-2</v>
      </c>
      <c r="M83" s="184">
        <v>7.5017424564385893</v>
      </c>
      <c r="N83" s="185">
        <f t="shared" si="16"/>
        <v>-0.12827636413857491</v>
      </c>
      <c r="O83" s="185">
        <f t="shared" si="17"/>
        <v>-0.47045663394639536</v>
      </c>
    </row>
    <row r="84" spans="1:16" x14ac:dyDescent="0.25">
      <c r="A84" s="1"/>
      <c r="B84" s="114" t="s">
        <v>89</v>
      </c>
      <c r="C84" s="184">
        <v>7.6775337021322301</v>
      </c>
      <c r="D84" s="185">
        <v>0.36919094834520738</v>
      </c>
      <c r="E84" s="184">
        <v>9.575925925925926</v>
      </c>
      <c r="F84" s="185">
        <f t="shared" si="14"/>
        <v>1.8983922237936959</v>
      </c>
      <c r="G84" s="184">
        <v>7.1315753330586462</v>
      </c>
      <c r="H84" s="185">
        <f t="shared" si="14"/>
        <v>-2.4443505928672797</v>
      </c>
      <c r="I84" s="184">
        <v>7.4518625393494231</v>
      </c>
      <c r="J84" s="185">
        <f t="shared" si="14"/>
        <v>0.32028720629077689</v>
      </c>
      <c r="K84" s="184">
        <v>7.0542501497703523</v>
      </c>
      <c r="L84" s="185">
        <f t="shared" si="15"/>
        <v>-0.39761238957907086</v>
      </c>
      <c r="M84" s="184">
        <v>7.1212844601878951</v>
      </c>
      <c r="N84" s="185">
        <f t="shared" si="16"/>
        <v>6.7034310417542819E-2</v>
      </c>
      <c r="O84" s="185">
        <f t="shared" si="17"/>
        <v>-0.556249241944335</v>
      </c>
    </row>
    <row r="85" spans="1:16" x14ac:dyDescent="0.25">
      <c r="A85" s="1"/>
      <c r="B85" s="114" t="s">
        <v>91</v>
      </c>
      <c r="C85" s="184">
        <v>8.0185280826339582</v>
      </c>
      <c r="D85" s="185">
        <v>0.40746031335117916</v>
      </c>
      <c r="E85" s="184">
        <v>13.576687116564417</v>
      </c>
      <c r="F85" s="185">
        <f t="shared" si="14"/>
        <v>5.5581590339304583</v>
      </c>
      <c r="G85" s="184">
        <v>8.2603970912656255</v>
      </c>
      <c r="H85" s="185">
        <f t="shared" si="14"/>
        <v>-5.316290025298791</v>
      </c>
      <c r="I85" s="184">
        <v>7.4436004827145599</v>
      </c>
      <c r="J85" s="185">
        <f t="shared" si="14"/>
        <v>-0.81679660855106562</v>
      </c>
      <c r="K85" s="184">
        <v>7.5841486537732274</v>
      </c>
      <c r="L85" s="185">
        <f t="shared" si="15"/>
        <v>0.14054817105866757</v>
      </c>
      <c r="M85" s="184">
        <v>7.0811675329868056</v>
      </c>
      <c r="N85" s="185">
        <f t="shared" si="16"/>
        <v>-0.50298112078642188</v>
      </c>
      <c r="O85" s="185">
        <f t="shared" si="17"/>
        <v>-0.93736054964715265</v>
      </c>
    </row>
    <row r="86" spans="1:16" x14ac:dyDescent="0.25">
      <c r="A86" s="1"/>
      <c r="B86" s="114" t="s">
        <v>93</v>
      </c>
      <c r="C86" s="184">
        <v>7.8900458415193189</v>
      </c>
      <c r="D86" s="185">
        <v>1.1918397212238565</v>
      </c>
      <c r="E86" s="184">
        <v>11.982788296041308</v>
      </c>
      <c r="F86" s="185">
        <f t="shared" si="14"/>
        <v>4.0927424545219893</v>
      </c>
      <c r="G86" s="184">
        <v>7.4354273389053649</v>
      </c>
      <c r="H86" s="185">
        <f t="shared" si="14"/>
        <v>-4.5473609571359432</v>
      </c>
      <c r="I86" s="184">
        <v>7.232929964261082</v>
      </c>
      <c r="J86" s="185">
        <f t="shared" si="14"/>
        <v>-0.20249737464428286</v>
      </c>
      <c r="K86" s="184">
        <v>7.4529502083790309</v>
      </c>
      <c r="L86" s="185">
        <f t="shared" si="15"/>
        <v>0.22002024411794885</v>
      </c>
      <c r="M86" s="184">
        <v>7.4496290189612528</v>
      </c>
      <c r="N86" s="185">
        <f t="shared" si="16"/>
        <v>-3.3211894177780366E-3</v>
      </c>
      <c r="O86" s="185">
        <f t="shared" si="17"/>
        <v>-0.44041682255806602</v>
      </c>
    </row>
    <row r="87" spans="1:16" ht="15.75" x14ac:dyDescent="0.25">
      <c r="B87" s="117" t="s">
        <v>30</v>
      </c>
      <c r="C87" s="186">
        <v>7.764727024907577</v>
      </c>
      <c r="D87" s="187">
        <v>0.40021658908878432</v>
      </c>
      <c r="E87" s="186">
        <v>8.5437552506300758</v>
      </c>
      <c r="F87" s="187">
        <f t="shared" si="14"/>
        <v>0.77902822572249875</v>
      </c>
      <c r="G87" s="186">
        <v>7.7516860160748928</v>
      </c>
      <c r="H87" s="187">
        <f t="shared" si="14"/>
        <v>-0.79206923455518297</v>
      </c>
      <c r="I87" s="186">
        <v>7.4275981000211777</v>
      </c>
      <c r="J87" s="187">
        <f t="shared" si="14"/>
        <v>-0.32408791605371512</v>
      </c>
      <c r="K87" s="186">
        <v>7.4724241619167229</v>
      </c>
      <c r="L87" s="187">
        <f t="shared" si="15"/>
        <v>4.4826061895545166E-2</v>
      </c>
      <c r="M87" s="186">
        <v>7.2744788975584873</v>
      </c>
      <c r="N87" s="187">
        <v>-0.19794526435823556</v>
      </c>
      <c r="O87" s="187">
        <v>-0.49024812734908974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7" t="s">
        <v>308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9.1470450027110068</v>
      </c>
      <c r="D97" s="185">
        <v>-8.8757152821163032E-2</v>
      </c>
      <c r="E97" s="184">
        <v>9.2884622581490213</v>
      </c>
      <c r="F97" s="185">
        <f t="shared" ref="F97:J109" si="18">IFERROR(E97-C97,"-")</f>
        <v>0.14141725543801442</v>
      </c>
      <c r="G97" s="184">
        <v>7.2568181818181818</v>
      </c>
      <c r="H97" s="185">
        <f t="shared" si="18"/>
        <v>-2.0316440763308394</v>
      </c>
      <c r="I97" s="184">
        <v>10.058643771827706</v>
      </c>
      <c r="J97" s="185">
        <f t="shared" si="18"/>
        <v>2.8018255900095239</v>
      </c>
      <c r="K97" s="184">
        <v>9.1694865070637004</v>
      </c>
      <c r="L97" s="185">
        <f t="shared" ref="L97:L109" si="19">IFERROR(K97-I97,"-")</f>
        <v>-0.88915726476400536</v>
      </c>
      <c r="M97" s="184">
        <v>8.4320445539252429</v>
      </c>
      <c r="N97" s="185">
        <f>IFERROR(M97-K97,"-")</f>
        <v>-0.73744195313845751</v>
      </c>
      <c r="O97" s="185">
        <f>IFERROR(M97-C97,"-")</f>
        <v>-0.71500044878576396</v>
      </c>
    </row>
    <row r="98" spans="2:15" x14ac:dyDescent="0.25">
      <c r="B98" s="114" t="s">
        <v>73</v>
      </c>
      <c r="C98" s="184">
        <v>8.3691467867144027</v>
      </c>
      <c r="D98" s="185">
        <v>-0.35086782248939485</v>
      </c>
      <c r="E98" s="184">
        <v>8.8178536620582602</v>
      </c>
      <c r="F98" s="185">
        <f t="shared" si="18"/>
        <v>0.44870687534385745</v>
      </c>
      <c r="G98" s="184">
        <v>5.2167060677698975</v>
      </c>
      <c r="H98" s="185">
        <f t="shared" si="18"/>
        <v>-3.6011475942883626</v>
      </c>
      <c r="I98" s="184">
        <v>8.5183896043624543</v>
      </c>
      <c r="J98" s="185">
        <f t="shared" si="18"/>
        <v>3.3016835365925568</v>
      </c>
      <c r="K98" s="184">
        <v>8.342087286527514</v>
      </c>
      <c r="L98" s="185">
        <f t="shared" si="19"/>
        <v>-0.17630231783494033</v>
      </c>
      <c r="M98" s="184">
        <v>7.8970631762423125</v>
      </c>
      <c r="N98" s="185">
        <f t="shared" ref="N98:N108" si="20">IFERROR(M98-K98,"-")</f>
        <v>-0.4450241102852015</v>
      </c>
      <c r="O98" s="185">
        <f t="shared" ref="O98:O108" si="21">IFERROR(M98-C98,"-")</f>
        <v>-0.47208361047209024</v>
      </c>
    </row>
    <row r="99" spans="2:15" x14ac:dyDescent="0.25">
      <c r="B99" s="114" t="s">
        <v>75</v>
      </c>
      <c r="C99" s="184">
        <v>7.1482012737391702</v>
      </c>
      <c r="D99" s="185">
        <v>-0.3219422750589267</v>
      </c>
      <c r="E99" s="184">
        <v>11.325639991937109</v>
      </c>
      <c r="F99" s="185">
        <f t="shared" si="18"/>
        <v>4.1774387181979389</v>
      </c>
      <c r="G99" s="184">
        <v>4.2668872883005644</v>
      </c>
      <c r="H99" s="185">
        <f t="shared" si="18"/>
        <v>-7.0587527036365447</v>
      </c>
      <c r="I99" s="184">
        <v>8.9438208884688084</v>
      </c>
      <c r="J99" s="185">
        <f t="shared" si="18"/>
        <v>4.676933600168244</v>
      </c>
      <c r="K99" s="184">
        <v>7.2962298025134649</v>
      </c>
      <c r="L99" s="185">
        <f t="shared" si="19"/>
        <v>-1.6475910859553435</v>
      </c>
      <c r="M99" s="184">
        <v>7.1176644057800056</v>
      </c>
      <c r="N99" s="185">
        <f t="shared" si="20"/>
        <v>-0.17856539673345928</v>
      </c>
      <c r="O99" s="185">
        <f t="shared" si="21"/>
        <v>-3.053686795916466E-2</v>
      </c>
    </row>
    <row r="100" spans="2:15" x14ac:dyDescent="0.25">
      <c r="B100" s="114" t="s">
        <v>77</v>
      </c>
      <c r="C100" s="184">
        <v>6.3384631221370116</v>
      </c>
      <c r="D100" s="185">
        <v>-1.7440329865371078</v>
      </c>
      <c r="E100" s="184" t="s">
        <v>249</v>
      </c>
      <c r="F100" s="185" t="str">
        <f t="shared" si="18"/>
        <v>-</v>
      </c>
      <c r="G100" s="184">
        <v>4.2971937029431899</v>
      </c>
      <c r="H100" s="185" t="str">
        <f t="shared" si="18"/>
        <v>-</v>
      </c>
      <c r="I100" s="184">
        <v>7.2615639657124369</v>
      </c>
      <c r="J100" s="185">
        <f t="shared" si="18"/>
        <v>2.964370262769247</v>
      </c>
      <c r="K100" s="184">
        <v>6.8897870199563975</v>
      </c>
      <c r="L100" s="185">
        <f t="shared" si="19"/>
        <v>-0.37177694575603937</v>
      </c>
      <c r="M100" s="184">
        <v>7.2501342882721573</v>
      </c>
      <c r="N100" s="185">
        <f t="shared" si="20"/>
        <v>0.36034726831575981</v>
      </c>
      <c r="O100" s="185">
        <f t="shared" si="21"/>
        <v>0.91167116613514576</v>
      </c>
    </row>
    <row r="101" spans="2:15" x14ac:dyDescent="0.25">
      <c r="B101" s="114" t="s">
        <v>79</v>
      </c>
      <c r="C101" s="184">
        <v>6.2435806413442192</v>
      </c>
      <c r="D101" s="185">
        <v>-1.6121930130032736</v>
      </c>
      <c r="E101" s="184" t="s">
        <v>249</v>
      </c>
      <c r="F101" s="185" t="str">
        <f t="shared" si="18"/>
        <v>-</v>
      </c>
      <c r="G101" s="184">
        <v>3.7259593157651412</v>
      </c>
      <c r="H101" s="185" t="str">
        <f t="shared" si="18"/>
        <v>-</v>
      </c>
      <c r="I101" s="184">
        <v>7.5795092261617238</v>
      </c>
      <c r="J101" s="185">
        <f t="shared" si="18"/>
        <v>3.8535499103965827</v>
      </c>
      <c r="K101" s="184">
        <v>6.8398547955674438</v>
      </c>
      <c r="L101" s="185">
        <f t="shared" si="19"/>
        <v>-0.73965443059428004</v>
      </c>
      <c r="M101" s="184">
        <v>6.7150291423813488</v>
      </c>
      <c r="N101" s="185">
        <f t="shared" si="20"/>
        <v>-0.12482565318609495</v>
      </c>
      <c r="O101" s="185">
        <f t="shared" si="21"/>
        <v>0.47144850103712965</v>
      </c>
    </row>
    <row r="102" spans="2:15" x14ac:dyDescent="0.25">
      <c r="B102" s="114" t="s">
        <v>81</v>
      </c>
      <c r="C102" s="184">
        <v>6.892098210660242</v>
      </c>
      <c r="D102" s="185">
        <v>0.24041281740181475</v>
      </c>
      <c r="E102" s="184" t="s">
        <v>249</v>
      </c>
      <c r="F102" s="185" t="str">
        <f t="shared" si="18"/>
        <v>-</v>
      </c>
      <c r="G102" s="184">
        <v>5.7977450529222274</v>
      </c>
      <c r="H102" s="185" t="str">
        <f t="shared" si="18"/>
        <v>-</v>
      </c>
      <c r="I102" s="184">
        <v>7.6719207173194901</v>
      </c>
      <c r="J102" s="185">
        <f t="shared" si="18"/>
        <v>1.8741756643972627</v>
      </c>
      <c r="K102" s="184">
        <v>6.5240314296404636</v>
      </c>
      <c r="L102" s="185">
        <f t="shared" si="19"/>
        <v>-1.1478892876790265</v>
      </c>
      <c r="M102" s="184">
        <v>7.0445658424381827</v>
      </c>
      <c r="N102" s="185">
        <f t="shared" si="20"/>
        <v>0.52053441279771917</v>
      </c>
      <c r="O102" s="185">
        <f t="shared" si="21"/>
        <v>0.15246763177794076</v>
      </c>
    </row>
    <row r="103" spans="2:15" x14ac:dyDescent="0.25">
      <c r="B103" s="114" t="s">
        <v>83</v>
      </c>
      <c r="C103" s="184">
        <v>7.9522846744844315</v>
      </c>
      <c r="D103" s="185">
        <v>-0.37759552691611198</v>
      </c>
      <c r="E103" s="184" t="s">
        <v>249</v>
      </c>
      <c r="F103" s="185" t="str">
        <f t="shared" si="18"/>
        <v>-</v>
      </c>
      <c r="G103" s="184">
        <v>6.1979111481117082</v>
      </c>
      <c r="H103" s="185" t="str">
        <f t="shared" si="18"/>
        <v>-</v>
      </c>
      <c r="I103" s="184">
        <v>7.8098892707140131</v>
      </c>
      <c r="J103" s="185">
        <f t="shared" si="18"/>
        <v>1.6119781226023049</v>
      </c>
      <c r="K103" s="184">
        <v>7.6651164324823533</v>
      </c>
      <c r="L103" s="185">
        <f t="shared" si="19"/>
        <v>-0.14477283823165976</v>
      </c>
      <c r="M103" s="184">
        <v>7.5937150964470073</v>
      </c>
      <c r="N103" s="185">
        <f t="shared" si="20"/>
        <v>-7.1401336035346041E-2</v>
      </c>
      <c r="O103" s="185">
        <f t="shared" si="21"/>
        <v>-0.35856957803742429</v>
      </c>
    </row>
    <row r="104" spans="2:15" x14ac:dyDescent="0.25">
      <c r="B104" s="114" t="s">
        <v>85</v>
      </c>
      <c r="C104" s="184">
        <v>8.23697290363957</v>
      </c>
      <c r="D104" s="185">
        <v>8.2239098237000263E-2</v>
      </c>
      <c r="E104" s="184">
        <v>6.1327782153707666</v>
      </c>
      <c r="F104" s="185">
        <f t="shared" si="18"/>
        <v>-2.1041946882688034</v>
      </c>
      <c r="G104" s="184">
        <v>6.7188707112019994</v>
      </c>
      <c r="H104" s="185">
        <f t="shared" si="18"/>
        <v>0.5860924958312328</v>
      </c>
      <c r="I104" s="184">
        <v>8.0280654359897952</v>
      </c>
      <c r="J104" s="185">
        <f t="shared" si="18"/>
        <v>1.3091947247877957</v>
      </c>
      <c r="K104" s="184">
        <v>8.0638530164077604</v>
      </c>
      <c r="L104" s="185">
        <f t="shared" si="19"/>
        <v>3.5787580417965259E-2</v>
      </c>
      <c r="M104" s="184">
        <v>8.262072418865209</v>
      </c>
      <c r="N104" s="185">
        <f t="shared" si="20"/>
        <v>0.19821940245744862</v>
      </c>
      <c r="O104" s="185">
        <f t="shared" si="21"/>
        <v>2.5099515225639024E-2</v>
      </c>
    </row>
    <row r="105" spans="2:15" x14ac:dyDescent="0.25">
      <c r="B105" s="114" t="s">
        <v>87</v>
      </c>
      <c r="C105" s="184">
        <v>8.5541528940150506</v>
      </c>
      <c r="D105" s="185">
        <v>0.33259104190724109</v>
      </c>
      <c r="E105" s="184">
        <v>5.1817629917435646</v>
      </c>
      <c r="F105" s="185">
        <f t="shared" si="18"/>
        <v>-3.3723899022714861</v>
      </c>
      <c r="G105" s="184">
        <v>8.1094095358383331</v>
      </c>
      <c r="H105" s="185">
        <f t="shared" si="18"/>
        <v>2.9276465440947685</v>
      </c>
      <c r="I105" s="184">
        <v>7.3250566263515537</v>
      </c>
      <c r="J105" s="185">
        <f t="shared" si="18"/>
        <v>-0.78435290948677938</v>
      </c>
      <c r="K105" s="184">
        <v>7.2178584261588217</v>
      </c>
      <c r="L105" s="185">
        <f t="shared" si="19"/>
        <v>-0.10719820019273207</v>
      </c>
      <c r="M105" s="184">
        <v>7.8073064340239915</v>
      </c>
      <c r="N105" s="185">
        <f t="shared" si="20"/>
        <v>0.58944800786516982</v>
      </c>
      <c r="O105" s="185">
        <f t="shared" si="21"/>
        <v>-0.74684645999105914</v>
      </c>
    </row>
    <row r="106" spans="2:15" x14ac:dyDescent="0.25">
      <c r="B106" s="114" t="s">
        <v>89</v>
      </c>
      <c r="C106" s="184">
        <v>8.0383557312252965</v>
      </c>
      <c r="D106" s="185">
        <v>0.1793500502433405</v>
      </c>
      <c r="E106" s="184">
        <v>5.3206016811679691</v>
      </c>
      <c r="F106" s="185">
        <f t="shared" si="18"/>
        <v>-2.7177540500573274</v>
      </c>
      <c r="G106" s="184">
        <v>7.4730443034220979</v>
      </c>
      <c r="H106" s="185">
        <f t="shared" si="18"/>
        <v>2.1524426222541289</v>
      </c>
      <c r="I106" s="184">
        <v>7.6415784008307375</v>
      </c>
      <c r="J106" s="185">
        <f t="shared" si="18"/>
        <v>0.16853409740863956</v>
      </c>
      <c r="K106" s="184">
        <v>7.5350687417126112</v>
      </c>
      <c r="L106" s="185">
        <f t="shared" si="19"/>
        <v>-0.10650965911812627</v>
      </c>
      <c r="M106" s="184">
        <v>7.4144357116541819</v>
      </c>
      <c r="N106" s="185">
        <f t="shared" si="20"/>
        <v>-0.12063303005842929</v>
      </c>
      <c r="O106" s="185">
        <f t="shared" si="21"/>
        <v>-0.62392001957111454</v>
      </c>
    </row>
    <row r="107" spans="2:15" x14ac:dyDescent="0.25">
      <c r="B107" s="114" t="s">
        <v>91</v>
      </c>
      <c r="C107" s="184">
        <v>8.2542312361636796</v>
      </c>
      <c r="D107" s="185">
        <v>1.0221995254908105</v>
      </c>
      <c r="E107" s="184">
        <v>6.6477631797771499</v>
      </c>
      <c r="F107" s="185">
        <f t="shared" si="18"/>
        <v>-1.6064680563865297</v>
      </c>
      <c r="G107" s="184">
        <v>8.4286078206597885</v>
      </c>
      <c r="H107" s="185">
        <f t="shared" si="18"/>
        <v>1.7808446408826386</v>
      </c>
      <c r="I107" s="184">
        <v>7.9870946393117137</v>
      </c>
      <c r="J107" s="185">
        <f t="shared" si="18"/>
        <v>-0.44151318134807482</v>
      </c>
      <c r="K107" s="184">
        <v>7.928793932416875</v>
      </c>
      <c r="L107" s="185">
        <f t="shared" si="19"/>
        <v>-5.8300706894838683E-2</v>
      </c>
      <c r="M107" s="184">
        <v>7.3780008311223346</v>
      </c>
      <c r="N107" s="185">
        <f t="shared" si="20"/>
        <v>-0.5507931012945404</v>
      </c>
      <c r="O107" s="185">
        <f t="shared" si="21"/>
        <v>-0.87623040504134497</v>
      </c>
    </row>
    <row r="108" spans="2:15" x14ac:dyDescent="0.25">
      <c r="B108" s="114" t="s">
        <v>93</v>
      </c>
      <c r="C108" s="184">
        <v>8.8450070323488053</v>
      </c>
      <c r="D108" s="185">
        <v>1.3686306407062858</v>
      </c>
      <c r="E108" s="184">
        <v>7.4641870742036458</v>
      </c>
      <c r="F108" s="185">
        <f t="shared" si="18"/>
        <v>-1.3808199581451595</v>
      </c>
      <c r="G108" s="184">
        <v>8.0989971715093851</v>
      </c>
      <c r="H108" s="185">
        <f t="shared" si="18"/>
        <v>0.63481009730573934</v>
      </c>
      <c r="I108" s="184">
        <v>7.7937504563043003</v>
      </c>
      <c r="J108" s="185">
        <f t="shared" si="18"/>
        <v>-0.30524671520508484</v>
      </c>
      <c r="K108" s="184">
        <v>7.5041961545687981</v>
      </c>
      <c r="L108" s="185">
        <f t="shared" si="19"/>
        <v>-0.28955430173550223</v>
      </c>
      <c r="M108" s="184">
        <v>7.4633168051037488</v>
      </c>
      <c r="N108" s="185">
        <f t="shared" si="20"/>
        <v>-4.0879349465049231E-2</v>
      </c>
      <c r="O108" s="185">
        <f t="shared" si="21"/>
        <v>-1.3816902272450564</v>
      </c>
    </row>
    <row r="109" spans="2:15" ht="15.75" x14ac:dyDescent="0.25">
      <c r="B109" s="117" t="s">
        <v>30</v>
      </c>
      <c r="C109" s="186">
        <v>7.7516678888908759</v>
      </c>
      <c r="D109" s="187">
        <v>-0.15615803713297183</v>
      </c>
      <c r="E109" s="186">
        <v>7.9282896242390954</v>
      </c>
      <c r="F109" s="187">
        <f t="shared" si="18"/>
        <v>0.17662173534821957</v>
      </c>
      <c r="G109" s="186">
        <v>6.7462678422476356</v>
      </c>
      <c r="H109" s="187">
        <f t="shared" si="18"/>
        <v>-1.1820217819914598</v>
      </c>
      <c r="I109" s="186">
        <v>7.94246678177314</v>
      </c>
      <c r="J109" s="187">
        <f t="shared" si="18"/>
        <v>1.1961989395255044</v>
      </c>
      <c r="K109" s="186">
        <v>7.5594228758302462</v>
      </c>
      <c r="L109" s="187">
        <f t="shared" si="19"/>
        <v>-0.38304390594289384</v>
      </c>
      <c r="M109" s="186">
        <v>7.5303677443569885</v>
      </c>
      <c r="N109" s="187">
        <v>-2.9055131473257667E-2</v>
      </c>
      <c r="O109" s="187">
        <v>-0.22130014453388736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A06AE-EC7E-4A23-AB61-CC5AE3048ED6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731BD-B052-49CA-A73F-B909F9F67532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7" t="s">
        <v>309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0.76090000000000002</v>
      </c>
      <c r="D9" s="116">
        <v>1.7382002941569663E-2</v>
      </c>
      <c r="E9" s="193">
        <v>0.75989999999999991</v>
      </c>
      <c r="F9" s="116">
        <f t="shared" ref="F9:L21" si="0">IFERROR(E9/C9-1,"-")</f>
        <v>-1.314233144960042E-3</v>
      </c>
      <c r="G9" s="193">
        <v>0.16260000000000002</v>
      </c>
      <c r="H9" s="116">
        <f t="shared" si="0"/>
        <v>-0.78602447690485588</v>
      </c>
      <c r="I9" s="193">
        <v>0.59370000000000001</v>
      </c>
      <c r="J9" s="116">
        <f t="shared" si="0"/>
        <v>2.6512915129151287</v>
      </c>
      <c r="K9" s="193">
        <v>0.77349999999999997</v>
      </c>
      <c r="L9" s="116">
        <f t="shared" si="0"/>
        <v>0.30284655549941042</v>
      </c>
      <c r="M9" s="193">
        <v>0.80409999999999993</v>
      </c>
      <c r="N9" s="116">
        <f t="shared" ref="N9:N14" si="1">IFERROR(M9/K9-1,"-")</f>
        <v>3.956043956043942E-2</v>
      </c>
      <c r="O9" s="116">
        <f>IFERROR(M9/C9-1,"-")</f>
        <v>5.6774871862268261E-2</v>
      </c>
    </row>
    <row r="10" spans="1:17" x14ac:dyDescent="0.25">
      <c r="A10" s="1" t="s">
        <v>72</v>
      </c>
      <c r="B10" s="114" t="s">
        <v>73</v>
      </c>
      <c r="C10" s="193">
        <v>0.77150000000000007</v>
      </c>
      <c r="D10" s="116">
        <v>-1.3679365891076323E-2</v>
      </c>
      <c r="E10" s="193">
        <v>0.78579999999999994</v>
      </c>
      <c r="F10" s="116">
        <f t="shared" si="0"/>
        <v>1.8535320803629185E-2</v>
      </c>
      <c r="G10" s="193">
        <v>0.2394</v>
      </c>
      <c r="H10" s="116">
        <f t="shared" si="0"/>
        <v>-0.69534232629167725</v>
      </c>
      <c r="I10" s="193">
        <v>0.75780000000000003</v>
      </c>
      <c r="J10" s="116">
        <f t="shared" si="0"/>
        <v>2.1654135338345863</v>
      </c>
      <c r="K10" s="193">
        <v>0.83819999999999995</v>
      </c>
      <c r="L10" s="116">
        <f t="shared" si="0"/>
        <v>0.10609659540775929</v>
      </c>
      <c r="M10" s="193">
        <v>0.82450000000000001</v>
      </c>
      <c r="N10" s="116">
        <f t="shared" si="1"/>
        <v>-1.634454784061079E-2</v>
      </c>
      <c r="O10" s="116">
        <f t="shared" ref="O10:O14" si="2">IFERROR(M10/C10-1,"-")</f>
        <v>6.8697342838625941E-2</v>
      </c>
    </row>
    <row r="11" spans="1:17" x14ac:dyDescent="0.25">
      <c r="A11" s="1" t="s">
        <v>74</v>
      </c>
      <c r="B11" s="114" t="s">
        <v>75</v>
      </c>
      <c r="C11" s="193">
        <v>0.76700000000000002</v>
      </c>
      <c r="D11" s="116">
        <v>4.2544515427484164E-2</v>
      </c>
      <c r="E11" s="193">
        <v>0.32850000000000001</v>
      </c>
      <c r="F11" s="116">
        <f t="shared" si="0"/>
        <v>-0.57170795306388533</v>
      </c>
      <c r="G11" s="193">
        <v>0.23399999999999999</v>
      </c>
      <c r="H11" s="116">
        <f t="shared" si="0"/>
        <v>-0.28767123287671237</v>
      </c>
      <c r="I11" s="193">
        <v>0.78410000000000002</v>
      </c>
      <c r="J11" s="116">
        <f t="shared" si="0"/>
        <v>2.3508547008547009</v>
      </c>
      <c r="K11" s="193">
        <v>0.77450000000000008</v>
      </c>
      <c r="L11" s="116">
        <f t="shared" si="0"/>
        <v>-1.2243336309144204E-2</v>
      </c>
      <c r="M11" s="193">
        <v>0.82980000000000009</v>
      </c>
      <c r="N11" s="116">
        <f t="shared" si="1"/>
        <v>7.1400903808908955E-2</v>
      </c>
      <c r="O11" s="116">
        <f t="shared" si="2"/>
        <v>8.1877444589309123E-2</v>
      </c>
    </row>
    <row r="12" spans="1:17" x14ac:dyDescent="0.25">
      <c r="A12" s="1" t="s">
        <v>76</v>
      </c>
      <c r="B12" s="114" t="s">
        <v>77</v>
      </c>
      <c r="C12" s="193">
        <v>0.76760000000000006</v>
      </c>
      <c r="D12" s="116">
        <v>6.685198054204311E-2</v>
      </c>
      <c r="E12" s="193">
        <v>0</v>
      </c>
      <c r="F12" s="116">
        <f t="shared" si="0"/>
        <v>-1</v>
      </c>
      <c r="G12" s="193">
        <v>0.30820000000000003</v>
      </c>
      <c r="H12" s="116" t="str">
        <f t="shared" si="0"/>
        <v>-</v>
      </c>
      <c r="I12" s="193">
        <v>0.82299999999999995</v>
      </c>
      <c r="J12" s="116">
        <f t="shared" si="0"/>
        <v>1.670343932511356</v>
      </c>
      <c r="K12" s="193">
        <v>0.8075</v>
      </c>
      <c r="L12" s="116">
        <f t="shared" si="0"/>
        <v>-1.883353584447145E-2</v>
      </c>
      <c r="M12" s="193">
        <v>0.79059999999999997</v>
      </c>
      <c r="N12" s="116">
        <f t="shared" si="1"/>
        <v>-2.0928792569659516E-2</v>
      </c>
      <c r="O12" s="116">
        <f t="shared" si="2"/>
        <v>2.9963522668056131E-2</v>
      </c>
    </row>
    <row r="13" spans="1:17" x14ac:dyDescent="0.25">
      <c r="A13" s="1" t="s">
        <v>78</v>
      </c>
      <c r="B13" s="114" t="s">
        <v>79</v>
      </c>
      <c r="C13" s="193">
        <v>0.69900000000000007</v>
      </c>
      <c r="D13" s="116">
        <v>5.8930465081048489E-2</v>
      </c>
      <c r="E13" s="193">
        <v>0</v>
      </c>
      <c r="F13" s="116">
        <f t="shared" si="0"/>
        <v>-1</v>
      </c>
      <c r="G13" s="193">
        <v>0.3014</v>
      </c>
      <c r="H13" s="116" t="str">
        <f t="shared" si="0"/>
        <v>-</v>
      </c>
      <c r="I13" s="193">
        <v>0.72030000000000005</v>
      </c>
      <c r="J13" s="116">
        <f t="shared" si="0"/>
        <v>1.389847378898474</v>
      </c>
      <c r="K13" s="193">
        <v>0.73370000000000002</v>
      </c>
      <c r="L13" s="116">
        <f t="shared" si="0"/>
        <v>1.8603359711231393E-2</v>
      </c>
      <c r="M13" s="193">
        <v>0.76329999999999998</v>
      </c>
      <c r="N13" s="116">
        <f t="shared" si="1"/>
        <v>4.0343464631320547E-2</v>
      </c>
      <c r="O13" s="116">
        <f t="shared" si="2"/>
        <v>9.1988555078683643E-2</v>
      </c>
    </row>
    <row r="14" spans="1:17" x14ac:dyDescent="0.25">
      <c r="A14" s="1" t="s">
        <v>80</v>
      </c>
      <c r="B14" s="114" t="s">
        <v>81</v>
      </c>
      <c r="C14" s="193">
        <v>0.77910000000000001</v>
      </c>
      <c r="D14" s="116">
        <v>0.10057917784997872</v>
      </c>
      <c r="E14" s="193">
        <v>0</v>
      </c>
      <c r="F14" s="116">
        <f t="shared" si="0"/>
        <v>-1</v>
      </c>
      <c r="G14" s="193">
        <v>0.3044</v>
      </c>
      <c r="H14" s="116" t="str">
        <f t="shared" si="0"/>
        <v>-</v>
      </c>
      <c r="I14" s="193">
        <v>0.76419999999999999</v>
      </c>
      <c r="J14" s="116">
        <f t="shared" si="0"/>
        <v>1.5105124835742445</v>
      </c>
      <c r="K14" s="193">
        <v>0.77629999999999999</v>
      </c>
      <c r="L14" s="116">
        <f t="shared" si="0"/>
        <v>1.5833551426328141E-2</v>
      </c>
      <c r="M14" s="193">
        <v>0.76719999999999999</v>
      </c>
      <c r="N14" s="116">
        <f t="shared" si="1"/>
        <v>-1.1722272317403082E-2</v>
      </c>
      <c r="O14" s="116">
        <f t="shared" si="2"/>
        <v>-1.5274034141958714E-2</v>
      </c>
    </row>
    <row r="15" spans="1:17" x14ac:dyDescent="0.25">
      <c r="A15" s="1" t="s">
        <v>82</v>
      </c>
      <c r="B15" s="114" t="s">
        <v>83</v>
      </c>
      <c r="C15" s="193">
        <v>0.82269999999999999</v>
      </c>
      <c r="D15" s="116">
        <v>1.806707090706583E-2</v>
      </c>
      <c r="E15" s="193">
        <v>0</v>
      </c>
      <c r="F15" s="116">
        <f t="shared" si="0"/>
        <v>-1</v>
      </c>
      <c r="G15" s="193">
        <v>0.49420000000000003</v>
      </c>
      <c r="H15" s="116" t="str">
        <f t="shared" si="0"/>
        <v>-</v>
      </c>
      <c r="I15" s="193">
        <v>0.86370000000000002</v>
      </c>
      <c r="J15" s="116">
        <f t="shared" si="0"/>
        <v>0.74767300687980565</v>
      </c>
      <c r="K15" s="193">
        <v>0.86620000000000008</v>
      </c>
      <c r="L15" s="116">
        <f t="shared" si="0"/>
        <v>2.8945235614219467E-3</v>
      </c>
      <c r="M15" s="193">
        <v>0.85230000000000006</v>
      </c>
      <c r="N15" s="116">
        <f>IFERROR(M15/K15-1,"-")</f>
        <v>-1.6047102285846271E-2</v>
      </c>
      <c r="O15" s="116">
        <f>IFERROR(M15/C15-1,"-")</f>
        <v>3.5979093229610015E-2</v>
      </c>
    </row>
    <row r="16" spans="1:17" x14ac:dyDescent="0.25">
      <c r="A16" s="1" t="s">
        <v>84</v>
      </c>
      <c r="B16" s="114" t="s">
        <v>85</v>
      </c>
      <c r="C16" s="193">
        <v>0.86730000000000007</v>
      </c>
      <c r="D16" s="116">
        <v>1.8482153170846782E-3</v>
      </c>
      <c r="E16" s="193">
        <v>0.376</v>
      </c>
      <c r="F16" s="116">
        <f t="shared" si="0"/>
        <v>-0.56647065605903379</v>
      </c>
      <c r="G16" s="193">
        <v>0.68180000000000007</v>
      </c>
      <c r="H16" s="116">
        <f t="shared" si="0"/>
        <v>0.81329787234042583</v>
      </c>
      <c r="I16" s="193">
        <v>0.90879999999999994</v>
      </c>
      <c r="J16" s="116">
        <f t="shared" si="0"/>
        <v>0.3329422117923142</v>
      </c>
      <c r="K16" s="193">
        <v>0.91400000000000003</v>
      </c>
      <c r="L16" s="116">
        <f t="shared" si="0"/>
        <v>5.7218309859154992E-3</v>
      </c>
      <c r="M16" s="193">
        <v>0.90689999999999993</v>
      </c>
      <c r="N16" s="116">
        <f>IFERROR(M16/K16-1,"-")</f>
        <v>-7.7680525164115499E-3</v>
      </c>
      <c r="O16" s="116">
        <f>IFERROR(M16/C16-1,"-")</f>
        <v>4.5658941542718656E-2</v>
      </c>
    </row>
    <row r="17" spans="1:30" x14ac:dyDescent="0.25">
      <c r="A17" s="1" t="s">
        <v>86</v>
      </c>
      <c r="B17" s="114" t="s">
        <v>87</v>
      </c>
      <c r="C17" s="193">
        <v>0.75</v>
      </c>
      <c r="D17" s="116">
        <v>-1.3157894736842146E-2</v>
      </c>
      <c r="E17" s="193">
        <v>0.24160000000000001</v>
      </c>
      <c r="F17" s="116">
        <f t="shared" si="0"/>
        <v>-0.67786666666666662</v>
      </c>
      <c r="G17" s="193">
        <v>0.65239999999999998</v>
      </c>
      <c r="H17" s="116">
        <f t="shared" si="0"/>
        <v>1.7003311258278142</v>
      </c>
      <c r="I17" s="193">
        <v>0.76670000000000005</v>
      </c>
      <c r="J17" s="116">
        <f t="shared" si="0"/>
        <v>0.17519926425505838</v>
      </c>
      <c r="K17" s="193">
        <v>0.79319999999999991</v>
      </c>
      <c r="L17" s="116">
        <f t="shared" si="0"/>
        <v>3.4563714621103303E-2</v>
      </c>
      <c r="M17" s="193">
        <v>0.7923</v>
      </c>
      <c r="N17" s="116">
        <f t="shared" ref="N17:N20" si="3">IFERROR(M17/K17-1,"-")</f>
        <v>-1.1346444780634402E-3</v>
      </c>
      <c r="O17" s="116">
        <f t="shared" ref="O17:O20" si="4">IFERROR(M17/C17-1,"-")</f>
        <v>5.6400000000000006E-2</v>
      </c>
    </row>
    <row r="18" spans="1:30" x14ac:dyDescent="0.25">
      <c r="A18" s="1" t="s">
        <v>88</v>
      </c>
      <c r="B18" s="114" t="s">
        <v>89</v>
      </c>
      <c r="C18" s="193">
        <v>0.79150000000000009</v>
      </c>
      <c r="D18" s="116">
        <v>-4.2926239419588841E-2</v>
      </c>
      <c r="E18" s="193">
        <v>0.20039999999999999</v>
      </c>
      <c r="F18" s="116">
        <f t="shared" si="0"/>
        <v>-0.74680985470625405</v>
      </c>
      <c r="G18" s="193">
        <v>0.76</v>
      </c>
      <c r="H18" s="116">
        <f t="shared" si="0"/>
        <v>2.7924151696606789</v>
      </c>
      <c r="I18" s="193">
        <v>0.8234999999999999</v>
      </c>
      <c r="J18" s="116">
        <f t="shared" si="0"/>
        <v>8.3552631578947212E-2</v>
      </c>
      <c r="K18" s="193">
        <v>0.83819999999999995</v>
      </c>
      <c r="L18" s="116">
        <f t="shared" si="0"/>
        <v>1.785063752276872E-2</v>
      </c>
      <c r="M18" s="193">
        <v>0.8397</v>
      </c>
      <c r="N18" s="116">
        <f t="shared" si="3"/>
        <v>1.7895490336437003E-3</v>
      </c>
      <c r="O18" s="116">
        <f t="shared" si="4"/>
        <v>6.089703095388499E-2</v>
      </c>
      <c r="AC18" s="194"/>
    </row>
    <row r="19" spans="1:30" x14ac:dyDescent="0.25">
      <c r="A19" s="1" t="s">
        <v>90</v>
      </c>
      <c r="B19" s="114" t="s">
        <v>91</v>
      </c>
      <c r="C19" s="193">
        <v>0.7229000000000001</v>
      </c>
      <c r="D19" s="116">
        <v>-1.1621547716707648E-2</v>
      </c>
      <c r="E19" s="193">
        <v>0.2581</v>
      </c>
      <c r="F19" s="116">
        <f t="shared" si="0"/>
        <v>-0.64296583206529268</v>
      </c>
      <c r="G19" s="193">
        <v>0.74400000000000011</v>
      </c>
      <c r="H19" s="116">
        <f t="shared" si="0"/>
        <v>1.8826036419992254</v>
      </c>
      <c r="I19" s="193">
        <v>0.79489999999999994</v>
      </c>
      <c r="J19" s="116">
        <f t="shared" si="0"/>
        <v>6.8413978494623384E-2</v>
      </c>
      <c r="K19" s="193">
        <v>0.82430000000000003</v>
      </c>
      <c r="L19" s="116">
        <f t="shared" si="0"/>
        <v>3.6985784375393349E-2</v>
      </c>
      <c r="M19" s="193">
        <v>0.79709999999999992</v>
      </c>
      <c r="N19" s="116">
        <f t="shared" si="3"/>
        <v>-3.2997695013951334E-2</v>
      </c>
      <c r="O19" s="116">
        <f t="shared" si="4"/>
        <v>0.10264213584174819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0.73370000000000002</v>
      </c>
      <c r="D20" s="116">
        <v>8.9383938393841067E-3</v>
      </c>
      <c r="E20" s="193">
        <v>0.29730000000000001</v>
      </c>
      <c r="F20" s="116">
        <f t="shared" si="0"/>
        <v>-0.59479351233474165</v>
      </c>
      <c r="G20" s="193">
        <v>0.62539999999999996</v>
      </c>
      <c r="H20" s="116">
        <f t="shared" si="0"/>
        <v>1.1035990581903801</v>
      </c>
      <c r="I20" s="193">
        <v>0.77950000000000008</v>
      </c>
      <c r="J20" s="116">
        <f t="shared" si="0"/>
        <v>0.24640230252638329</v>
      </c>
      <c r="K20" s="193">
        <v>0.79909999999999992</v>
      </c>
      <c r="L20" s="116">
        <f t="shared" si="0"/>
        <v>2.5144323284156389E-2</v>
      </c>
      <c r="M20" s="193">
        <v>0.78260000000000007</v>
      </c>
      <c r="N20" s="116">
        <f t="shared" si="3"/>
        <v>-2.0648229257914985E-2</v>
      </c>
      <c r="O20" s="116">
        <f t="shared" si="4"/>
        <v>6.6648493934850839E-2</v>
      </c>
      <c r="P20" s="122"/>
    </row>
    <row r="21" spans="1:30" ht="15.75" x14ac:dyDescent="0.25">
      <c r="A21" s="1" t="s">
        <v>0</v>
      </c>
      <c r="B21" s="117" t="s">
        <v>30</v>
      </c>
      <c r="C21" s="195">
        <v>0.76972196158821105</v>
      </c>
      <c r="D21" s="119">
        <v>1.8131824496948612E-2</v>
      </c>
      <c r="E21" s="195">
        <v>0.49563348888170433</v>
      </c>
      <c r="F21" s="119">
        <f t="shared" si="0"/>
        <v>-0.35608763473626814</v>
      </c>
      <c r="G21" s="195">
        <v>0.53007392392769836</v>
      </c>
      <c r="H21" s="119">
        <f t="shared" si="0"/>
        <v>6.9487707789281705E-2</v>
      </c>
      <c r="I21" s="195">
        <v>0.78235212112064911</v>
      </c>
      <c r="J21" s="119">
        <f t="shared" si="0"/>
        <v>0.47593021615483444</v>
      </c>
      <c r="K21" s="195">
        <v>0.81120905005064936</v>
      </c>
      <c r="L21" s="119">
        <f t="shared" si="0"/>
        <v>3.6884835039068253E-2</v>
      </c>
      <c r="M21" s="195">
        <v>0.81280076010742186</v>
      </c>
      <c r="N21" s="119">
        <v>1.9621453393217081E-3</v>
      </c>
      <c r="O21" s="119">
        <v>5.5966700534727964E-2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67" t="s">
        <v>310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0.79900000000000004</v>
      </c>
      <c r="D31" s="116"/>
      <c r="E31" s="193">
        <v>0.79769999999999996</v>
      </c>
      <c r="F31" s="116">
        <f t="shared" ref="F31:J42" si="5">IFERROR(E31/C31-1,"-")</f>
        <v>-1.6270337922403844E-3</v>
      </c>
      <c r="G31" s="193">
        <v>0.17430000000000001</v>
      </c>
      <c r="H31" s="116">
        <f t="shared" si="5"/>
        <v>-0.78149680330951488</v>
      </c>
      <c r="I31" s="193">
        <v>0.60199999999999998</v>
      </c>
      <c r="J31" s="116">
        <f t="shared" si="5"/>
        <v>2.4538152610441766</v>
      </c>
      <c r="K31" s="193">
        <v>0.81779999999999997</v>
      </c>
      <c r="L31" s="116">
        <f t="shared" ref="L31:L42" si="6">IFERROR(K31/I31-1,"-")</f>
        <v>0.35847176079734222</v>
      </c>
      <c r="M31" s="193">
        <v>0.84060000000000001</v>
      </c>
      <c r="N31" s="116">
        <f t="shared" ref="N31:N39" si="7">IFERROR(M31/K31-1,"-")</f>
        <v>2.7879677182685247E-2</v>
      </c>
      <c r="O31" s="116">
        <f>IFERROR(M31/C31-1,"-")</f>
        <v>5.2065081351689635E-2</v>
      </c>
    </row>
    <row r="32" spans="1:30" x14ac:dyDescent="0.25">
      <c r="B32" s="114" t="s">
        <v>73</v>
      </c>
      <c r="C32" s="193">
        <v>0.80559999999999998</v>
      </c>
      <c r="D32" s="116"/>
      <c r="E32" s="193">
        <v>0.82010000000000005</v>
      </c>
      <c r="F32" s="116">
        <f t="shared" si="5"/>
        <v>1.7999006951340712E-2</v>
      </c>
      <c r="G32" s="193">
        <v>0.2646</v>
      </c>
      <c r="H32" s="116">
        <f t="shared" si="5"/>
        <v>-0.6773564199487867</v>
      </c>
      <c r="I32" s="193">
        <v>0.78110000000000002</v>
      </c>
      <c r="J32" s="116">
        <f t="shared" si="5"/>
        <v>1.9520030234315948</v>
      </c>
      <c r="K32" s="193">
        <v>0.87939999999999996</v>
      </c>
      <c r="L32" s="116">
        <f t="shared" si="6"/>
        <v>0.12584816284726652</v>
      </c>
      <c r="M32" s="193">
        <v>0.87919999999999998</v>
      </c>
      <c r="N32" s="116">
        <f t="shared" si="7"/>
        <v>-2.2742779167617133E-4</v>
      </c>
      <c r="O32" s="116">
        <f t="shared" ref="O32:O39" si="8">IFERROR(M32/C32-1,"-")</f>
        <v>9.1360476663356449E-2</v>
      </c>
    </row>
    <row r="33" spans="2:17" x14ac:dyDescent="0.25">
      <c r="B33" s="114" t="s">
        <v>75</v>
      </c>
      <c r="C33" s="193">
        <v>0.81099999999999994</v>
      </c>
      <c r="D33" s="116"/>
      <c r="E33" s="193">
        <v>0.34020000000000006</v>
      </c>
      <c r="F33" s="116">
        <f t="shared" si="5"/>
        <v>-0.58051787916152886</v>
      </c>
      <c r="G33" s="193">
        <v>0.26329999999999998</v>
      </c>
      <c r="H33" s="116">
        <f t="shared" si="5"/>
        <v>-0.2260435038212818</v>
      </c>
      <c r="I33" s="193">
        <v>0.82319999999999993</v>
      </c>
      <c r="J33" s="116">
        <f t="shared" si="5"/>
        <v>2.1264717052791493</v>
      </c>
      <c r="K33" s="193">
        <v>0.8216</v>
      </c>
      <c r="L33" s="116">
        <f t="shared" si="6"/>
        <v>-1.9436345966957758E-3</v>
      </c>
      <c r="M33" s="193">
        <v>0.86970000000000003</v>
      </c>
      <c r="N33" s="116">
        <f t="shared" si="7"/>
        <v>5.8544303797468444E-2</v>
      </c>
      <c r="O33" s="116">
        <f t="shared" si="8"/>
        <v>7.237977805178808E-2</v>
      </c>
    </row>
    <row r="34" spans="2:17" x14ac:dyDescent="0.25">
      <c r="B34" s="114" t="s">
        <v>77</v>
      </c>
      <c r="C34" s="193">
        <v>0.80870000000000009</v>
      </c>
      <c r="D34" s="116"/>
      <c r="E34" s="193">
        <v>0</v>
      </c>
      <c r="F34" s="116">
        <f t="shared" si="5"/>
        <v>-1</v>
      </c>
      <c r="G34" s="193">
        <v>0.34250000000000003</v>
      </c>
      <c r="H34" s="116" t="str">
        <f t="shared" si="5"/>
        <v>-</v>
      </c>
      <c r="I34" s="193">
        <v>0.88049999999999995</v>
      </c>
      <c r="J34" s="116">
        <f t="shared" si="5"/>
        <v>1.5708029197080289</v>
      </c>
      <c r="K34" s="193">
        <v>0.86809999999999998</v>
      </c>
      <c r="L34" s="116">
        <f t="shared" si="6"/>
        <v>-1.4082907438955128E-2</v>
      </c>
      <c r="M34" s="193">
        <v>0.84870000000000001</v>
      </c>
      <c r="N34" s="116">
        <f t="shared" si="7"/>
        <v>-2.2347655800022959E-2</v>
      </c>
      <c r="O34" s="116">
        <f t="shared" si="8"/>
        <v>4.9462099666130799E-2</v>
      </c>
    </row>
    <row r="35" spans="2:17" x14ac:dyDescent="0.25">
      <c r="B35" s="114" t="s">
        <v>79</v>
      </c>
      <c r="C35" s="193">
        <v>0.75670000000000004</v>
      </c>
      <c r="D35" s="116"/>
      <c r="E35" s="193">
        <v>0</v>
      </c>
      <c r="F35" s="116">
        <f t="shared" si="5"/>
        <v>-1</v>
      </c>
      <c r="G35" s="193">
        <v>0.36119999999999997</v>
      </c>
      <c r="H35" s="116" t="str">
        <f t="shared" si="5"/>
        <v>-</v>
      </c>
      <c r="I35" s="193">
        <v>0.77670000000000006</v>
      </c>
      <c r="J35" s="116">
        <f t="shared" si="5"/>
        <v>1.1503322259136217</v>
      </c>
      <c r="K35" s="193">
        <v>0.80019999999999991</v>
      </c>
      <c r="L35" s="116">
        <f t="shared" si="6"/>
        <v>3.025621217973451E-2</v>
      </c>
      <c r="M35" s="193">
        <v>0.82900000000000007</v>
      </c>
      <c r="N35" s="116">
        <f t="shared" si="7"/>
        <v>3.5991002249437853E-2</v>
      </c>
      <c r="O35" s="116">
        <f t="shared" si="8"/>
        <v>9.5546451698163004E-2</v>
      </c>
    </row>
    <row r="36" spans="2:17" x14ac:dyDescent="0.25">
      <c r="B36" s="114" t="s">
        <v>81</v>
      </c>
      <c r="C36" s="193">
        <v>0.81620000000000004</v>
      </c>
      <c r="D36" s="116"/>
      <c r="E36" s="193">
        <v>0</v>
      </c>
      <c r="F36" s="116">
        <f t="shared" si="5"/>
        <v>-1</v>
      </c>
      <c r="G36" s="193">
        <v>0.32770000000000005</v>
      </c>
      <c r="H36" s="116" t="str">
        <f t="shared" si="5"/>
        <v>-</v>
      </c>
      <c r="I36" s="193">
        <v>0.82209999999999994</v>
      </c>
      <c r="J36" s="116">
        <f t="shared" si="5"/>
        <v>1.5086969789441556</v>
      </c>
      <c r="K36" s="193">
        <v>0.83799999999999997</v>
      </c>
      <c r="L36" s="116">
        <f t="shared" si="6"/>
        <v>1.9340712808660676E-2</v>
      </c>
      <c r="M36" s="193">
        <v>0.83069999999999988</v>
      </c>
      <c r="N36" s="116">
        <f t="shared" si="7"/>
        <v>-8.7112171837709917E-3</v>
      </c>
      <c r="O36" s="116">
        <f t="shared" si="8"/>
        <v>1.7765253614310028E-2</v>
      </c>
    </row>
    <row r="37" spans="2:17" x14ac:dyDescent="0.25">
      <c r="B37" s="114" t="s">
        <v>83</v>
      </c>
      <c r="C37" s="193">
        <v>0.85180000000000011</v>
      </c>
      <c r="D37" s="116"/>
      <c r="E37" s="193">
        <v>0</v>
      </c>
      <c r="F37" s="116">
        <f t="shared" si="5"/>
        <v>-1</v>
      </c>
      <c r="G37" s="193">
        <v>0.52710000000000001</v>
      </c>
      <c r="H37" s="116" t="str">
        <f t="shared" si="5"/>
        <v>-</v>
      </c>
      <c r="I37" s="193">
        <v>0.91700000000000004</v>
      </c>
      <c r="J37" s="116">
        <f t="shared" si="5"/>
        <v>0.73970783532536521</v>
      </c>
      <c r="K37" s="193">
        <v>0.92159999999999997</v>
      </c>
      <c r="L37" s="116">
        <f t="shared" si="6"/>
        <v>5.0163576881132599E-3</v>
      </c>
      <c r="M37" s="193">
        <v>0.89780000000000004</v>
      </c>
      <c r="N37" s="116">
        <f t="shared" si="7"/>
        <v>-2.5824652777777679E-2</v>
      </c>
      <c r="O37" s="116">
        <f t="shared" si="8"/>
        <v>5.4003287156609403E-2</v>
      </c>
    </row>
    <row r="38" spans="2:17" x14ac:dyDescent="0.25">
      <c r="B38" s="114" t="s">
        <v>85</v>
      </c>
      <c r="C38" s="193">
        <v>0.89980000000000004</v>
      </c>
      <c r="D38" s="116"/>
      <c r="E38" s="193">
        <v>0.39750000000000002</v>
      </c>
      <c r="F38" s="116">
        <f t="shared" si="5"/>
        <v>-0.55823516336963763</v>
      </c>
      <c r="G38" s="193">
        <v>0.71930000000000005</v>
      </c>
      <c r="H38" s="116">
        <f t="shared" si="5"/>
        <v>0.80955974842767309</v>
      </c>
      <c r="I38" s="193">
        <v>0.96599999999999997</v>
      </c>
      <c r="J38" s="116">
        <f t="shared" si="5"/>
        <v>0.3429723342138189</v>
      </c>
      <c r="K38" s="193">
        <v>0.95979999999999999</v>
      </c>
      <c r="L38" s="116">
        <f t="shared" si="6"/>
        <v>-6.4182194616977384E-3</v>
      </c>
      <c r="M38" s="193">
        <v>0.95860000000000001</v>
      </c>
      <c r="N38" s="116">
        <f t="shared" si="7"/>
        <v>-1.2502604709314635E-3</v>
      </c>
      <c r="O38" s="116">
        <f t="shared" si="8"/>
        <v>6.5347855078906392E-2</v>
      </c>
    </row>
    <row r="39" spans="2:17" x14ac:dyDescent="0.25">
      <c r="B39" s="114" t="s">
        <v>87</v>
      </c>
      <c r="C39" s="193">
        <v>0.79180000000000006</v>
      </c>
      <c r="D39" s="116"/>
      <c r="E39" s="193">
        <v>0.23980000000000001</v>
      </c>
      <c r="F39" s="116">
        <f t="shared" si="5"/>
        <v>-0.69714574387471584</v>
      </c>
      <c r="G39" s="193">
        <v>0.6873999999999999</v>
      </c>
      <c r="H39" s="116">
        <f t="shared" si="5"/>
        <v>1.8665554628857377</v>
      </c>
      <c r="I39" s="193">
        <v>0.81819999999999993</v>
      </c>
      <c r="J39" s="116">
        <f t="shared" si="5"/>
        <v>0.19028222286878105</v>
      </c>
      <c r="K39" s="193">
        <v>0.84670000000000001</v>
      </c>
      <c r="L39" s="116">
        <f t="shared" si="6"/>
        <v>3.4832559276460673E-2</v>
      </c>
      <c r="M39" s="193">
        <v>0.84549999999999992</v>
      </c>
      <c r="N39" s="116">
        <f t="shared" si="7"/>
        <v>-1.4172670367309514E-3</v>
      </c>
      <c r="O39" s="116">
        <f t="shared" si="8"/>
        <v>6.7820156605203241E-2</v>
      </c>
    </row>
    <row r="40" spans="2:17" x14ac:dyDescent="0.25">
      <c r="B40" s="114" t="s">
        <v>89</v>
      </c>
      <c r="C40" s="193">
        <v>0.8456999999999999</v>
      </c>
      <c r="D40" s="116"/>
      <c r="E40" s="193">
        <v>0.19769999999999999</v>
      </c>
      <c r="F40" s="116">
        <f t="shared" si="5"/>
        <v>-0.76622915927633906</v>
      </c>
      <c r="G40" s="193">
        <v>0.79830000000000001</v>
      </c>
      <c r="H40" s="116">
        <f t="shared" si="5"/>
        <v>3.0379362670713208</v>
      </c>
      <c r="I40" s="193">
        <v>0.88470000000000004</v>
      </c>
      <c r="J40" s="116">
        <f t="shared" si="5"/>
        <v>0.10822998872604295</v>
      </c>
      <c r="K40" s="193">
        <v>0.89749999999999996</v>
      </c>
      <c r="L40" s="116">
        <f t="shared" si="6"/>
        <v>1.4468181304396976E-2</v>
      </c>
      <c r="M40" s="193">
        <v>0.8952</v>
      </c>
      <c r="N40" s="116">
        <f>IFERROR(M40/K40-1,"-")</f>
        <v>-2.5626740947074511E-3</v>
      </c>
      <c r="O40" s="116">
        <f>IFERROR(M40/C40-1,"-")</f>
        <v>5.8531394111387192E-2</v>
      </c>
    </row>
    <row r="41" spans="2:17" x14ac:dyDescent="0.25">
      <c r="B41" s="114" t="s">
        <v>91</v>
      </c>
      <c r="C41" s="193">
        <v>0.7661</v>
      </c>
      <c r="D41" s="116"/>
      <c r="E41" s="193">
        <v>0.26550000000000001</v>
      </c>
      <c r="F41" s="116">
        <f t="shared" si="5"/>
        <v>-0.653439498759953</v>
      </c>
      <c r="G41" s="193">
        <v>0.77560000000000007</v>
      </c>
      <c r="H41" s="116">
        <f t="shared" si="5"/>
        <v>1.9212806026365348</v>
      </c>
      <c r="I41" s="193">
        <v>0.8327</v>
      </c>
      <c r="J41" s="116">
        <f t="shared" si="5"/>
        <v>7.3620422898401205E-2</v>
      </c>
      <c r="K41" s="193">
        <v>0.85580000000000001</v>
      </c>
      <c r="L41" s="116">
        <f t="shared" si="6"/>
        <v>2.7741083223249641E-2</v>
      </c>
      <c r="M41" s="193">
        <v>0.84140000000000004</v>
      </c>
      <c r="N41" s="116">
        <f>IFERROR(M41/K41-1,"-")</f>
        <v>-1.6826361299368986E-2</v>
      </c>
      <c r="O41" s="116">
        <f>IFERROR(M41/C41-1,"-")</f>
        <v>9.8290040464691364E-2</v>
      </c>
    </row>
    <row r="42" spans="2:17" x14ac:dyDescent="0.25">
      <c r="B42" s="114" t="s">
        <v>93</v>
      </c>
      <c r="C42" s="193">
        <v>0.76919999999999999</v>
      </c>
      <c r="D42" s="116"/>
      <c r="E42" s="193">
        <v>0.3231</v>
      </c>
      <c r="F42" s="116">
        <f t="shared" si="5"/>
        <v>-0.57995319812792512</v>
      </c>
      <c r="G42" s="193">
        <v>0.65229999999999999</v>
      </c>
      <c r="H42" s="116">
        <f t="shared" si="5"/>
        <v>1.0188796038378212</v>
      </c>
      <c r="I42" s="193">
        <v>0.82420000000000004</v>
      </c>
      <c r="J42" s="116">
        <f t="shared" si="5"/>
        <v>0.26352905105013047</v>
      </c>
      <c r="K42" s="193">
        <v>0.82900000000000007</v>
      </c>
      <c r="L42" s="116">
        <f t="shared" si="6"/>
        <v>5.8238291676777632E-3</v>
      </c>
      <c r="M42" s="193">
        <v>0.82409999999999994</v>
      </c>
      <c r="N42" s="116">
        <f>IFERROR(M42/K42-1,"-")</f>
        <v>-5.9107358262968646E-3</v>
      </c>
      <c r="O42" s="116">
        <f>IFERROR(M42/C42-1,"-")</f>
        <v>7.1372854914196537E-2</v>
      </c>
    </row>
    <row r="43" spans="2:17" ht="15.75" x14ac:dyDescent="0.25">
      <c r="B43" s="117" t="s">
        <v>30</v>
      </c>
      <c r="C43" s="195">
        <v>0.81043671021028874</v>
      </c>
      <c r="D43" s="119"/>
      <c r="E43" s="195">
        <v>0.47420000000000001</v>
      </c>
      <c r="F43" s="119">
        <v>-0.41488336593617958</v>
      </c>
      <c r="G43" s="195">
        <v>0.57306823809480911</v>
      </c>
      <c r="H43" s="119">
        <v>0.20849480829778377</v>
      </c>
      <c r="I43" s="195">
        <v>0.82736563433026633</v>
      </c>
      <c r="J43" s="119">
        <v>0.44374714795026904</v>
      </c>
      <c r="K43" s="195">
        <v>0.86092257017663798</v>
      </c>
      <c r="L43" s="119">
        <v>4.0558774082434912E-2</v>
      </c>
      <c r="M43" s="195">
        <v>0.8610960469022988</v>
      </c>
      <c r="N43" s="119">
        <v>2.0150096149196273E-4</v>
      </c>
      <c r="O43" s="119">
        <v>6.2508689517365434E-2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7" t="s">
        <v>311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0.81330000000000002</v>
      </c>
      <c r="D53" s="116"/>
      <c r="E53" s="193">
        <v>0</v>
      </c>
      <c r="F53" s="116">
        <f t="shared" ref="F53:J64" si="9">IFERROR(E53/C53-1,"-")</f>
        <v>-1</v>
      </c>
      <c r="G53" s="193">
        <v>0</v>
      </c>
      <c r="H53" s="116" t="str">
        <f t="shared" si="9"/>
        <v>-</v>
      </c>
      <c r="I53" s="193">
        <v>0.622</v>
      </c>
      <c r="J53" s="116" t="str">
        <f t="shared" si="9"/>
        <v>-</v>
      </c>
      <c r="K53" s="193">
        <v>0.83180000000000009</v>
      </c>
      <c r="L53" s="116">
        <f t="shared" ref="L53:L64" si="10">IFERROR(K53/I53-1,"-")</f>
        <v>0.33729903536977512</v>
      </c>
      <c r="M53" s="193">
        <v>0.85629999999999995</v>
      </c>
      <c r="N53" s="116">
        <f t="shared" ref="N53:N61" si="11">IFERROR(M53/K53-1,"-")</f>
        <v>2.9454195720124865E-2</v>
      </c>
      <c r="O53" s="116">
        <f>IFERROR(M53/C53-1,"-")</f>
        <v>5.2871019304069788E-2</v>
      </c>
    </row>
    <row r="54" spans="2:17" x14ac:dyDescent="0.25">
      <c r="B54" s="114" t="s">
        <v>73</v>
      </c>
      <c r="C54" s="193">
        <v>0.82629999999999992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0.8012999999999999</v>
      </c>
      <c r="J54" s="116" t="str">
        <f t="shared" si="9"/>
        <v>-</v>
      </c>
      <c r="K54" s="193">
        <v>0.89749999999999996</v>
      </c>
      <c r="L54" s="116">
        <f t="shared" si="10"/>
        <v>0.12005491076999886</v>
      </c>
      <c r="M54" s="193">
        <v>0.88749999999999996</v>
      </c>
      <c r="N54" s="116">
        <f t="shared" si="11"/>
        <v>-1.1142061281337101E-2</v>
      </c>
      <c r="O54" s="116">
        <f t="shared" ref="O54:O61" si="12">IFERROR(M54/C54-1,"-")</f>
        <v>7.406510952438583E-2</v>
      </c>
    </row>
    <row r="55" spans="2:17" x14ac:dyDescent="0.25">
      <c r="B55" s="114" t="s">
        <v>75</v>
      </c>
      <c r="C55" s="193">
        <v>0.83360000000000001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0.84599999999999997</v>
      </c>
      <c r="J55" s="116" t="str">
        <f t="shared" si="9"/>
        <v>-</v>
      </c>
      <c r="K55" s="193">
        <v>0.83349999999999991</v>
      </c>
      <c r="L55" s="116">
        <f t="shared" si="10"/>
        <v>-1.4775413711583973E-2</v>
      </c>
      <c r="M55" s="193">
        <v>0.88519999999999999</v>
      </c>
      <c r="N55" s="116">
        <f t="shared" si="11"/>
        <v>6.2027594481103954E-2</v>
      </c>
      <c r="O55" s="116">
        <f t="shared" si="12"/>
        <v>6.1900191938579541E-2</v>
      </c>
    </row>
    <row r="56" spans="2:17" x14ac:dyDescent="0.25">
      <c r="B56" s="114" t="s">
        <v>77</v>
      </c>
      <c r="C56" s="193">
        <v>0.83430000000000004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0.91430000000000011</v>
      </c>
      <c r="J56" s="116" t="str">
        <f t="shared" si="9"/>
        <v>-</v>
      </c>
      <c r="K56" s="193">
        <v>0.88709999999999989</v>
      </c>
      <c r="L56" s="116">
        <f t="shared" si="10"/>
        <v>-2.9749535163513308E-2</v>
      </c>
      <c r="M56" s="193">
        <v>0.86290000000000011</v>
      </c>
      <c r="N56" s="116">
        <f t="shared" si="11"/>
        <v>-2.7279900800360468E-2</v>
      </c>
      <c r="O56" s="116">
        <f t="shared" si="12"/>
        <v>3.4280234927484221E-2</v>
      </c>
    </row>
    <row r="57" spans="2:17" x14ac:dyDescent="0.25">
      <c r="B57" s="114" t="s">
        <v>79</v>
      </c>
      <c r="C57" s="193">
        <v>0.78040000000000009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0.82069999999999999</v>
      </c>
      <c r="J57" s="116" t="str">
        <f t="shared" si="9"/>
        <v>-</v>
      </c>
      <c r="K57" s="193">
        <v>0.8173999999999999</v>
      </c>
      <c r="L57" s="116">
        <f t="shared" si="10"/>
        <v>-4.020957719020446E-3</v>
      </c>
      <c r="M57" s="193">
        <v>0.84709999999999996</v>
      </c>
      <c r="N57" s="116">
        <f t="shared" si="11"/>
        <v>3.6334719843406083E-2</v>
      </c>
      <c r="O57" s="116">
        <f t="shared" si="12"/>
        <v>8.546899026140431E-2</v>
      </c>
    </row>
    <row r="58" spans="2:17" x14ac:dyDescent="0.25">
      <c r="B58" s="114" t="s">
        <v>81</v>
      </c>
      <c r="C58" s="193">
        <v>0.83109999999999995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0.85340000000000005</v>
      </c>
      <c r="J58" s="116" t="str">
        <f t="shared" si="9"/>
        <v>-</v>
      </c>
      <c r="K58" s="193">
        <v>0.85319999999999996</v>
      </c>
      <c r="L58" s="116">
        <f t="shared" si="10"/>
        <v>-2.3435669088367472E-4</v>
      </c>
      <c r="M58" s="193">
        <v>0.83930000000000005</v>
      </c>
      <c r="N58" s="116">
        <f t="shared" si="11"/>
        <v>-1.6291608063759844E-2</v>
      </c>
      <c r="O58" s="116">
        <f t="shared" si="12"/>
        <v>9.8664420647336382E-3</v>
      </c>
    </row>
    <row r="59" spans="2:17" x14ac:dyDescent="0.25">
      <c r="B59" s="114" t="s">
        <v>83</v>
      </c>
      <c r="C59" s="193">
        <v>0.86900000000000011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0.94340000000000002</v>
      </c>
      <c r="J59" s="116" t="str">
        <f t="shared" si="9"/>
        <v>-</v>
      </c>
      <c r="K59" s="193">
        <v>0.93519999999999992</v>
      </c>
      <c r="L59" s="116">
        <f t="shared" si="10"/>
        <v>-8.6919652321392205E-3</v>
      </c>
      <c r="M59" s="193">
        <v>0.91290000000000004</v>
      </c>
      <c r="N59" s="116">
        <f t="shared" si="11"/>
        <v>-2.3845166809238538E-2</v>
      </c>
      <c r="O59" s="116">
        <f t="shared" si="12"/>
        <v>5.0517836593785947E-2</v>
      </c>
    </row>
    <row r="60" spans="2:17" x14ac:dyDescent="0.25">
      <c r="B60" s="114" t="s">
        <v>85</v>
      </c>
      <c r="C60" s="193">
        <v>0.91980000000000006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0.99</v>
      </c>
      <c r="J60" s="116" t="str">
        <f t="shared" si="9"/>
        <v>-</v>
      </c>
      <c r="K60" s="193">
        <v>0.97499999999999998</v>
      </c>
      <c r="L60" s="116">
        <f t="shared" si="10"/>
        <v>-1.5151515151515138E-2</v>
      </c>
      <c r="M60" s="193">
        <v>0.97640000000000005</v>
      </c>
      <c r="N60" s="116">
        <f t="shared" si="11"/>
        <v>1.4358974358974486E-3</v>
      </c>
      <c r="O60" s="116">
        <f t="shared" si="12"/>
        <v>6.153511632963693E-2</v>
      </c>
    </row>
    <row r="61" spans="2:17" x14ac:dyDescent="0.25">
      <c r="B61" s="114" t="s">
        <v>87</v>
      </c>
      <c r="C61" s="193">
        <v>0.82340000000000002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0.84279999999999999</v>
      </c>
      <c r="J61" s="116" t="str">
        <f t="shared" si="9"/>
        <v>-</v>
      </c>
      <c r="K61" s="193">
        <v>0.86010000000000009</v>
      </c>
      <c r="L61" s="116">
        <f t="shared" si="10"/>
        <v>2.0526815377313934E-2</v>
      </c>
      <c r="M61" s="193">
        <v>0.8599</v>
      </c>
      <c r="N61" s="116">
        <f t="shared" si="11"/>
        <v>-2.3253110103482744E-4</v>
      </c>
      <c r="O61" s="116">
        <f t="shared" si="12"/>
        <v>4.4328394461986775E-2</v>
      </c>
    </row>
    <row r="62" spans="2:17" x14ac:dyDescent="0.25">
      <c r="B62" s="114" t="s">
        <v>89</v>
      </c>
      <c r="C62" s="193">
        <v>0.873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0.91099999999999992</v>
      </c>
      <c r="J62" s="116" t="str">
        <f t="shared" si="9"/>
        <v>-</v>
      </c>
      <c r="K62" s="193">
        <v>0.9123</v>
      </c>
      <c r="L62" s="116">
        <f t="shared" si="10"/>
        <v>1.4270032930845389E-3</v>
      </c>
      <c r="M62" s="193">
        <v>0.91430000000000011</v>
      </c>
      <c r="N62" s="116">
        <f>IFERROR(M62/K62-1,"-")</f>
        <v>2.1922613175491268E-3</v>
      </c>
      <c r="O62" s="116">
        <f>IFERROR(M62/C62-1,"-")</f>
        <v>4.7308132875143238E-2</v>
      </c>
    </row>
    <row r="63" spans="2:17" x14ac:dyDescent="0.25">
      <c r="B63" s="114" t="s">
        <v>91</v>
      </c>
      <c r="C63" s="193">
        <v>0.79220000000000002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0.85560000000000003</v>
      </c>
      <c r="J63" s="116" t="str">
        <f t="shared" si="9"/>
        <v>-</v>
      </c>
      <c r="K63" s="193">
        <v>0.86750000000000005</v>
      </c>
      <c r="L63" s="116">
        <f t="shared" si="10"/>
        <v>1.3908368396446935E-2</v>
      </c>
      <c r="M63" s="193">
        <v>0.85470000000000002</v>
      </c>
      <c r="N63" s="116">
        <f>IFERROR(M63/K63-1,"-")</f>
        <v>-1.4755043227665743E-2</v>
      </c>
      <c r="O63" s="116">
        <f>IFERROR(M63/C63-1,"-")</f>
        <v>7.8894218631658575E-2</v>
      </c>
    </row>
    <row r="64" spans="2:17" x14ac:dyDescent="0.25">
      <c r="B64" s="114" t="s">
        <v>93</v>
      </c>
      <c r="C64" s="193">
        <v>0.79409999999999992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0.84340000000000004</v>
      </c>
      <c r="J64" s="116" t="str">
        <f t="shared" si="9"/>
        <v>-</v>
      </c>
      <c r="K64" s="193">
        <v>0.83849999999999991</v>
      </c>
      <c r="L64" s="116">
        <f t="shared" si="10"/>
        <v>-5.8098174057388263E-3</v>
      </c>
      <c r="M64" s="193">
        <v>0.83640000000000003</v>
      </c>
      <c r="N64" s="116">
        <f>IFERROR(M64/K64-1,"-")</f>
        <v>-2.5044722719139711E-3</v>
      </c>
      <c r="O64" s="116">
        <f>IFERROR(M64/C64-1,"-")</f>
        <v>5.3267850396675698E-2</v>
      </c>
    </row>
    <row r="65" spans="2:17" ht="15.75" x14ac:dyDescent="0.25">
      <c r="B65" s="117" t="s">
        <v>30</v>
      </c>
      <c r="C65" s="195">
        <v>0.83287780864793659</v>
      </c>
      <c r="D65" s="119"/>
      <c r="E65" s="195">
        <v>0.49359999999999998</v>
      </c>
      <c r="F65" s="119">
        <v>-0.40735604325766317</v>
      </c>
      <c r="G65" s="195">
        <v>0.59464979956401609</v>
      </c>
      <c r="H65" s="119">
        <v>0.20472001532418171</v>
      </c>
      <c r="I65" s="195">
        <v>0.8534849854599893</v>
      </c>
      <c r="J65" s="119">
        <v>0.4352733089050822</v>
      </c>
      <c r="K65" s="195">
        <v>0.87536297769058991</v>
      </c>
      <c r="L65" s="119">
        <v>2.5633716589412936E-2</v>
      </c>
      <c r="M65" s="200">
        <v>0.87548953229766024</v>
      </c>
      <c r="N65" s="199">
        <v>1.44573862838282E-4</v>
      </c>
      <c r="O65" s="199">
        <v>5.1162035063580191E-2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7" t="s">
        <v>312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0.73739999999999994</v>
      </c>
      <c r="D75" s="116"/>
      <c r="E75" s="193">
        <v>0</v>
      </c>
      <c r="F75" s="116">
        <f t="shared" ref="F75:J86" si="13">IFERROR(E75/C75-1,"-")</f>
        <v>-1</v>
      </c>
      <c r="G75" s="193">
        <v>0</v>
      </c>
      <c r="H75" s="116" t="str">
        <f t="shared" si="13"/>
        <v>-</v>
      </c>
      <c r="I75" s="193">
        <v>0.47479999999999994</v>
      </c>
      <c r="J75" s="116" t="str">
        <f t="shared" si="13"/>
        <v>-</v>
      </c>
      <c r="K75" s="193">
        <v>0.73709999999999998</v>
      </c>
      <c r="L75" s="116">
        <f t="shared" ref="L75:L86" si="14">IFERROR(K75/I75-1,"-")</f>
        <v>0.55244313395113753</v>
      </c>
      <c r="M75" s="193">
        <v>0.72719999999999996</v>
      </c>
      <c r="N75" s="116">
        <f t="shared" ref="N75:N83" si="15">IFERROR(M75/K75-1,"-")</f>
        <v>-1.3431013431013494E-2</v>
      </c>
      <c r="O75" s="116">
        <f>IFERROR(M75/C75-1,"-")</f>
        <v>-1.3832384052074875E-2</v>
      </c>
    </row>
    <row r="76" spans="2:17" x14ac:dyDescent="0.25">
      <c r="B76" s="114" t="s">
        <v>73</v>
      </c>
      <c r="C76" s="193">
        <v>0.7167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0.6603</v>
      </c>
      <c r="J76" s="116" t="str">
        <f t="shared" si="13"/>
        <v>-</v>
      </c>
      <c r="K76" s="193">
        <v>0.77049999999999996</v>
      </c>
      <c r="L76" s="116">
        <f t="shared" si="14"/>
        <v>0.16689383613509001</v>
      </c>
      <c r="M76" s="193">
        <v>0.81709999999999994</v>
      </c>
      <c r="N76" s="116">
        <f t="shared" si="15"/>
        <v>6.0480207657365392E-2</v>
      </c>
      <c r="O76" s="116">
        <f t="shared" ref="O76:O83" si="16">IFERROR(M76/C76-1,"-")</f>
        <v>0.14008650760429742</v>
      </c>
    </row>
    <row r="77" spans="2:17" x14ac:dyDescent="0.25">
      <c r="B77" s="114" t="s">
        <v>75</v>
      </c>
      <c r="C77" s="193">
        <v>0.71349999999999991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0.68440000000000001</v>
      </c>
      <c r="J77" s="116" t="str">
        <f t="shared" si="13"/>
        <v>-</v>
      </c>
      <c r="K77" s="193">
        <v>0.73790000000000011</v>
      </c>
      <c r="L77" s="116">
        <f t="shared" si="14"/>
        <v>7.8170660432495875E-2</v>
      </c>
      <c r="M77" s="193">
        <v>0.75370000000000004</v>
      </c>
      <c r="N77" s="116">
        <f t="shared" si="15"/>
        <v>2.1412115462799752E-2</v>
      </c>
      <c r="O77" s="116">
        <f t="shared" si="16"/>
        <v>5.634197617379133E-2</v>
      </c>
    </row>
    <row r="78" spans="2:17" x14ac:dyDescent="0.25">
      <c r="B78" s="114" t="s">
        <v>77</v>
      </c>
      <c r="C78" s="193">
        <v>0.70489999999999997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0.67489999999999994</v>
      </c>
      <c r="J78" s="116" t="str">
        <f t="shared" si="13"/>
        <v>-</v>
      </c>
      <c r="K78" s="193">
        <v>0.73510000000000009</v>
      </c>
      <c r="L78" s="116">
        <f t="shared" si="14"/>
        <v>8.9198399762927982E-2</v>
      </c>
      <c r="M78" s="193">
        <v>0.74290000000000012</v>
      </c>
      <c r="N78" s="116">
        <f t="shared" si="15"/>
        <v>1.0610801251530466E-2</v>
      </c>
      <c r="O78" s="116">
        <f t="shared" si="16"/>
        <v>5.3908355795148521E-2</v>
      </c>
    </row>
    <row r="79" spans="2:17" x14ac:dyDescent="0.25">
      <c r="B79" s="114" t="s">
        <v>79</v>
      </c>
      <c r="C79" s="193">
        <v>0.66079999999999994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0.51469999999999994</v>
      </c>
      <c r="J79" s="116" t="str">
        <f t="shared" si="13"/>
        <v>-</v>
      </c>
      <c r="K79" s="193">
        <v>0.67920000000000003</v>
      </c>
      <c r="L79" s="116">
        <f t="shared" si="14"/>
        <v>0.31960365261317292</v>
      </c>
      <c r="M79" s="193">
        <v>0.6875</v>
      </c>
      <c r="N79" s="116">
        <f t="shared" si="15"/>
        <v>1.2220259128386202E-2</v>
      </c>
      <c r="O79" s="116">
        <f t="shared" si="16"/>
        <v>4.0405569007263997E-2</v>
      </c>
    </row>
    <row r="80" spans="2:17" x14ac:dyDescent="0.25">
      <c r="B80" s="114" t="s">
        <v>81</v>
      </c>
      <c r="C80" s="193">
        <v>0.75349999999999995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0.63390000000000002</v>
      </c>
      <c r="J80" s="116" t="str">
        <f t="shared" si="13"/>
        <v>-</v>
      </c>
      <c r="K80" s="193">
        <v>0.73089999999999999</v>
      </c>
      <c r="L80" s="116">
        <f t="shared" si="14"/>
        <v>0.15302098122732288</v>
      </c>
      <c r="M80" s="193">
        <v>0.76069999999999993</v>
      </c>
      <c r="N80" s="116">
        <f t="shared" si="15"/>
        <v>4.0771651388698871E-2</v>
      </c>
      <c r="O80" s="116">
        <f t="shared" si="16"/>
        <v>9.5554080955539966E-3</v>
      </c>
    </row>
    <row r="81" spans="2:17" x14ac:dyDescent="0.25">
      <c r="B81" s="114" t="s">
        <v>83</v>
      </c>
      <c r="C81" s="193">
        <v>0.77800000000000002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0.76269999999999993</v>
      </c>
      <c r="J81" s="116" t="str">
        <f t="shared" si="13"/>
        <v>-</v>
      </c>
      <c r="K81" s="193">
        <v>0.82840000000000003</v>
      </c>
      <c r="L81" s="116">
        <f t="shared" si="14"/>
        <v>8.6141339976399722E-2</v>
      </c>
      <c r="M81" s="193">
        <v>0.78110000000000002</v>
      </c>
      <c r="N81" s="116">
        <f t="shared" si="15"/>
        <v>-5.7098020280057948E-2</v>
      </c>
      <c r="O81" s="116">
        <f t="shared" si="16"/>
        <v>3.9845758354755123E-3</v>
      </c>
    </row>
    <row r="82" spans="2:17" x14ac:dyDescent="0.25">
      <c r="B82" s="114" t="s">
        <v>85</v>
      </c>
      <c r="C82" s="193">
        <v>0.81140000000000001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0.82590000000000008</v>
      </c>
      <c r="J82" s="116" t="str">
        <f t="shared" si="13"/>
        <v>-</v>
      </c>
      <c r="K82" s="193">
        <v>0.85589999999999999</v>
      </c>
      <c r="L82" s="116">
        <f t="shared" si="14"/>
        <v>3.6324010170722731E-2</v>
      </c>
      <c r="M82" s="193">
        <v>0.82050000000000001</v>
      </c>
      <c r="N82" s="116">
        <f t="shared" si="15"/>
        <v>-4.1359971959341046E-2</v>
      </c>
      <c r="O82" s="116">
        <f t="shared" si="16"/>
        <v>1.12151836332266E-2</v>
      </c>
    </row>
    <row r="83" spans="2:17" x14ac:dyDescent="0.25">
      <c r="B83" s="114" t="s">
        <v>87</v>
      </c>
      <c r="C83" s="193">
        <v>0.6522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0.67400000000000004</v>
      </c>
      <c r="J83" s="116" t="str">
        <f t="shared" si="13"/>
        <v>-</v>
      </c>
      <c r="K83" s="193">
        <v>0.7498999999999999</v>
      </c>
      <c r="L83" s="116">
        <f t="shared" si="14"/>
        <v>0.11261127596439158</v>
      </c>
      <c r="M83" s="193">
        <v>0.73459999999999992</v>
      </c>
      <c r="N83" s="116">
        <f t="shared" si="15"/>
        <v>-2.0402720362714954E-2</v>
      </c>
      <c r="O83" s="116">
        <f t="shared" si="16"/>
        <v>0.12634161300214641</v>
      </c>
    </row>
    <row r="84" spans="2:17" x14ac:dyDescent="0.25">
      <c r="B84" s="114" t="s">
        <v>89</v>
      </c>
      <c r="C84" s="193">
        <v>0.72489999999999999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0.73069999999999991</v>
      </c>
      <c r="J84" s="116" t="str">
        <f t="shared" si="13"/>
        <v>-</v>
      </c>
      <c r="K84" s="193">
        <v>0.7904000000000001</v>
      </c>
      <c r="L84" s="116">
        <f t="shared" si="14"/>
        <v>8.1702477076776026E-2</v>
      </c>
      <c r="M84" s="193">
        <v>0.7448999999999999</v>
      </c>
      <c r="N84" s="116">
        <f>IFERROR(M84/K84-1,"-")</f>
        <v>-5.7565789473684514E-2</v>
      </c>
      <c r="O84" s="116">
        <f>IFERROR(M84/C84-1,"-")</f>
        <v>2.7590012415505516E-2</v>
      </c>
    </row>
    <row r="85" spans="2:17" x14ac:dyDescent="0.25">
      <c r="B85" s="114" t="s">
        <v>91</v>
      </c>
      <c r="C85" s="193">
        <v>0.65090000000000003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0.69680000000000009</v>
      </c>
      <c r="J85" s="116" t="str">
        <f t="shared" si="13"/>
        <v>-</v>
      </c>
      <c r="K85" s="193">
        <v>0.77069999999999994</v>
      </c>
      <c r="L85" s="116">
        <f t="shared" si="14"/>
        <v>0.10605625717566003</v>
      </c>
      <c r="M85" s="193">
        <v>0.73699999999999999</v>
      </c>
      <c r="N85" s="116">
        <f>IFERROR(M85/K85-1,"-")</f>
        <v>-4.3726482418580459E-2</v>
      </c>
      <c r="O85" s="116">
        <f>IFERROR(M85/C85-1,"-")</f>
        <v>0.13227838377630974</v>
      </c>
    </row>
    <row r="86" spans="2:17" x14ac:dyDescent="0.25">
      <c r="B86" s="114" t="s">
        <v>93</v>
      </c>
      <c r="C86" s="193">
        <v>0.65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0.71420000000000006</v>
      </c>
      <c r="J86" s="116" t="str">
        <f t="shared" si="13"/>
        <v>-</v>
      </c>
      <c r="K86" s="193">
        <v>0.76029999999999998</v>
      </c>
      <c r="L86" s="116">
        <f t="shared" si="14"/>
        <v>6.4547745729487405E-2</v>
      </c>
      <c r="M86" s="193">
        <v>0.7278</v>
      </c>
      <c r="N86" s="116">
        <f>IFERROR(M86/K86-1,"-")</f>
        <v>-4.2746284361436238E-2</v>
      </c>
      <c r="O86" s="116">
        <f>IFERROR(M86/C86-1,"-")</f>
        <v>0.11969230769230776</v>
      </c>
    </row>
    <row r="87" spans="2:17" ht="15.75" x14ac:dyDescent="0.25">
      <c r="B87" s="117" t="s">
        <v>30</v>
      </c>
      <c r="C87" s="195">
        <v>0.71284999999999998</v>
      </c>
      <c r="D87" s="119"/>
      <c r="E87" s="195">
        <v>0.36830000000000002</v>
      </c>
      <c r="F87" s="119">
        <v>-0.48334151644806056</v>
      </c>
      <c r="G87" s="195">
        <v>0.42609999999999998</v>
      </c>
      <c r="H87" s="119">
        <v>0.15693727939180002</v>
      </c>
      <c r="I87" s="195">
        <v>0.67060833333333336</v>
      </c>
      <c r="J87" s="119">
        <v>0.57382852225612146</v>
      </c>
      <c r="K87" s="195">
        <v>0.76219166666666671</v>
      </c>
      <c r="L87" s="119">
        <v>0.13656754439377194</v>
      </c>
      <c r="M87" s="198">
        <f>IFERROR(AVERAGE(M75:M86),"-")</f>
        <v>0.75291666666666668</v>
      </c>
      <c r="N87" s="199">
        <v>-1.1870680488027641E-2</v>
      </c>
      <c r="O87" s="199">
        <v>5.5561508701077456E-2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67" t="s">
        <v>313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0.65510000000000002</v>
      </c>
      <c r="D97" s="116"/>
      <c r="E97" s="193">
        <v>0.64780000000000004</v>
      </c>
      <c r="F97" s="116">
        <f t="shared" ref="F97:J109" si="17">IFERROR(E97/C97-1,"-")</f>
        <v>-1.1143336895130473E-2</v>
      </c>
      <c r="G97" s="193">
        <v>0.13220000000000001</v>
      </c>
      <c r="H97" s="116">
        <f t="shared" si="17"/>
        <v>-0.79592466810744056</v>
      </c>
      <c r="I97" s="193">
        <v>0.55779999999999996</v>
      </c>
      <c r="J97" s="116">
        <f t="shared" si="17"/>
        <v>3.2193645990922839</v>
      </c>
      <c r="K97" s="193">
        <v>0.6331</v>
      </c>
      <c r="L97" s="116">
        <f t="shared" ref="L97:L109" si="18">IFERROR(K97/I97-1,"-")</f>
        <v>0.13499462172821808</v>
      </c>
      <c r="M97" s="193">
        <v>0.68700000000000006</v>
      </c>
      <c r="N97" s="116">
        <f t="shared" ref="N97:N105" si="19">IFERROR(M97/K97-1,"-")</f>
        <v>8.5136629284473297E-2</v>
      </c>
      <c r="O97" s="116">
        <f>IFERROR(M97/C97-1,"-")</f>
        <v>4.8694855747214216E-2</v>
      </c>
    </row>
    <row r="98" spans="2:15" x14ac:dyDescent="0.25">
      <c r="B98" s="114" t="s">
        <v>73</v>
      </c>
      <c r="C98" s="193">
        <v>0.67669999999999997</v>
      </c>
      <c r="D98" s="116"/>
      <c r="E98" s="193">
        <v>0.68370000000000009</v>
      </c>
      <c r="F98" s="116">
        <f t="shared" si="17"/>
        <v>1.0344318013891129E-2</v>
      </c>
      <c r="G98" s="193">
        <v>0.17069999999999999</v>
      </c>
      <c r="H98" s="116">
        <f t="shared" si="17"/>
        <v>-0.750329091706889</v>
      </c>
      <c r="I98" s="193">
        <v>0.65590000000000004</v>
      </c>
      <c r="J98" s="116">
        <f t="shared" si="17"/>
        <v>2.8424135910954895</v>
      </c>
      <c r="K98" s="193">
        <v>0.7087</v>
      </c>
      <c r="L98" s="116">
        <f t="shared" si="18"/>
        <v>8.0500076231132756E-2</v>
      </c>
      <c r="M98" s="193">
        <v>0.77319999999999989</v>
      </c>
      <c r="N98" s="116">
        <f t="shared" si="19"/>
        <v>9.1011711584591426E-2</v>
      </c>
      <c r="O98" s="116">
        <f t="shared" ref="O98:O105" si="20">IFERROR(M98/C98-1,"-")</f>
        <v>0.14260381262006794</v>
      </c>
    </row>
    <row r="99" spans="2:15" x14ac:dyDescent="0.25">
      <c r="B99" s="114" t="s">
        <v>75</v>
      </c>
      <c r="C99" s="193">
        <v>0.64510000000000001</v>
      </c>
      <c r="D99" s="116"/>
      <c r="E99" s="193">
        <v>0.29420000000000002</v>
      </c>
      <c r="F99" s="116">
        <f t="shared" si="17"/>
        <v>-0.54394667493411875</v>
      </c>
      <c r="G99" s="193">
        <v>0.15479999999999999</v>
      </c>
      <c r="H99" s="116">
        <f t="shared" si="17"/>
        <v>-0.47382732834806263</v>
      </c>
      <c r="I99" s="193">
        <v>0.6109</v>
      </c>
      <c r="J99" s="116">
        <f t="shared" si="17"/>
        <v>2.9463824289405687</v>
      </c>
      <c r="K99" s="193">
        <v>0.62719999999999998</v>
      </c>
      <c r="L99" s="116">
        <f t="shared" si="18"/>
        <v>2.6681944671795632E-2</v>
      </c>
      <c r="M99" s="193">
        <v>0.70200000000000007</v>
      </c>
      <c r="N99" s="116">
        <f t="shared" si="19"/>
        <v>0.11926020408163285</v>
      </c>
      <c r="O99" s="116">
        <f t="shared" si="20"/>
        <v>8.8203379321035502E-2</v>
      </c>
    </row>
    <row r="100" spans="2:15" x14ac:dyDescent="0.25">
      <c r="B100" s="114" t="s">
        <v>77</v>
      </c>
      <c r="C100" s="193">
        <v>0.65890000000000004</v>
      </c>
      <c r="D100" s="116"/>
      <c r="E100" s="193">
        <v>0</v>
      </c>
      <c r="F100" s="116">
        <f t="shared" si="17"/>
        <v>-1</v>
      </c>
      <c r="G100" s="193">
        <v>0.22120000000000001</v>
      </c>
      <c r="H100" s="116" t="str">
        <f t="shared" si="17"/>
        <v>-</v>
      </c>
      <c r="I100" s="193">
        <v>0.61370000000000002</v>
      </c>
      <c r="J100" s="116">
        <f t="shared" si="17"/>
        <v>1.7744122965641953</v>
      </c>
      <c r="K100" s="193">
        <v>0.61809999999999998</v>
      </c>
      <c r="L100" s="116">
        <f t="shared" si="18"/>
        <v>7.1696268535115237E-3</v>
      </c>
      <c r="M100" s="193">
        <v>0.60750000000000004</v>
      </c>
      <c r="N100" s="116">
        <f t="shared" si="19"/>
        <v>-1.7149328587607093E-2</v>
      </c>
      <c r="O100" s="116">
        <f t="shared" si="20"/>
        <v>-7.8008802549704104E-2</v>
      </c>
    </row>
    <row r="101" spans="2:15" x14ac:dyDescent="0.25">
      <c r="B101" s="114" t="s">
        <v>79</v>
      </c>
      <c r="C101" s="193">
        <v>0.5464</v>
      </c>
      <c r="D101" s="116"/>
      <c r="E101" s="193">
        <v>0</v>
      </c>
      <c r="F101" s="116">
        <f t="shared" si="17"/>
        <v>-1</v>
      </c>
      <c r="G101" s="193">
        <v>0.16789999999999999</v>
      </c>
      <c r="H101" s="116" t="str">
        <f t="shared" si="17"/>
        <v>-</v>
      </c>
      <c r="I101" s="193">
        <v>0.51890000000000003</v>
      </c>
      <c r="J101" s="116">
        <f t="shared" si="17"/>
        <v>2.0905300774270401</v>
      </c>
      <c r="K101" s="193">
        <v>0.52439999999999998</v>
      </c>
      <c r="L101" s="116">
        <f t="shared" si="18"/>
        <v>1.0599344767777907E-2</v>
      </c>
      <c r="M101" s="193">
        <v>0.55859999999999999</v>
      </c>
      <c r="N101" s="116">
        <f t="shared" si="19"/>
        <v>6.5217391304347894E-2</v>
      </c>
      <c r="O101" s="116">
        <f t="shared" si="20"/>
        <v>2.2327964860907823E-2</v>
      </c>
    </row>
    <row r="102" spans="2:15" x14ac:dyDescent="0.25">
      <c r="B102" s="114" t="s">
        <v>81</v>
      </c>
      <c r="C102" s="193">
        <v>0.68110000000000004</v>
      </c>
      <c r="D102" s="116"/>
      <c r="E102" s="193">
        <v>0</v>
      </c>
      <c r="F102" s="116">
        <f t="shared" si="17"/>
        <v>-1</v>
      </c>
      <c r="G102" s="193">
        <v>0.23120000000000002</v>
      </c>
      <c r="H102" s="116" t="str">
        <f t="shared" si="17"/>
        <v>-</v>
      </c>
      <c r="I102" s="193">
        <v>0.55549999999999999</v>
      </c>
      <c r="J102" s="116">
        <f t="shared" si="17"/>
        <v>1.402681660899654</v>
      </c>
      <c r="K102" s="193">
        <v>0.58069999999999999</v>
      </c>
      <c r="L102" s="116">
        <f t="shared" si="18"/>
        <v>4.5364536453645465E-2</v>
      </c>
      <c r="M102" s="193">
        <v>0.57379999999999998</v>
      </c>
      <c r="N102" s="116">
        <f t="shared" si="19"/>
        <v>-1.1882211124504938E-2</v>
      </c>
      <c r="O102" s="116">
        <f t="shared" si="20"/>
        <v>-0.15753927470268692</v>
      </c>
    </row>
    <row r="103" spans="2:15" x14ac:dyDescent="0.25">
      <c r="B103" s="114" t="s">
        <v>83</v>
      </c>
      <c r="C103" s="193">
        <v>0.74590000000000001</v>
      </c>
      <c r="D103" s="116"/>
      <c r="E103" s="193">
        <v>0</v>
      </c>
      <c r="F103" s="116">
        <f t="shared" si="17"/>
        <v>-1</v>
      </c>
      <c r="G103" s="193">
        <v>0.36349999999999999</v>
      </c>
      <c r="H103" s="116" t="str">
        <f t="shared" si="17"/>
        <v>-</v>
      </c>
      <c r="I103" s="193">
        <v>0.6764</v>
      </c>
      <c r="J103" s="116">
        <f t="shared" si="17"/>
        <v>0.86079779917469046</v>
      </c>
      <c r="K103" s="193">
        <v>0.69200000000000006</v>
      </c>
      <c r="L103" s="116">
        <f t="shared" si="18"/>
        <v>2.3063276167948121E-2</v>
      </c>
      <c r="M103" s="193">
        <v>0.71260000000000001</v>
      </c>
      <c r="N103" s="116">
        <f t="shared" si="19"/>
        <v>2.9768786127167601E-2</v>
      </c>
      <c r="O103" s="116">
        <f t="shared" si="20"/>
        <v>-4.4644054162756408E-2</v>
      </c>
    </row>
    <row r="104" spans="2:15" x14ac:dyDescent="0.25">
      <c r="B104" s="114" t="s">
        <v>85</v>
      </c>
      <c r="C104" s="193">
        <v>0.77939999999999998</v>
      </c>
      <c r="D104" s="116"/>
      <c r="E104" s="193">
        <v>0.30590000000000001</v>
      </c>
      <c r="F104" s="116">
        <f t="shared" si="17"/>
        <v>-0.60751860405440072</v>
      </c>
      <c r="G104" s="193">
        <v>0.52500000000000002</v>
      </c>
      <c r="H104" s="116">
        <f t="shared" si="17"/>
        <v>0.71624713958810071</v>
      </c>
      <c r="I104" s="193">
        <v>0.70750000000000002</v>
      </c>
      <c r="J104" s="116">
        <f t="shared" si="17"/>
        <v>0.34761904761904749</v>
      </c>
      <c r="K104" s="193">
        <v>0.76980000000000004</v>
      </c>
      <c r="L104" s="116">
        <f t="shared" si="18"/>
        <v>8.805653710247352E-2</v>
      </c>
      <c r="M104" s="193">
        <v>0.74790000000000001</v>
      </c>
      <c r="N104" s="116">
        <f t="shared" si="19"/>
        <v>-2.8448947778643818E-2</v>
      </c>
      <c r="O104" s="116">
        <f t="shared" si="20"/>
        <v>-4.0415704387990692E-2</v>
      </c>
    </row>
    <row r="105" spans="2:15" x14ac:dyDescent="0.25">
      <c r="B105" s="114" t="s">
        <v>87</v>
      </c>
      <c r="C105" s="193">
        <v>0.63719999999999999</v>
      </c>
      <c r="D105" s="116"/>
      <c r="E105" s="193">
        <v>0.2475</v>
      </c>
      <c r="F105" s="116">
        <f t="shared" si="17"/>
        <v>-0.6115819209039548</v>
      </c>
      <c r="G105" s="193">
        <v>0.49149999999999999</v>
      </c>
      <c r="H105" s="116">
        <f t="shared" si="17"/>
        <v>0.98585858585858577</v>
      </c>
      <c r="I105" s="193">
        <v>0.5857</v>
      </c>
      <c r="J105" s="116">
        <f t="shared" si="17"/>
        <v>0.19165818921668354</v>
      </c>
      <c r="K105" s="193">
        <v>0.61809999999999998</v>
      </c>
      <c r="L105" s="116">
        <f t="shared" si="18"/>
        <v>5.5318422400546297E-2</v>
      </c>
      <c r="M105" s="193">
        <v>0.62869999999999993</v>
      </c>
      <c r="N105" s="116">
        <f t="shared" si="19"/>
        <v>1.7149328587606982E-2</v>
      </c>
      <c r="O105" s="116">
        <f t="shared" si="20"/>
        <v>-1.3339610797238E-2</v>
      </c>
    </row>
    <row r="106" spans="2:15" x14ac:dyDescent="0.25">
      <c r="B106" s="114" t="s">
        <v>89</v>
      </c>
      <c r="C106" s="193">
        <v>0.64439999999999997</v>
      </c>
      <c r="D106" s="116"/>
      <c r="E106" s="193">
        <v>0.20829999999999999</v>
      </c>
      <c r="F106" s="116">
        <f t="shared" si="17"/>
        <v>-0.67675356921166974</v>
      </c>
      <c r="G106" s="193">
        <v>0.57779999999999998</v>
      </c>
      <c r="H106" s="116">
        <f t="shared" si="17"/>
        <v>1.7738838214114261</v>
      </c>
      <c r="I106" s="193">
        <v>0.60840000000000005</v>
      </c>
      <c r="J106" s="116">
        <f t="shared" si="17"/>
        <v>5.2959501557632516E-2</v>
      </c>
      <c r="K106" s="193">
        <v>0.64300000000000002</v>
      </c>
      <c r="L106" s="116">
        <f t="shared" si="18"/>
        <v>5.6870479947402908E-2</v>
      </c>
      <c r="M106" s="193">
        <v>0.67059999999999997</v>
      </c>
      <c r="N106" s="116">
        <f>IFERROR(M106/K106-1,"-")</f>
        <v>4.2923794712286023E-2</v>
      </c>
      <c r="O106" s="116">
        <f>IFERROR(M106/C106-1,"-")</f>
        <v>4.0657976412166397E-2</v>
      </c>
    </row>
    <row r="107" spans="2:15" x14ac:dyDescent="0.25">
      <c r="B107" s="114" t="s">
        <v>91</v>
      </c>
      <c r="C107" s="193">
        <v>0.60549999999999993</v>
      </c>
      <c r="D107" s="116"/>
      <c r="E107" s="193">
        <v>0.23850000000000002</v>
      </c>
      <c r="F107" s="116">
        <f t="shared" si="17"/>
        <v>-0.60611065235342687</v>
      </c>
      <c r="G107" s="193">
        <v>0.5978</v>
      </c>
      <c r="H107" s="116">
        <f t="shared" si="17"/>
        <v>1.5064989517819702</v>
      </c>
      <c r="I107" s="193">
        <v>0.65980000000000005</v>
      </c>
      <c r="J107" s="116">
        <f t="shared" si="17"/>
        <v>0.10371361659417877</v>
      </c>
      <c r="K107" s="193">
        <v>0.72049999999999992</v>
      </c>
      <c r="L107" s="116">
        <f t="shared" si="18"/>
        <v>9.1997575022733979E-2</v>
      </c>
      <c r="M107" s="193">
        <v>0.6623</v>
      </c>
      <c r="N107" s="116">
        <f>IFERROR(M107/K107-1,"-")</f>
        <v>-8.077723802914627E-2</v>
      </c>
      <c r="O107" s="116">
        <f>IFERROR(M107/C107-1,"-")</f>
        <v>9.3806771263418742E-2</v>
      </c>
    </row>
    <row r="108" spans="2:15" x14ac:dyDescent="0.25">
      <c r="B108" s="114" t="s">
        <v>93</v>
      </c>
      <c r="C108" s="193">
        <v>0.63770000000000004</v>
      </c>
      <c r="D108" s="116"/>
      <c r="E108" s="193">
        <v>0.2273</v>
      </c>
      <c r="F108" s="116">
        <f t="shared" si="17"/>
        <v>-0.64356280382625064</v>
      </c>
      <c r="G108" s="193">
        <v>0.50829999999999997</v>
      </c>
      <c r="H108" s="116">
        <f t="shared" si="17"/>
        <v>1.2362516498020235</v>
      </c>
      <c r="I108" s="193">
        <v>0.63490000000000002</v>
      </c>
      <c r="J108" s="116">
        <f t="shared" si="17"/>
        <v>0.24906551249262265</v>
      </c>
      <c r="K108" s="193">
        <v>0.70209999999999995</v>
      </c>
      <c r="L108" s="116">
        <f t="shared" si="18"/>
        <v>0.10584343991179712</v>
      </c>
      <c r="M108" s="193">
        <v>0.65620000000000001</v>
      </c>
      <c r="N108" s="116">
        <f>IFERROR(M108/K108-1,"-")</f>
        <v>-6.5375302663438162E-2</v>
      </c>
      <c r="O108" s="116">
        <f>IFERROR(M108/C108-1,"-")</f>
        <v>2.9010506507762157E-2</v>
      </c>
    </row>
    <row r="109" spans="2:15" ht="15.75" x14ac:dyDescent="0.25">
      <c r="B109" s="117" t="s">
        <v>30</v>
      </c>
      <c r="C109" s="201">
        <f>IFERROR(AVERAGE(C97:C108),"-")</f>
        <v>0.65944999999999998</v>
      </c>
      <c r="D109" s="119"/>
      <c r="E109" s="201">
        <f>IFERROR(AVERAGE(E97:E108),"-")</f>
        <v>0.23776666666666668</v>
      </c>
      <c r="F109" s="119">
        <f t="shared" si="17"/>
        <v>-0.63944701392574621</v>
      </c>
      <c r="G109" s="201">
        <f>IFERROR(AVERAGE(G97:G108),"-")</f>
        <v>0.34515833333333329</v>
      </c>
      <c r="H109" s="119">
        <f t="shared" si="17"/>
        <v>0.45166830225711463</v>
      </c>
      <c r="I109" s="201">
        <f>IFERROR(AVERAGE(I97:I108),"-")</f>
        <v>0.61544999999999994</v>
      </c>
      <c r="J109" s="119">
        <f t="shared" si="17"/>
        <v>0.78309471498587602</v>
      </c>
      <c r="K109" s="201">
        <f>IFERROR(AVERAGE(K97:K108),"-")</f>
        <v>0.65314166666666662</v>
      </c>
      <c r="L109" s="119">
        <f t="shared" si="18"/>
        <v>6.1242451322880198E-2</v>
      </c>
      <c r="M109" s="201">
        <f>IFERROR(AVERAGE(M97:M108),"-")</f>
        <v>0.66503333333333325</v>
      </c>
      <c r="N109" s="119">
        <v>1.8990990735191504E-2</v>
      </c>
      <c r="O109" s="119">
        <v>8.1012132315614327E-3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A5801-E789-486D-BB1E-3D3B31D4934C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9C716-E313-4D5C-91A5-D4E9478A342B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67" t="s">
        <v>162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163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164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87.942699400431351</v>
      </c>
      <c r="D8" s="209">
        <v>99.070374137305961</v>
      </c>
      <c r="E8" s="209">
        <v>105.6343981935234</v>
      </c>
      <c r="F8" s="210">
        <v>113.88477692606592</v>
      </c>
      <c r="G8" s="209">
        <v>125.24637235136555</v>
      </c>
      <c r="H8" s="132">
        <f>G8/F8-1</f>
        <v>9.9763952057223326E-2</v>
      </c>
      <c r="I8" s="132">
        <f t="shared" ref="I8:I18" si="0">G8/C8-1</f>
        <v>0.42418157738232032</v>
      </c>
      <c r="J8" s="208">
        <v>102.31</v>
      </c>
      <c r="K8" s="211">
        <v>111.99</v>
      </c>
      <c r="L8" s="211">
        <v>120.93</v>
      </c>
      <c r="M8" s="211">
        <v>3109.75</v>
      </c>
      <c r="N8" s="211">
        <v>3361.7900000000004</v>
      </c>
      <c r="O8" s="132">
        <f t="shared" ref="O8:O18" si="1">N8/M8-1</f>
        <v>8.1048315781011571E-2</v>
      </c>
      <c r="P8" s="212">
        <f t="shared" ref="P8:P18" si="2">N8/J8-1</f>
        <v>31.858860326458803</v>
      </c>
      <c r="R8" s="207" t="s">
        <v>43</v>
      </c>
      <c r="S8" s="208">
        <v>70.462179058459554</v>
      </c>
      <c r="T8" s="210">
        <v>53.001784056189848</v>
      </c>
      <c r="U8" s="210">
        <v>80.575938870110065</v>
      </c>
      <c r="V8" s="210">
        <v>93.239870623231781</v>
      </c>
      <c r="W8" s="210">
        <v>104.42892235684029</v>
      </c>
      <c r="X8" s="132">
        <f t="shared" ref="X8:X18" si="3">W8/V8-1</f>
        <v>0.12000286635769553</v>
      </c>
      <c r="Y8" s="132">
        <f t="shared" ref="Y8:Y18" si="4">W8/S8-1</f>
        <v>0.48205638474790757</v>
      </c>
      <c r="Z8" s="208">
        <v>31.72</v>
      </c>
      <c r="AA8" s="211">
        <v>73.5</v>
      </c>
      <c r="AB8" s="211">
        <v>97.52</v>
      </c>
      <c r="AC8" s="211">
        <v>2584.6900000000005</v>
      </c>
      <c r="AD8" s="211">
        <v>2763.8500000000004</v>
      </c>
      <c r="AE8" s="132">
        <f t="shared" ref="AE8:AE18" si="5">AD8/AC8-1</f>
        <v>6.9315856060107706E-2</v>
      </c>
      <c r="AF8" s="132">
        <f t="shared" ref="AF8:AF18" si="6">AD8/Z8-1</f>
        <v>86.132723833543523</v>
      </c>
      <c r="AH8" s="63" t="s">
        <v>43</v>
      </c>
      <c r="AI8" s="213">
        <v>1422023576.3799999</v>
      </c>
      <c r="AJ8" s="131">
        <v>651901800.17000008</v>
      </c>
      <c r="AK8" s="131">
        <v>1528879517.8299999</v>
      </c>
      <c r="AL8" s="131">
        <v>1797799676.5900002</v>
      </c>
      <c r="AM8" s="131">
        <v>2045218052.4900005</v>
      </c>
      <c r="AN8" s="132">
        <f t="shared" ref="AN8:AN18" si="7">AM8/AL8-1</f>
        <v>0.1376228837515947</v>
      </c>
      <c r="AO8" s="131">
        <f t="shared" ref="AO8:AO18" si="8">AM8-AL8</f>
        <v>247418375.90000033</v>
      </c>
      <c r="AP8" s="132">
        <f t="shared" ref="AP8:AP18" si="9">AM8/AI8-1</f>
        <v>0.43824482692224209</v>
      </c>
      <c r="AQ8" s="131">
        <f t="shared" ref="AQ8:AQ18" si="10">AM8-AI8</f>
        <v>623194476.11000061</v>
      </c>
      <c r="AR8" s="133">
        <f t="shared" ref="AR8:AR18" si="11">AM8/AM$8</f>
        <v>1</v>
      </c>
      <c r="AS8" s="214">
        <v>24823376.079999998</v>
      </c>
      <c r="AT8" s="215">
        <v>112654528.58</v>
      </c>
      <c r="AU8" s="215">
        <v>162141295.63</v>
      </c>
      <c r="AV8" s="215">
        <v>556419486.37999988</v>
      </c>
      <c r="AW8" s="215">
        <v>613578075.62999988</v>
      </c>
      <c r="AX8" s="132">
        <f t="shared" ref="AX8:AX18" si="12">AW8/AV8-1</f>
        <v>0.10272571440994471</v>
      </c>
      <c r="AY8" s="131">
        <f t="shared" ref="AY8:AY18" si="13">AW8-AV8</f>
        <v>57158589.25</v>
      </c>
      <c r="AZ8" s="132">
        <f t="shared" ref="AZ8:AZ18" si="14">AW8/AS8-1</f>
        <v>23.717752881500875</v>
      </c>
      <c r="BA8" s="131">
        <f t="shared" ref="BA8:BA18" si="15">AW8-AS8</f>
        <v>588754699.54999983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107.10561795183663</v>
      </c>
      <c r="D9" s="217">
        <v>126.4924793172348</v>
      </c>
      <c r="E9" s="217">
        <v>131.02354389352291</v>
      </c>
      <c r="F9" s="217">
        <v>139.01733679308566</v>
      </c>
      <c r="G9" s="217">
        <v>151.54484117731764</v>
      </c>
      <c r="H9" s="74">
        <f>G9/F9-1</f>
        <v>9.0114691255220869E-2</v>
      </c>
      <c r="I9" s="74">
        <f t="shared" si="0"/>
        <v>0.41491029205829788</v>
      </c>
      <c r="J9" s="216">
        <v>128.28</v>
      </c>
      <c r="K9" s="217">
        <v>146</v>
      </c>
      <c r="L9" s="217">
        <v>152.76</v>
      </c>
      <c r="M9" s="217">
        <v>169.17</v>
      </c>
      <c r="N9" s="217">
        <v>182.9</v>
      </c>
      <c r="O9" s="74">
        <f t="shared" si="1"/>
        <v>8.1160962345569576E-2</v>
      </c>
      <c r="P9" s="74">
        <f t="shared" si="2"/>
        <v>0.4257873401933272</v>
      </c>
      <c r="R9" s="15" t="s">
        <v>44</v>
      </c>
      <c r="S9" s="216">
        <v>89.937364239492467</v>
      </c>
      <c r="T9" s="217">
        <v>72.885296002153325</v>
      </c>
      <c r="U9" s="217">
        <v>107.71865816543777</v>
      </c>
      <c r="V9" s="217">
        <v>119.34832375979207</v>
      </c>
      <c r="W9" s="217">
        <v>130.82502850186981</v>
      </c>
      <c r="X9" s="74">
        <f t="shared" si="3"/>
        <v>9.6161423809993929E-2</v>
      </c>
      <c r="Y9" s="74">
        <f t="shared" si="4"/>
        <v>0.45462377742690308</v>
      </c>
      <c r="Z9" s="216">
        <v>44.41</v>
      </c>
      <c r="AA9" s="217">
        <v>100.66</v>
      </c>
      <c r="AB9" s="217">
        <v>129.44999999999999</v>
      </c>
      <c r="AC9" s="217">
        <v>145.85</v>
      </c>
      <c r="AD9" s="217">
        <v>155.86000000000001</v>
      </c>
      <c r="AE9" s="74">
        <f t="shared" si="5"/>
        <v>6.8632156324991644E-2</v>
      </c>
      <c r="AF9" s="74">
        <f t="shared" si="6"/>
        <v>2.5095699166854319</v>
      </c>
      <c r="AH9" s="15" t="s">
        <v>44</v>
      </c>
      <c r="AI9" s="218">
        <v>636659325.90999997</v>
      </c>
      <c r="AJ9" s="52">
        <v>333738906.95000005</v>
      </c>
      <c r="AK9" s="52">
        <v>743382276.50999999</v>
      </c>
      <c r="AL9" s="52">
        <v>857710368.33999991</v>
      </c>
      <c r="AM9" s="52">
        <v>951532629.66999996</v>
      </c>
      <c r="AN9" s="74">
        <f t="shared" si="7"/>
        <v>0.10938688022576004</v>
      </c>
      <c r="AO9" s="52">
        <f t="shared" si="8"/>
        <v>93822261.330000043</v>
      </c>
      <c r="AP9" s="74">
        <f t="shared" si="9"/>
        <v>0.49457110097294232</v>
      </c>
      <c r="AQ9" s="52">
        <f t="shared" si="10"/>
        <v>314873303.75999999</v>
      </c>
      <c r="AR9" s="98">
        <f t="shared" si="11"/>
        <v>0.46524752141295322</v>
      </c>
      <c r="AS9" s="219">
        <v>11822876.74</v>
      </c>
      <c r="AT9" s="220">
        <v>56964438.869999997</v>
      </c>
      <c r="AU9" s="220">
        <v>78720090.489999995</v>
      </c>
      <c r="AV9" s="220">
        <v>90342204.140000001</v>
      </c>
      <c r="AW9" s="220">
        <v>96925753.5</v>
      </c>
      <c r="AX9" s="74">
        <f t="shared" si="12"/>
        <v>7.2873463988079257E-2</v>
      </c>
      <c r="AY9" s="52">
        <f t="shared" si="13"/>
        <v>6583549.3599999994</v>
      </c>
      <c r="AZ9" s="74">
        <f t="shared" si="14"/>
        <v>7.1981530917998899</v>
      </c>
      <c r="BA9" s="52">
        <f t="shared" si="15"/>
        <v>85102876.760000005</v>
      </c>
      <c r="BB9" s="98">
        <f t="shared" si="16"/>
        <v>0.15796808482845501</v>
      </c>
    </row>
    <row r="10" spans="2:54" x14ac:dyDescent="0.25">
      <c r="B10" s="19" t="s">
        <v>45</v>
      </c>
      <c r="C10" s="216">
        <v>84.934351198061179</v>
      </c>
      <c r="D10" s="217">
        <v>85.868326715060263</v>
      </c>
      <c r="E10" s="217">
        <v>93.470497509949112</v>
      </c>
      <c r="F10" s="217">
        <v>101.28651575637234</v>
      </c>
      <c r="G10" s="217">
        <v>115.80205565767841</v>
      </c>
      <c r="H10" s="74">
        <f>G10/F10-1</f>
        <v>0.14331167177495518</v>
      </c>
      <c r="I10" s="74">
        <f t="shared" si="0"/>
        <v>0.36343015545778212</v>
      </c>
      <c r="J10" s="216">
        <v>78.13</v>
      </c>
      <c r="K10" s="217">
        <v>97.51</v>
      </c>
      <c r="L10" s="217">
        <v>106.12</v>
      </c>
      <c r="M10" s="217">
        <v>117.63</v>
      </c>
      <c r="N10" s="217">
        <v>133.58000000000001</v>
      </c>
      <c r="O10" s="74">
        <f t="shared" si="1"/>
        <v>0.13559466122587782</v>
      </c>
      <c r="P10" s="74">
        <f t="shared" si="2"/>
        <v>0.70971457826699114</v>
      </c>
      <c r="R10" s="19" t="s">
        <v>45</v>
      </c>
      <c r="S10" s="216">
        <v>68.492502845088453</v>
      </c>
      <c r="T10" s="217">
        <v>43.135160233694258</v>
      </c>
      <c r="U10" s="217">
        <v>71.230175144232774</v>
      </c>
      <c r="V10" s="217">
        <v>83.788533081515766</v>
      </c>
      <c r="W10" s="217">
        <v>96.853901510199705</v>
      </c>
      <c r="X10" s="74">
        <f t="shared" si="3"/>
        <v>0.15593265508029575</v>
      </c>
      <c r="Y10" s="74">
        <f t="shared" si="4"/>
        <v>0.41408033707363678</v>
      </c>
      <c r="Z10" s="216">
        <v>18.63</v>
      </c>
      <c r="AA10" s="217">
        <v>64.5</v>
      </c>
      <c r="AB10" s="217">
        <v>85.77</v>
      </c>
      <c r="AC10" s="217">
        <v>99.84</v>
      </c>
      <c r="AD10" s="217">
        <v>109.82</v>
      </c>
      <c r="AE10" s="74">
        <f t="shared" si="5"/>
        <v>9.9959935897435681E-2</v>
      </c>
      <c r="AF10" s="74">
        <f t="shared" si="6"/>
        <v>4.8947933440687059</v>
      </c>
      <c r="AH10" s="19" t="s">
        <v>45</v>
      </c>
      <c r="AI10" s="218">
        <v>393325543.29999995</v>
      </c>
      <c r="AJ10" s="52">
        <v>137154616.22999999</v>
      </c>
      <c r="AK10" s="52">
        <v>381071528.47000003</v>
      </c>
      <c r="AL10" s="52">
        <v>437636228.67999995</v>
      </c>
      <c r="AM10" s="52">
        <v>514385231.95000005</v>
      </c>
      <c r="AN10" s="74">
        <f t="shared" si="7"/>
        <v>0.17537168598105035</v>
      </c>
      <c r="AO10" s="52">
        <f t="shared" si="8"/>
        <v>76749003.2700001</v>
      </c>
      <c r="AP10" s="74">
        <f t="shared" si="9"/>
        <v>0.30778496518255527</v>
      </c>
      <c r="AQ10" s="52">
        <f t="shared" si="10"/>
        <v>121059688.6500001</v>
      </c>
      <c r="AR10" s="98">
        <f t="shared" si="11"/>
        <v>0.25150630336151653</v>
      </c>
      <c r="AS10" s="219">
        <v>4409216.08</v>
      </c>
      <c r="AT10" s="220">
        <v>27157130.800000001</v>
      </c>
      <c r="AU10" s="220">
        <v>39957856.5</v>
      </c>
      <c r="AV10" s="220">
        <v>43919798.770000003</v>
      </c>
      <c r="AW10" s="220">
        <v>50077639.43</v>
      </c>
      <c r="AX10" s="74">
        <f t="shared" si="12"/>
        <v>0.14020648619652132</v>
      </c>
      <c r="AY10" s="52">
        <f t="shared" si="13"/>
        <v>6157840.6599999964</v>
      </c>
      <c r="AZ10" s="74">
        <f t="shared" si="14"/>
        <v>10.357492697432056</v>
      </c>
      <c r="BA10" s="52">
        <f t="shared" si="15"/>
        <v>45668423.350000001</v>
      </c>
      <c r="BB10" s="98">
        <f t="shared" si="16"/>
        <v>8.1615757503365943E-2</v>
      </c>
    </row>
    <row r="11" spans="2:54" x14ac:dyDescent="0.25">
      <c r="B11" s="19" t="s">
        <v>46</v>
      </c>
      <c r="C11" s="216">
        <v>67.283716727203085</v>
      </c>
      <c r="D11" s="217">
        <v>66.405712635274313</v>
      </c>
      <c r="E11" s="217">
        <v>77.45079014344094</v>
      </c>
      <c r="F11" s="217">
        <v>80.177661819728925</v>
      </c>
      <c r="G11" s="217">
        <v>89.855713914296416</v>
      </c>
      <c r="H11" s="74">
        <f>G11/F11-1</f>
        <v>0.12070758706243612</v>
      </c>
      <c r="I11" s="74">
        <f t="shared" si="0"/>
        <v>0.33547488582727736</v>
      </c>
      <c r="J11" s="216">
        <v>64.12</v>
      </c>
      <c r="K11" s="217">
        <v>79.7</v>
      </c>
      <c r="L11" s="217">
        <v>104.63</v>
      </c>
      <c r="M11" s="217">
        <v>82.46</v>
      </c>
      <c r="N11" s="217">
        <v>104.69</v>
      </c>
      <c r="O11" s="74">
        <f t="shared" si="1"/>
        <v>0.26958525345622131</v>
      </c>
      <c r="P11" s="74">
        <f t="shared" si="2"/>
        <v>0.63271990018714885</v>
      </c>
      <c r="R11" s="19" t="s">
        <v>46</v>
      </c>
      <c r="S11" s="216">
        <v>47.785265573386233</v>
      </c>
      <c r="T11" s="217">
        <v>36.919917978994334</v>
      </c>
      <c r="U11" s="217">
        <v>53.916670911208421</v>
      </c>
      <c r="V11" s="217">
        <v>54.695924406713544</v>
      </c>
      <c r="W11" s="217">
        <v>64.460065429668916</v>
      </c>
      <c r="X11" s="74">
        <f t="shared" si="3"/>
        <v>0.17851679314074986</v>
      </c>
      <c r="Y11" s="74">
        <f t="shared" si="4"/>
        <v>0.34895275052252983</v>
      </c>
      <c r="Z11" s="216">
        <v>20.74</v>
      </c>
      <c r="AA11" s="217">
        <v>63.6</v>
      </c>
      <c r="AB11" s="217">
        <v>84.53</v>
      </c>
      <c r="AC11" s="217">
        <v>69.98</v>
      </c>
      <c r="AD11" s="217">
        <v>84.35</v>
      </c>
      <c r="AE11" s="74">
        <f t="shared" si="5"/>
        <v>0.20534438410974554</v>
      </c>
      <c r="AF11" s="74">
        <f t="shared" si="6"/>
        <v>3.0670202507232398</v>
      </c>
      <c r="AH11" s="19" t="s">
        <v>46</v>
      </c>
      <c r="AI11" s="218">
        <v>9017206.9299999997</v>
      </c>
      <c r="AJ11" s="52">
        <v>4381169.1700000009</v>
      </c>
      <c r="AK11" s="52">
        <v>8179727.9699999997</v>
      </c>
      <c r="AL11" s="52">
        <v>8858381.8100000005</v>
      </c>
      <c r="AM11" s="52">
        <v>10477086.280000001</v>
      </c>
      <c r="AN11" s="74">
        <f t="shared" si="7"/>
        <v>0.18273139549851947</v>
      </c>
      <c r="AO11" s="52">
        <f t="shared" si="8"/>
        <v>1618704.4700000007</v>
      </c>
      <c r="AP11" s="74">
        <f t="shared" si="9"/>
        <v>0.16189928448276181</v>
      </c>
      <c r="AQ11" s="52">
        <f t="shared" si="10"/>
        <v>1459879.3500000015</v>
      </c>
      <c r="AR11" s="98">
        <f t="shared" si="11"/>
        <v>5.122723353260264E-3</v>
      </c>
      <c r="AS11" s="219">
        <v>151725.93</v>
      </c>
      <c r="AT11" s="220">
        <v>764942.11</v>
      </c>
      <c r="AU11" s="220">
        <v>1155644.01</v>
      </c>
      <c r="AV11" s="220">
        <v>976193.39</v>
      </c>
      <c r="AW11" s="220">
        <v>1176697.21</v>
      </c>
      <c r="AX11" s="74">
        <f t="shared" si="12"/>
        <v>0.20539354399848975</v>
      </c>
      <c r="AY11" s="52">
        <f t="shared" si="13"/>
        <v>200503.81999999995</v>
      </c>
      <c r="AZ11" s="74">
        <f t="shared" si="14"/>
        <v>6.755412736636381</v>
      </c>
      <c r="BA11" s="52">
        <f t="shared" si="15"/>
        <v>1024971.28</v>
      </c>
      <c r="BB11" s="98">
        <f t="shared" si="16"/>
        <v>1.9177628027073972E-3</v>
      </c>
    </row>
    <row r="12" spans="2:54" x14ac:dyDescent="0.25">
      <c r="B12" s="19" t="s">
        <v>47</v>
      </c>
      <c r="C12" s="216">
        <v>145.07375765467975</v>
      </c>
      <c r="D12" s="217">
        <v>154.08223754112092</v>
      </c>
      <c r="E12" s="217">
        <v>185.50642513642569</v>
      </c>
      <c r="F12" s="217">
        <v>208.16184543253408</v>
      </c>
      <c r="G12" s="217">
        <v>202.38810344828519</v>
      </c>
      <c r="H12" s="74">
        <f t="shared" ref="H12:H18" si="17">G12/F12-1</f>
        <v>-2.773679284141517E-2</v>
      </c>
      <c r="I12" s="74">
        <f t="shared" si="0"/>
        <v>0.39507038847116127</v>
      </c>
      <c r="J12" s="216">
        <v>172.85</v>
      </c>
      <c r="K12" s="217">
        <v>144.69</v>
      </c>
      <c r="L12" s="217">
        <v>172.78</v>
      </c>
      <c r="M12" s="217">
        <v>291.81</v>
      </c>
      <c r="N12" s="217">
        <v>265.04000000000002</v>
      </c>
      <c r="O12" s="74">
        <f t="shared" si="1"/>
        <v>-9.1737774579349507E-2</v>
      </c>
      <c r="P12" s="74">
        <f t="shared" si="2"/>
        <v>0.53335261787677202</v>
      </c>
      <c r="R12" s="19" t="s">
        <v>47</v>
      </c>
      <c r="S12" s="216">
        <v>106.99693400242019</v>
      </c>
      <c r="T12" s="217">
        <v>46.126890002203055</v>
      </c>
      <c r="U12" s="217">
        <v>94.789473438104324</v>
      </c>
      <c r="V12" s="217">
        <v>114.30539906933832</v>
      </c>
      <c r="W12" s="217">
        <v>127.57227706112342</v>
      </c>
      <c r="X12" s="74">
        <f t="shared" si="3"/>
        <v>0.11606519114409752</v>
      </c>
      <c r="Y12" s="74">
        <f t="shared" si="4"/>
        <v>0.19229843593684492</v>
      </c>
      <c r="Z12" s="216">
        <v>85.25</v>
      </c>
      <c r="AA12" s="217">
        <v>49.85</v>
      </c>
      <c r="AB12" s="217">
        <v>93.53</v>
      </c>
      <c r="AC12" s="217">
        <v>162.47</v>
      </c>
      <c r="AD12" s="217">
        <v>183.26</v>
      </c>
      <c r="AE12" s="74">
        <f t="shared" si="5"/>
        <v>0.12796208530805675</v>
      </c>
      <c r="AF12" s="74">
        <f t="shared" si="6"/>
        <v>1.1496774193548385</v>
      </c>
      <c r="AH12" s="19" t="s">
        <v>47</v>
      </c>
      <c r="AI12" s="218">
        <v>61080446.159999996</v>
      </c>
      <c r="AJ12" s="52">
        <v>22694182.550000001</v>
      </c>
      <c r="AK12" s="52">
        <v>56687870.050000004</v>
      </c>
      <c r="AL12" s="52">
        <v>62672686.410000004</v>
      </c>
      <c r="AM12" s="52">
        <v>65406733.890000001</v>
      </c>
      <c r="AN12" s="74">
        <f t="shared" si="7"/>
        <v>4.3624226702427604E-2</v>
      </c>
      <c r="AO12" s="52">
        <f t="shared" si="8"/>
        <v>2734047.4799999967</v>
      </c>
      <c r="AP12" s="74">
        <f t="shared" si="9"/>
        <v>7.082934068076896E-2</v>
      </c>
      <c r="AQ12" s="52">
        <f t="shared" si="10"/>
        <v>4326287.7300000042</v>
      </c>
      <c r="AR12" s="98">
        <f t="shared" si="11"/>
        <v>3.1980322983345945E-2</v>
      </c>
      <c r="AS12" s="219">
        <v>3226907.49</v>
      </c>
      <c r="AT12" s="220">
        <v>2321220.91</v>
      </c>
      <c r="AU12" s="220">
        <v>4787085.0999999996</v>
      </c>
      <c r="AV12" s="220">
        <v>8310536.1900000004</v>
      </c>
      <c r="AW12" s="220">
        <v>9601164.7400000002</v>
      </c>
      <c r="AX12" s="74">
        <f t="shared" si="12"/>
        <v>0.15530027431358784</v>
      </c>
      <c r="AY12" s="52">
        <f t="shared" si="13"/>
        <v>1290628.5499999998</v>
      </c>
      <c r="AZ12" s="74">
        <f t="shared" si="14"/>
        <v>1.9753455188143616</v>
      </c>
      <c r="BA12" s="52">
        <f t="shared" si="15"/>
        <v>6374257.25</v>
      </c>
      <c r="BB12" s="98">
        <f t="shared" si="16"/>
        <v>1.5647828893074235E-2</v>
      </c>
    </row>
    <row r="13" spans="2:54" x14ac:dyDescent="0.25">
      <c r="B13" s="19" t="s">
        <v>48</v>
      </c>
      <c r="C13" s="216">
        <v>53.050211637501953</v>
      </c>
      <c r="D13" s="217">
        <v>51.254412692642013</v>
      </c>
      <c r="E13" s="217">
        <v>59.119919032167864</v>
      </c>
      <c r="F13" s="217">
        <v>65.867777770139668</v>
      </c>
      <c r="G13" s="217">
        <v>74.564894295929079</v>
      </c>
      <c r="H13" s="74">
        <f t="shared" si="17"/>
        <v>0.13203901543695529</v>
      </c>
      <c r="I13" s="74">
        <f t="shared" si="0"/>
        <v>0.40555319185980565</v>
      </c>
      <c r="J13" s="216">
        <v>38.880000000000003</v>
      </c>
      <c r="K13" s="217">
        <v>60.58</v>
      </c>
      <c r="L13" s="217">
        <v>72.84</v>
      </c>
      <c r="M13" s="217">
        <v>73.680000000000007</v>
      </c>
      <c r="N13" s="217">
        <v>85.21</v>
      </c>
      <c r="O13" s="74">
        <f t="shared" si="1"/>
        <v>0.15648751357220392</v>
      </c>
      <c r="P13" s="74">
        <f t="shared" si="2"/>
        <v>1.1916152263374484</v>
      </c>
      <c r="R13" s="19" t="s">
        <v>48</v>
      </c>
      <c r="S13" s="216">
        <v>41.279295390431436</v>
      </c>
      <c r="T13" s="217">
        <v>28.234929282389096</v>
      </c>
      <c r="U13" s="217">
        <v>42.012394907988785</v>
      </c>
      <c r="V13" s="217">
        <v>51.990144008165785</v>
      </c>
      <c r="W13" s="217">
        <v>61.143399850173488</v>
      </c>
      <c r="X13" s="74">
        <f t="shared" si="3"/>
        <v>0.17605752045176204</v>
      </c>
      <c r="Y13" s="74">
        <f t="shared" si="4"/>
        <v>0.48121229473181759</v>
      </c>
      <c r="Z13" s="216">
        <v>10.36</v>
      </c>
      <c r="AA13" s="217">
        <v>37.56</v>
      </c>
      <c r="AB13" s="217">
        <v>56.56</v>
      </c>
      <c r="AC13" s="217">
        <v>60.51</v>
      </c>
      <c r="AD13" s="217">
        <v>70.42</v>
      </c>
      <c r="AE13" s="74">
        <f t="shared" si="5"/>
        <v>0.16377458271360101</v>
      </c>
      <c r="AF13" s="74">
        <f t="shared" si="6"/>
        <v>5.7972972972972983</v>
      </c>
      <c r="AH13" s="19" t="s">
        <v>48</v>
      </c>
      <c r="AI13" s="218">
        <v>155171276.54000002</v>
      </c>
      <c r="AJ13" s="52">
        <v>54944687.289999999</v>
      </c>
      <c r="AK13" s="52">
        <v>136922674.65000001</v>
      </c>
      <c r="AL13" s="52">
        <v>177625996.66999999</v>
      </c>
      <c r="AM13" s="52">
        <v>217541794.87000003</v>
      </c>
      <c r="AN13" s="74">
        <f t="shared" si="7"/>
        <v>0.22471822226651361</v>
      </c>
      <c r="AO13" s="52">
        <f t="shared" si="8"/>
        <v>39915798.200000048</v>
      </c>
      <c r="AP13" s="74">
        <f t="shared" si="9"/>
        <v>0.40194628619892914</v>
      </c>
      <c r="AQ13" s="52">
        <f t="shared" si="10"/>
        <v>62370518.330000013</v>
      </c>
      <c r="AR13" s="98">
        <f t="shared" si="11"/>
        <v>0.1063660642957598</v>
      </c>
      <c r="AS13" s="219">
        <v>1066715.47</v>
      </c>
      <c r="AT13" s="220">
        <v>9771388.4399999995</v>
      </c>
      <c r="AU13" s="220">
        <v>16305572.210000001</v>
      </c>
      <c r="AV13" s="220">
        <v>17745881.100000001</v>
      </c>
      <c r="AW13" s="220">
        <v>20986515.460000001</v>
      </c>
      <c r="AX13" s="74">
        <f t="shared" si="12"/>
        <v>0.18261332540991715</v>
      </c>
      <c r="AY13" s="52">
        <f t="shared" si="13"/>
        <v>3240634.3599999994</v>
      </c>
      <c r="AZ13" s="74">
        <f t="shared" si="14"/>
        <v>18.673958098685869</v>
      </c>
      <c r="BA13" s="52">
        <f t="shared" si="15"/>
        <v>19919799.990000002</v>
      </c>
      <c r="BB13" s="98">
        <f t="shared" si="16"/>
        <v>3.4203496333293532E-2</v>
      </c>
    </row>
    <row r="14" spans="2:54" x14ac:dyDescent="0.25">
      <c r="B14" s="19" t="s">
        <v>49</v>
      </c>
      <c r="C14" s="216">
        <v>81.374807191337254</v>
      </c>
      <c r="D14" s="217">
        <v>84.443882815672367</v>
      </c>
      <c r="E14" s="217">
        <v>89.447012067673299</v>
      </c>
      <c r="F14" s="217">
        <v>98.49828593590648</v>
      </c>
      <c r="G14" s="217">
        <v>108.49628294460494</v>
      </c>
      <c r="H14" s="74">
        <f t="shared" si="17"/>
        <v>0.10150427404598927</v>
      </c>
      <c r="I14" s="74">
        <f t="shared" si="0"/>
        <v>0.33329081431181451</v>
      </c>
      <c r="J14" s="216">
        <v>76.94</v>
      </c>
      <c r="K14" s="217">
        <v>93.28</v>
      </c>
      <c r="L14" s="217">
        <v>104.36</v>
      </c>
      <c r="M14" s="217">
        <v>114.69</v>
      </c>
      <c r="N14" s="217">
        <v>124.91</v>
      </c>
      <c r="O14" s="74">
        <f t="shared" si="1"/>
        <v>8.9109774173860012E-2</v>
      </c>
      <c r="P14" s="74">
        <f t="shared" si="2"/>
        <v>0.62347283597608527</v>
      </c>
      <c r="R14" s="19" t="s">
        <v>49</v>
      </c>
      <c r="S14" s="216">
        <v>51.617205160088496</v>
      </c>
      <c r="T14" s="217">
        <v>45.63157218455197</v>
      </c>
      <c r="U14" s="217">
        <v>64.643902351985275</v>
      </c>
      <c r="V14" s="217">
        <v>73.616138654057124</v>
      </c>
      <c r="W14" s="217">
        <v>81.629353724396282</v>
      </c>
      <c r="X14" s="74">
        <f t="shared" si="3"/>
        <v>0.10885133636247213</v>
      </c>
      <c r="Y14" s="74">
        <f t="shared" si="4"/>
        <v>0.58143691568008049</v>
      </c>
      <c r="Z14" s="216">
        <v>41.18</v>
      </c>
      <c r="AA14" s="217">
        <v>66.599999999999994</v>
      </c>
      <c r="AB14" s="217">
        <v>72.19</v>
      </c>
      <c r="AC14" s="217">
        <v>84.63</v>
      </c>
      <c r="AD14" s="217">
        <v>99.7</v>
      </c>
      <c r="AE14" s="74">
        <f t="shared" si="5"/>
        <v>0.17806924258537182</v>
      </c>
      <c r="AF14" s="74">
        <f t="shared" si="6"/>
        <v>1.4210781932977175</v>
      </c>
      <c r="AH14" s="19" t="s">
        <v>49</v>
      </c>
      <c r="AI14" s="218">
        <v>6868734.879999999</v>
      </c>
      <c r="AJ14" s="52">
        <v>4498900.4700000007</v>
      </c>
      <c r="AK14" s="52">
        <v>7864755.4400000004</v>
      </c>
      <c r="AL14" s="52">
        <v>9097368.1099999994</v>
      </c>
      <c r="AM14" s="52">
        <v>10277452.140000001</v>
      </c>
      <c r="AN14" s="74">
        <f t="shared" si="7"/>
        <v>0.12971708033918405</v>
      </c>
      <c r="AO14" s="52">
        <f t="shared" si="8"/>
        <v>1180084.0300000012</v>
      </c>
      <c r="AP14" s="74">
        <f t="shared" si="9"/>
        <v>0.4962656616614094</v>
      </c>
      <c r="AQ14" s="52">
        <f t="shared" si="10"/>
        <v>3408717.2600000016</v>
      </c>
      <c r="AR14" s="98">
        <f t="shared" si="11"/>
        <v>5.0251131547990524E-3</v>
      </c>
      <c r="AS14" s="219">
        <v>182548.53</v>
      </c>
      <c r="AT14" s="220">
        <v>652407.38</v>
      </c>
      <c r="AU14" s="220">
        <v>758667.03</v>
      </c>
      <c r="AV14" s="220">
        <v>902500.22</v>
      </c>
      <c r="AW14" s="220">
        <v>1063235.17</v>
      </c>
      <c r="AX14" s="74">
        <f t="shared" si="12"/>
        <v>0.1780996241751609</v>
      </c>
      <c r="AY14" s="52">
        <f t="shared" si="13"/>
        <v>160734.94999999995</v>
      </c>
      <c r="AZ14" s="74">
        <f t="shared" si="14"/>
        <v>4.8243973260151698</v>
      </c>
      <c r="BA14" s="52">
        <f t="shared" si="15"/>
        <v>880686.6399999999</v>
      </c>
      <c r="BB14" s="98">
        <f t="shared" si="16"/>
        <v>1.7328441354562878E-3</v>
      </c>
    </row>
    <row r="15" spans="2:54" x14ac:dyDescent="0.25">
      <c r="B15" s="19" t="s">
        <v>50</v>
      </c>
      <c r="C15" s="216">
        <v>85.189568752726075</v>
      </c>
      <c r="D15" s="217">
        <v>125.31273906340712</v>
      </c>
      <c r="E15" s="217">
        <v>128.06406554748472</v>
      </c>
      <c r="F15" s="217">
        <v>149.08224071540886</v>
      </c>
      <c r="G15" s="217">
        <v>167.61643280067435</v>
      </c>
      <c r="H15" s="74">
        <f t="shared" si="17"/>
        <v>0.12432193127983915</v>
      </c>
      <c r="I15" s="74">
        <f t="shared" si="0"/>
        <v>0.96756991794621094</v>
      </c>
      <c r="J15" s="216">
        <v>127.78</v>
      </c>
      <c r="K15" s="217">
        <v>128.15</v>
      </c>
      <c r="L15" s="217">
        <v>138.74</v>
      </c>
      <c r="M15" s="217">
        <v>165.52</v>
      </c>
      <c r="N15" s="217">
        <v>206.47</v>
      </c>
      <c r="O15" s="74">
        <f t="shared" si="1"/>
        <v>0.24740212663122274</v>
      </c>
      <c r="P15" s="74">
        <f t="shared" si="2"/>
        <v>0.61582407262482386</v>
      </c>
      <c r="R15" s="19" t="s">
        <v>50</v>
      </c>
      <c r="S15" s="216">
        <v>67.779354597842385</v>
      </c>
      <c r="T15" s="217">
        <v>82.5518455977071</v>
      </c>
      <c r="U15" s="217">
        <v>96.710639712624442</v>
      </c>
      <c r="V15" s="217">
        <v>122.12126480292923</v>
      </c>
      <c r="W15" s="217">
        <v>143.57686331313261</v>
      </c>
      <c r="X15" s="74">
        <f t="shared" si="3"/>
        <v>0.17569092937930941</v>
      </c>
      <c r="Y15" s="74">
        <f t="shared" si="4"/>
        <v>1.1182978823717376</v>
      </c>
      <c r="Z15" s="216">
        <v>76.27</v>
      </c>
      <c r="AA15" s="217">
        <v>91.56</v>
      </c>
      <c r="AB15" s="217">
        <v>116.02</v>
      </c>
      <c r="AC15" s="217">
        <v>135.97999999999999</v>
      </c>
      <c r="AD15" s="217">
        <v>170.57</v>
      </c>
      <c r="AE15" s="74">
        <f t="shared" si="5"/>
        <v>0.25437564347698194</v>
      </c>
      <c r="AF15" s="74">
        <f t="shared" si="6"/>
        <v>1.2363970106201654</v>
      </c>
      <c r="AH15" s="19" t="s">
        <v>50</v>
      </c>
      <c r="AI15" s="218">
        <v>42420393.430000007</v>
      </c>
      <c r="AJ15" s="52">
        <v>30921945.870000001</v>
      </c>
      <c r="AK15" s="52">
        <v>58482134.049999997</v>
      </c>
      <c r="AL15" s="52">
        <v>79534420.49000001</v>
      </c>
      <c r="AM15" s="52">
        <v>93956888.700000003</v>
      </c>
      <c r="AN15" s="74">
        <f t="shared" si="7"/>
        <v>0.18133618276395636</v>
      </c>
      <c r="AO15" s="52">
        <f t="shared" si="8"/>
        <v>14422468.209999993</v>
      </c>
      <c r="AP15" s="74">
        <f t="shared" si="9"/>
        <v>1.2148990403646991</v>
      </c>
      <c r="AQ15" s="52">
        <f t="shared" si="10"/>
        <v>51536495.269999996</v>
      </c>
      <c r="AR15" s="98">
        <f t="shared" si="11"/>
        <v>4.5939790422644622E-2</v>
      </c>
      <c r="AS15" s="219">
        <v>1586519.5</v>
      </c>
      <c r="AT15" s="220">
        <v>4371268.71</v>
      </c>
      <c r="AU15" s="220">
        <v>6419741.4299999997</v>
      </c>
      <c r="AV15" s="220">
        <v>7536822.79</v>
      </c>
      <c r="AW15" s="220">
        <v>9454446.7300000004</v>
      </c>
      <c r="AX15" s="74">
        <f t="shared" si="12"/>
        <v>0.2544339960525992</v>
      </c>
      <c r="AY15" s="52">
        <f t="shared" si="13"/>
        <v>1917623.9400000004</v>
      </c>
      <c r="AZ15" s="74">
        <f t="shared" si="14"/>
        <v>4.9592376456765894</v>
      </c>
      <c r="BA15" s="52">
        <f t="shared" si="15"/>
        <v>7867927.2300000004</v>
      </c>
      <c r="BB15" s="98">
        <f t="shared" si="16"/>
        <v>1.540871016340099E-2</v>
      </c>
    </row>
    <row r="16" spans="2:54" x14ac:dyDescent="0.25">
      <c r="B16" s="19" t="s">
        <v>51</v>
      </c>
      <c r="C16" s="216">
        <v>63.434218237190613</v>
      </c>
      <c r="D16" s="217">
        <v>68.994552790136339</v>
      </c>
      <c r="E16" s="217">
        <v>76.336777154272085</v>
      </c>
      <c r="F16" s="217">
        <v>86.654283016549712</v>
      </c>
      <c r="G16" s="217">
        <v>96.856439807177765</v>
      </c>
      <c r="H16" s="74">
        <f t="shared" si="17"/>
        <v>0.11773401654802895</v>
      </c>
      <c r="I16" s="74">
        <f t="shared" si="0"/>
        <v>0.52688001048607802</v>
      </c>
      <c r="J16" s="216">
        <v>60.62</v>
      </c>
      <c r="K16" s="217">
        <v>77.33</v>
      </c>
      <c r="L16" s="217">
        <v>85.51</v>
      </c>
      <c r="M16" s="217">
        <v>98.37</v>
      </c>
      <c r="N16" s="217">
        <v>114.68</v>
      </c>
      <c r="O16" s="74">
        <f t="shared" si="1"/>
        <v>0.16580258208803489</v>
      </c>
      <c r="P16" s="74">
        <f t="shared" si="2"/>
        <v>0.89178488947542078</v>
      </c>
      <c r="R16" s="19" t="s">
        <v>51</v>
      </c>
      <c r="S16" s="216">
        <v>43.258568786712132</v>
      </c>
      <c r="T16" s="217">
        <v>37.837311501257886</v>
      </c>
      <c r="U16" s="217">
        <v>53.16467533934356</v>
      </c>
      <c r="V16" s="217">
        <v>62.048312168956215</v>
      </c>
      <c r="W16" s="217">
        <v>69.552899294495347</v>
      </c>
      <c r="X16" s="74">
        <f t="shared" si="3"/>
        <v>0.1209474821024028</v>
      </c>
      <c r="Y16" s="74">
        <f t="shared" si="4"/>
        <v>0.60784097221127031</v>
      </c>
      <c r="Z16" s="216">
        <v>21.99</v>
      </c>
      <c r="AA16" s="217">
        <v>57.28</v>
      </c>
      <c r="AB16" s="217">
        <v>60.77</v>
      </c>
      <c r="AC16" s="217">
        <v>72.12</v>
      </c>
      <c r="AD16" s="217">
        <v>89.01</v>
      </c>
      <c r="AE16" s="74">
        <f t="shared" si="5"/>
        <v>0.23419301164725459</v>
      </c>
      <c r="AF16" s="74">
        <f t="shared" si="6"/>
        <v>3.0477489768076405</v>
      </c>
      <c r="AH16" s="19" t="s">
        <v>51</v>
      </c>
      <c r="AI16" s="218">
        <v>23173738.509999998</v>
      </c>
      <c r="AJ16" s="52">
        <v>16610861.379999997</v>
      </c>
      <c r="AK16" s="52">
        <v>27747259.210000001</v>
      </c>
      <c r="AL16" s="52">
        <v>33504230.209999997</v>
      </c>
      <c r="AM16" s="52">
        <v>36546242.25</v>
      </c>
      <c r="AN16" s="74">
        <f t="shared" si="7"/>
        <v>9.0794864437507838E-2</v>
      </c>
      <c r="AO16" s="52">
        <f t="shared" si="8"/>
        <v>3042012.0400000028</v>
      </c>
      <c r="AP16" s="74">
        <f t="shared" si="9"/>
        <v>0.57705422602526824</v>
      </c>
      <c r="AQ16" s="52">
        <f t="shared" si="10"/>
        <v>13372503.740000002</v>
      </c>
      <c r="AR16" s="98">
        <f t="shared" si="11"/>
        <v>1.7869117772310823E-2</v>
      </c>
      <c r="AS16" s="219">
        <v>618153.86</v>
      </c>
      <c r="AT16" s="220">
        <v>2329887.98</v>
      </c>
      <c r="AU16" s="220">
        <v>2869190.57</v>
      </c>
      <c r="AV16" s="220">
        <v>3275320.5</v>
      </c>
      <c r="AW16" s="220">
        <v>3885122.59</v>
      </c>
      <c r="AX16" s="74">
        <f t="shared" si="12"/>
        <v>0.18618089130514104</v>
      </c>
      <c r="AY16" s="52">
        <f t="shared" si="13"/>
        <v>609802.08999999985</v>
      </c>
      <c r="AZ16" s="74">
        <f t="shared" si="14"/>
        <v>5.2850413811215216</v>
      </c>
      <c r="BA16" s="52">
        <f t="shared" si="15"/>
        <v>3266968.73</v>
      </c>
      <c r="BB16" s="98">
        <f t="shared" si="16"/>
        <v>6.3319123422245745E-3</v>
      </c>
    </row>
    <row r="17" spans="2:54" x14ac:dyDescent="0.25">
      <c r="B17" s="19" t="s">
        <v>52</v>
      </c>
      <c r="C17" s="216">
        <v>92.797654631006637</v>
      </c>
      <c r="D17" s="217">
        <v>98.708115209716354</v>
      </c>
      <c r="E17" s="217">
        <v>114.50168198212253</v>
      </c>
      <c r="F17" s="217">
        <v>129.03512184826479</v>
      </c>
      <c r="G17" s="217">
        <v>138.44710979557306</v>
      </c>
      <c r="H17" s="74">
        <f t="shared" si="17"/>
        <v>7.2941287709062941E-2</v>
      </c>
      <c r="I17" s="74">
        <f t="shared" si="0"/>
        <v>0.49192466497222753</v>
      </c>
      <c r="J17" s="216">
        <v>88.32</v>
      </c>
      <c r="K17" s="217">
        <v>117.31</v>
      </c>
      <c r="L17" s="217">
        <v>129.86000000000001</v>
      </c>
      <c r="M17" s="217">
        <v>142.44</v>
      </c>
      <c r="N17" s="217">
        <v>124.39</v>
      </c>
      <c r="O17" s="74">
        <f t="shared" si="1"/>
        <v>-0.12672002246559955</v>
      </c>
      <c r="P17" s="74">
        <f t="shared" si="2"/>
        <v>0.40840126811594213</v>
      </c>
      <c r="R17" s="19" t="s">
        <v>52</v>
      </c>
      <c r="S17" s="216">
        <v>71.476725159943854</v>
      </c>
      <c r="T17" s="217">
        <v>53.718812727732569</v>
      </c>
      <c r="U17" s="217">
        <v>88.717889530765731</v>
      </c>
      <c r="V17" s="217">
        <v>108.87306546654106</v>
      </c>
      <c r="W17" s="217">
        <v>119.20726945118422</v>
      </c>
      <c r="X17" s="74">
        <f t="shared" si="3"/>
        <v>9.4919748427760187E-2</v>
      </c>
      <c r="Y17" s="74">
        <f t="shared" si="4"/>
        <v>0.66777743642330378</v>
      </c>
      <c r="Z17" s="216">
        <v>29.24</v>
      </c>
      <c r="AA17" s="217">
        <v>74.12</v>
      </c>
      <c r="AB17" s="217">
        <v>105.77</v>
      </c>
      <c r="AC17" s="217">
        <v>117.93</v>
      </c>
      <c r="AD17" s="217">
        <v>102.08</v>
      </c>
      <c r="AE17" s="74">
        <f t="shared" si="5"/>
        <v>-0.13440176375816171</v>
      </c>
      <c r="AF17" s="74">
        <f t="shared" si="6"/>
        <v>2.491108071135431</v>
      </c>
      <c r="AH17" s="19" t="s">
        <v>52</v>
      </c>
      <c r="AI17" s="218">
        <v>73857149.129999995</v>
      </c>
      <c r="AJ17" s="52">
        <v>34127770.07</v>
      </c>
      <c r="AK17" s="52">
        <v>88124626.290000007</v>
      </c>
      <c r="AL17" s="52">
        <v>107018992.04000002</v>
      </c>
      <c r="AM17" s="52">
        <v>118898417.72999999</v>
      </c>
      <c r="AN17" s="74">
        <f t="shared" si="7"/>
        <v>0.11100296745048621</v>
      </c>
      <c r="AO17" s="52">
        <f t="shared" si="8"/>
        <v>11879425.689999968</v>
      </c>
      <c r="AP17" s="74">
        <f t="shared" si="9"/>
        <v>0.60984304336903672</v>
      </c>
      <c r="AQ17" s="52">
        <f t="shared" si="10"/>
        <v>45041268.599999994</v>
      </c>
      <c r="AR17" s="98">
        <f t="shared" si="11"/>
        <v>5.8134836813729579E-2</v>
      </c>
      <c r="AS17" s="219">
        <v>1358559.7</v>
      </c>
      <c r="AT17" s="220">
        <v>6252352.3899999997</v>
      </c>
      <c r="AU17" s="220">
        <v>8925503.4199999999</v>
      </c>
      <c r="AV17" s="220">
        <v>9951259.3200000003</v>
      </c>
      <c r="AW17" s="220">
        <v>8674249.9100000001</v>
      </c>
      <c r="AX17" s="74">
        <f t="shared" si="12"/>
        <v>-0.12832641266150824</v>
      </c>
      <c r="AY17" s="52">
        <f t="shared" si="13"/>
        <v>-1277009.4100000001</v>
      </c>
      <c r="AZ17" s="74">
        <f t="shared" si="14"/>
        <v>5.3848868106421826</v>
      </c>
      <c r="BA17" s="52">
        <f t="shared" si="15"/>
        <v>7315690.21</v>
      </c>
      <c r="BB17" s="98">
        <f t="shared" si="16"/>
        <v>1.4137157526519494E-2</v>
      </c>
    </row>
    <row r="18" spans="2:54" x14ac:dyDescent="0.25">
      <c r="B18" s="23" t="s">
        <v>53</v>
      </c>
      <c r="C18" s="216">
        <v>55.095620172519752</v>
      </c>
      <c r="D18" s="217">
        <v>74.275687625867548</v>
      </c>
      <c r="E18" s="217">
        <v>64.226114005064417</v>
      </c>
      <c r="F18" s="217">
        <v>69.857366729288515</v>
      </c>
      <c r="G18" s="217">
        <v>72.744408215334261</v>
      </c>
      <c r="H18" s="74">
        <f t="shared" si="17"/>
        <v>4.1327659790464377E-2</v>
      </c>
      <c r="I18" s="74">
        <f t="shared" si="0"/>
        <v>0.3203301458001786</v>
      </c>
      <c r="J18" s="216">
        <v>77.12</v>
      </c>
      <c r="K18" s="217">
        <v>80.260000000000005</v>
      </c>
      <c r="L18" s="217">
        <v>73.53</v>
      </c>
      <c r="M18" s="217">
        <v>80.040000000000006</v>
      </c>
      <c r="N18" s="217">
        <v>85.83</v>
      </c>
      <c r="O18" s="74">
        <f t="shared" si="1"/>
        <v>7.233883058470747E-2</v>
      </c>
      <c r="P18" s="74">
        <f t="shared" si="2"/>
        <v>0.11294087136929454</v>
      </c>
      <c r="R18" s="23" t="s">
        <v>53</v>
      </c>
      <c r="S18" s="216">
        <v>39.847115807564066</v>
      </c>
      <c r="T18" s="217">
        <v>29.350319995339838</v>
      </c>
      <c r="U18" s="217">
        <v>43.181422447436297</v>
      </c>
      <c r="V18" s="217">
        <v>53.997432120157676</v>
      </c>
      <c r="W18" s="217">
        <v>56.415934163552492</v>
      </c>
      <c r="X18" s="74">
        <f t="shared" si="3"/>
        <v>4.4789204753534317E-2</v>
      </c>
      <c r="Y18" s="74">
        <f t="shared" si="4"/>
        <v>0.41580972725868448</v>
      </c>
      <c r="Z18" s="216">
        <v>12.64</v>
      </c>
      <c r="AA18" s="217">
        <v>46.59</v>
      </c>
      <c r="AB18" s="217">
        <v>58.99</v>
      </c>
      <c r="AC18" s="217">
        <v>65</v>
      </c>
      <c r="AD18" s="217">
        <v>67.73</v>
      </c>
      <c r="AE18" s="74">
        <f t="shared" si="5"/>
        <v>4.2000000000000037E-2</v>
      </c>
      <c r="AF18" s="74">
        <f t="shared" si="6"/>
        <v>4.3583860759493671</v>
      </c>
      <c r="AH18" s="23" t="s">
        <v>53</v>
      </c>
      <c r="AI18" s="218">
        <v>20449761.579999998</v>
      </c>
      <c r="AJ18" s="52">
        <v>12828760.199999999</v>
      </c>
      <c r="AK18" s="52">
        <v>20416665.23</v>
      </c>
      <c r="AL18" s="52">
        <v>24141003.849999998</v>
      </c>
      <c r="AM18" s="52">
        <v>26195575</v>
      </c>
      <c r="AN18" s="74">
        <f t="shared" si="7"/>
        <v>8.5107113306723603E-2</v>
      </c>
      <c r="AO18" s="52">
        <f t="shared" si="8"/>
        <v>2054571.1500000022</v>
      </c>
      <c r="AP18" s="74">
        <f t="shared" si="9"/>
        <v>0.28097214715791341</v>
      </c>
      <c r="AQ18" s="52">
        <f t="shared" si="10"/>
        <v>5745813.4200000018</v>
      </c>
      <c r="AR18" s="98">
        <f t="shared" si="11"/>
        <v>1.280820642479053E-2</v>
      </c>
      <c r="AS18" s="219">
        <v>400152.77</v>
      </c>
      <c r="AT18" s="220">
        <v>2069490.99</v>
      </c>
      <c r="AU18" s="220">
        <v>2241944.88</v>
      </c>
      <c r="AV18" s="220">
        <v>2512645.7000000002</v>
      </c>
      <c r="AW18" s="220">
        <v>2681200.48</v>
      </c>
      <c r="AX18" s="74">
        <f t="shared" si="12"/>
        <v>6.7082589479288579E-2</v>
      </c>
      <c r="AY18" s="52">
        <f t="shared" si="13"/>
        <v>168554.7799999998</v>
      </c>
      <c r="AZ18" s="74">
        <f t="shared" si="14"/>
        <v>5.7004421336381101</v>
      </c>
      <c r="BA18" s="52">
        <f t="shared" si="15"/>
        <v>2281047.71</v>
      </c>
      <c r="BB18" s="98">
        <f t="shared" si="16"/>
        <v>4.3697788211337898E-3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84" t="s">
        <v>165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R21" s="284" t="s">
        <v>166</v>
      </c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H21" s="308" t="s">
        <v>167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84" t="s">
        <v>168</v>
      </c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R22" s="309" t="s">
        <v>169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11239.82433852326</v>
      </c>
    </row>
    <row r="23" spans="2:54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67" t="s">
        <v>170</v>
      </c>
      <c r="C27" s="267"/>
      <c r="D27" s="267"/>
      <c r="E27" s="267"/>
      <c r="F27" s="267"/>
      <c r="G27" s="267"/>
      <c r="H27" s="267"/>
      <c r="I27" s="267"/>
      <c r="R27" s="267" t="s">
        <v>171</v>
      </c>
      <c r="S27" s="267"/>
      <c r="T27" s="267"/>
      <c r="U27" s="267"/>
      <c r="V27" s="267"/>
      <c r="W27" s="267"/>
      <c r="X27" s="267"/>
      <c r="Y27" s="267"/>
      <c r="AH27" s="267" t="s">
        <v>172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10" t="s">
        <v>55</v>
      </c>
      <c r="C42" s="310"/>
      <c r="D42" s="310"/>
      <c r="E42" s="310"/>
      <c r="F42" s="310"/>
      <c r="G42" s="310"/>
      <c r="H42" s="310"/>
      <c r="I42" s="310"/>
      <c r="R42" s="310" t="s">
        <v>55</v>
      </c>
      <c r="S42" s="310"/>
      <c r="T42" s="310"/>
      <c r="U42" s="310"/>
      <c r="V42" s="310"/>
      <c r="W42" s="310"/>
      <c r="X42" s="310"/>
      <c r="Y42" s="310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84" t="s">
        <v>165</v>
      </c>
      <c r="C43" s="284"/>
      <c r="D43" s="284"/>
      <c r="E43" s="284"/>
      <c r="F43" s="284"/>
      <c r="G43" s="284"/>
      <c r="H43" s="284"/>
      <c r="I43" s="284"/>
      <c r="R43" s="284" t="s">
        <v>166</v>
      </c>
      <c r="S43" s="284"/>
      <c r="T43" s="284"/>
      <c r="U43" s="284"/>
      <c r="V43" s="284"/>
      <c r="W43" s="284"/>
      <c r="X43" s="284"/>
      <c r="Y43" s="284"/>
      <c r="AH43" s="308" t="s">
        <v>167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84" t="s">
        <v>168</v>
      </c>
      <c r="C44" s="284"/>
      <c r="D44" s="284"/>
      <c r="E44" s="284"/>
      <c r="F44" s="284"/>
      <c r="G44" s="284"/>
      <c r="H44" s="284"/>
      <c r="I44" s="284"/>
      <c r="R44" s="309" t="s">
        <v>169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532C7-0600-4089-8C13-6F2319DCAD41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F5DE-0D14-444E-A2D0-43AC558762FE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1762715</v>
      </c>
      <c r="D6" s="225">
        <v>514095</v>
      </c>
      <c r="E6" s="225">
        <v>881045</v>
      </c>
      <c r="F6" s="225">
        <v>1757049</v>
      </c>
      <c r="G6" s="226">
        <f t="shared" ref="G6:G11" si="0">F6/E6-1</f>
        <v>0.99427838532651558</v>
      </c>
      <c r="H6" s="225">
        <f t="shared" ref="H6:H11" si="1">F6-E6</f>
        <v>876004</v>
      </c>
      <c r="I6" s="226"/>
      <c r="J6" s="225">
        <v>1888332</v>
      </c>
      <c r="K6" s="226">
        <f t="shared" ref="K6:K11" si="2">J6/F6-1</f>
        <v>7.4717893467968199E-2</v>
      </c>
      <c r="L6" s="225">
        <f t="shared" ref="L6:L11" si="3">J6-F6</f>
        <v>131283</v>
      </c>
      <c r="M6" s="226"/>
      <c r="N6" s="225">
        <v>1938898</v>
      </c>
      <c r="O6" s="226">
        <f t="shared" ref="O6:O11" si="4">N6/J6-1</f>
        <v>2.677813011694985E-2</v>
      </c>
      <c r="P6" s="225">
        <f t="shared" ref="P6:P11" si="5">N6-J6</f>
        <v>50566</v>
      </c>
      <c r="Q6" s="226">
        <f>N6/C6-1</f>
        <v>9.9949793358540706E-2</v>
      </c>
      <c r="R6" s="225">
        <f>N6-C6</f>
        <v>176183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222987</v>
      </c>
      <c r="D7" s="225">
        <v>101575</v>
      </c>
      <c r="E7" s="225">
        <v>247584</v>
      </c>
      <c r="F7" s="225">
        <v>207208</v>
      </c>
      <c r="G7" s="226">
        <f t="shared" si="0"/>
        <v>-0.16308000516996257</v>
      </c>
      <c r="H7" s="225">
        <f t="shared" si="1"/>
        <v>-40376</v>
      </c>
      <c r="I7" s="226">
        <f>F7/$F$7</f>
        <v>1</v>
      </c>
      <c r="J7" s="225">
        <v>181512</v>
      </c>
      <c r="K7" s="226">
        <f t="shared" si="2"/>
        <v>-0.12401065595922933</v>
      </c>
      <c r="L7" s="225">
        <f t="shared" si="3"/>
        <v>-25696</v>
      </c>
      <c r="M7" s="226">
        <f>J7/$J$7</f>
        <v>1</v>
      </c>
      <c r="N7" s="225">
        <v>161819</v>
      </c>
      <c r="O7" s="226">
        <f t="shared" si="4"/>
        <v>-0.10849420423994005</v>
      </c>
      <c r="P7" s="225">
        <f t="shared" si="5"/>
        <v>-19693</v>
      </c>
      <c r="Q7" s="226">
        <f t="shared" ref="Q7:Q11" si="6">N7/C7-1</f>
        <v>-0.27431195540547204</v>
      </c>
      <c r="R7" s="225">
        <f t="shared" ref="R7:R11" si="7">N7-C7</f>
        <v>-61168</v>
      </c>
      <c r="S7" s="226">
        <f>N7/$N$7</f>
        <v>1</v>
      </c>
      <c r="T7" s="226">
        <f>N7/$N$6</f>
        <v>8.345926397365927E-2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109920</v>
      </c>
      <c r="D8" s="228">
        <v>43067</v>
      </c>
      <c r="E8" s="228">
        <v>120918</v>
      </c>
      <c r="F8" s="228">
        <v>120397</v>
      </c>
      <c r="G8" s="229">
        <f t="shared" si="0"/>
        <v>-4.3087050728592979E-3</v>
      </c>
      <c r="H8" s="228">
        <f t="shared" si="1"/>
        <v>-521</v>
      </c>
      <c r="I8" s="229">
        <f>F8/$F$7</f>
        <v>0.58104416817883475</v>
      </c>
      <c r="J8" s="228">
        <v>106138</v>
      </c>
      <c r="K8" s="229">
        <f t="shared" si="2"/>
        <v>-0.11843318355108512</v>
      </c>
      <c r="L8" s="228">
        <f t="shared" si="3"/>
        <v>-14259</v>
      </c>
      <c r="M8" s="229">
        <f>J8/$J$7</f>
        <v>0.58474370840495393</v>
      </c>
      <c r="N8" s="228">
        <v>101169</v>
      </c>
      <c r="O8" s="229">
        <f t="shared" si="4"/>
        <v>-4.6816408826245048E-2</v>
      </c>
      <c r="P8" s="228">
        <f t="shared" si="5"/>
        <v>-4969</v>
      </c>
      <c r="Q8" s="229">
        <f t="shared" si="6"/>
        <v>-7.9612445414847133E-2</v>
      </c>
      <c r="R8" s="228">
        <f t="shared" si="7"/>
        <v>-8751</v>
      </c>
      <c r="S8" s="229">
        <f>N8/$N$7</f>
        <v>0.62519852427712441</v>
      </c>
      <c r="T8" s="229">
        <f>N8/$N$6</f>
        <v>5.217860867358675E-2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113067</v>
      </c>
      <c r="D9" s="231">
        <v>58508</v>
      </c>
      <c r="E9" s="231">
        <v>126666</v>
      </c>
      <c r="F9" s="231">
        <v>86811</v>
      </c>
      <c r="G9" s="232">
        <f t="shared" si="0"/>
        <v>-0.31464639287575202</v>
      </c>
      <c r="H9" s="233">
        <f t="shared" si="1"/>
        <v>-39855</v>
      </c>
      <c r="I9" s="234">
        <f>F9/$F$7</f>
        <v>0.41895583182116519</v>
      </c>
      <c r="J9" s="231">
        <v>75374</v>
      </c>
      <c r="K9" s="232">
        <f t="shared" si="2"/>
        <v>-0.13174597689232936</v>
      </c>
      <c r="L9" s="233">
        <f t="shared" si="3"/>
        <v>-11437</v>
      </c>
      <c r="M9" s="234">
        <f>J9/$J$7</f>
        <v>0.41525629159504607</v>
      </c>
      <c r="N9" s="231">
        <v>60650</v>
      </c>
      <c r="O9" s="232">
        <f t="shared" si="4"/>
        <v>-0.19534587523549229</v>
      </c>
      <c r="P9" s="233">
        <f t="shared" si="5"/>
        <v>-14724</v>
      </c>
      <c r="Q9" s="232">
        <f t="shared" si="6"/>
        <v>-0.46359238327717189</v>
      </c>
      <c r="R9" s="233">
        <f t="shared" si="7"/>
        <v>-52417</v>
      </c>
      <c r="S9" s="234">
        <f>N9/$N$7</f>
        <v>0.37480147572287553</v>
      </c>
      <c r="T9" s="234">
        <f>N9/$N$6</f>
        <v>3.1280655300072513E-2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86966</v>
      </c>
      <c r="D10" s="29">
        <v>52105</v>
      </c>
      <c r="E10" s="29">
        <v>75190</v>
      </c>
      <c r="F10" s="29">
        <v>52340</v>
      </c>
      <c r="G10" s="22">
        <f t="shared" si="0"/>
        <v>-0.30389679478654075</v>
      </c>
      <c r="H10" s="20">
        <f t="shared" si="1"/>
        <v>-22850</v>
      </c>
      <c r="I10" s="31">
        <f>F10/$F$7</f>
        <v>0.25259642484846145</v>
      </c>
      <c r="J10" s="29">
        <v>49630</v>
      </c>
      <c r="K10" s="22">
        <f t="shared" si="2"/>
        <v>-5.1776843714176568E-2</v>
      </c>
      <c r="L10" s="20">
        <f t="shared" si="3"/>
        <v>-2710</v>
      </c>
      <c r="M10" s="31">
        <f>J10/$J$7</f>
        <v>0.27342544845519856</v>
      </c>
      <c r="N10" s="29">
        <v>38604</v>
      </c>
      <c r="O10" s="22">
        <f t="shared" si="4"/>
        <v>-0.22216401370139027</v>
      </c>
      <c r="P10" s="20">
        <f t="shared" si="5"/>
        <v>-11026</v>
      </c>
      <c r="Q10" s="22">
        <f t="shared" si="6"/>
        <v>-0.55610238484005237</v>
      </c>
      <c r="R10" s="20">
        <f t="shared" si="7"/>
        <v>-48362</v>
      </c>
      <c r="S10" s="31">
        <f>N10/$N$7</f>
        <v>0.23856283872721992</v>
      </c>
      <c r="T10" s="31">
        <f>N10/$N$6</f>
        <v>1.9910278931640549E-2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26101</v>
      </c>
      <c r="D11" s="29">
        <f>D9-D10</f>
        <v>6403</v>
      </c>
      <c r="E11" s="29">
        <f>E9-E10</f>
        <v>51476</v>
      </c>
      <c r="F11" s="29">
        <f>F9-F10</f>
        <v>34471</v>
      </c>
      <c r="G11" s="22">
        <f t="shared" si="0"/>
        <v>-0.33034812339731134</v>
      </c>
      <c r="H11" s="20">
        <f t="shared" si="1"/>
        <v>-17005</v>
      </c>
      <c r="I11" s="31">
        <f>F11/$F$7</f>
        <v>0.16635940697270377</v>
      </c>
      <c r="J11" s="29">
        <f>J9-J10</f>
        <v>25744</v>
      </c>
      <c r="K11" s="22">
        <f t="shared" si="2"/>
        <v>-0.25316933074178294</v>
      </c>
      <c r="L11" s="20">
        <f t="shared" si="3"/>
        <v>-8727</v>
      </c>
      <c r="M11" s="31">
        <f>J11/$J$7</f>
        <v>0.14183084313984751</v>
      </c>
      <c r="N11" s="29">
        <f>N9-N10</f>
        <v>22046</v>
      </c>
      <c r="O11" s="22">
        <f t="shared" si="4"/>
        <v>-0.14364512119328776</v>
      </c>
      <c r="P11" s="20">
        <f t="shared" si="5"/>
        <v>-3698</v>
      </c>
      <c r="Q11" s="22">
        <f t="shared" si="6"/>
        <v>-0.15535803225930045</v>
      </c>
      <c r="R11" s="20">
        <f t="shared" si="7"/>
        <v>-4055</v>
      </c>
      <c r="S11" s="31">
        <f>N11/$N$7</f>
        <v>0.13623863699565564</v>
      </c>
      <c r="T11" s="31">
        <f>N11/$N$6</f>
        <v>1.1370376368431965E-2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185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85" t="s">
        <v>183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1762715</v>
      </c>
      <c r="D124" s="225">
        <v>550867</v>
      </c>
      <c r="E124" s="225">
        <v>881045</v>
      </c>
      <c r="F124" s="225">
        <v>1757049</v>
      </c>
      <c r="G124" s="226">
        <f t="shared" ref="G124:G129" si="8">F124/E124-1</f>
        <v>0.99427838532651558</v>
      </c>
      <c r="H124" s="225">
        <f t="shared" ref="H124:H129" si="9">F124-E124</f>
        <v>876004</v>
      </c>
      <c r="I124" s="226"/>
      <c r="J124" s="225">
        <v>1888332</v>
      </c>
      <c r="K124" s="226"/>
      <c r="L124" s="226">
        <f t="shared" ref="L124:L129" si="10">J124/F124-1</f>
        <v>7.4717893467968199E-2</v>
      </c>
      <c r="M124" s="225">
        <f t="shared" ref="M124:M129" si="11">J124-F124</f>
        <v>131283</v>
      </c>
      <c r="N124" s="226">
        <f t="shared" ref="N124:N129" si="12">J124/D124-1</f>
        <v>2.4279272492271273</v>
      </c>
      <c r="O124" s="225">
        <f t="shared" ref="O124:O129" si="13">J124-D124</f>
        <v>1337465</v>
      </c>
      <c r="Z124" s="1"/>
      <c r="AE124"/>
    </row>
    <row r="125" spans="2:31" ht="18.75" x14ac:dyDescent="0.3">
      <c r="B125" s="224" t="s">
        <v>174</v>
      </c>
      <c r="C125" s="225">
        <v>222987</v>
      </c>
      <c r="D125" s="225">
        <v>117997</v>
      </c>
      <c r="E125" s="225">
        <v>247584</v>
      </c>
      <c r="F125" s="225">
        <v>207208</v>
      </c>
      <c r="G125" s="226">
        <f t="shared" si="8"/>
        <v>-0.16308000516996257</v>
      </c>
      <c r="H125" s="225">
        <f t="shared" si="9"/>
        <v>-40376</v>
      </c>
      <c r="I125" s="226">
        <f>F125/$F$7</f>
        <v>1</v>
      </c>
      <c r="J125" s="225">
        <v>181512</v>
      </c>
      <c r="K125" s="226">
        <f>J125/$J$125</f>
        <v>1</v>
      </c>
      <c r="L125" s="226">
        <f t="shared" si="10"/>
        <v>-0.12401065595922933</v>
      </c>
      <c r="M125" s="225">
        <f t="shared" si="11"/>
        <v>-25696</v>
      </c>
      <c r="N125" s="226">
        <f t="shared" si="12"/>
        <v>0.53827639685754725</v>
      </c>
      <c r="O125" s="225">
        <f t="shared" si="13"/>
        <v>63515</v>
      </c>
      <c r="Z125" s="1"/>
      <c r="AE125"/>
    </row>
    <row r="126" spans="2:31" ht="15.75" x14ac:dyDescent="0.25">
      <c r="B126" s="227" t="s">
        <v>100</v>
      </c>
      <c r="C126" s="228">
        <v>109920</v>
      </c>
      <c r="D126" s="228">
        <v>49521</v>
      </c>
      <c r="E126" s="228">
        <v>120918</v>
      </c>
      <c r="F126" s="228">
        <v>120397</v>
      </c>
      <c r="G126" s="229">
        <f t="shared" si="8"/>
        <v>-4.3087050728592979E-3</v>
      </c>
      <c r="H126" s="228">
        <f t="shared" si="9"/>
        <v>-521</v>
      </c>
      <c r="I126" s="229">
        <f>F126/$F$7</f>
        <v>0.58104416817883475</v>
      </c>
      <c r="J126" s="228">
        <v>106138</v>
      </c>
      <c r="K126" s="229">
        <f>J126/$J$125</f>
        <v>0.58474370840495393</v>
      </c>
      <c r="L126" s="229">
        <f t="shared" si="10"/>
        <v>-0.11843318355108512</v>
      </c>
      <c r="M126" s="228">
        <f t="shared" si="11"/>
        <v>-14259</v>
      </c>
      <c r="N126" s="229">
        <f t="shared" si="12"/>
        <v>1.1432927444922356</v>
      </c>
      <c r="O126" s="228">
        <f t="shared" si="13"/>
        <v>56617</v>
      </c>
      <c r="Z126" s="1"/>
      <c r="AE126"/>
    </row>
    <row r="127" spans="2:31" x14ac:dyDescent="0.25">
      <c r="B127" s="230" t="s">
        <v>103</v>
      </c>
      <c r="C127" s="231">
        <v>113067</v>
      </c>
      <c r="D127" s="231">
        <v>68476</v>
      </c>
      <c r="E127" s="231">
        <v>126666</v>
      </c>
      <c r="F127" s="231">
        <v>86811</v>
      </c>
      <c r="G127" s="232">
        <f t="shared" si="8"/>
        <v>-0.31464639287575202</v>
      </c>
      <c r="H127" s="233">
        <f t="shared" si="9"/>
        <v>-39855</v>
      </c>
      <c r="I127" s="234">
        <f>F127/$F$7</f>
        <v>0.41895583182116519</v>
      </c>
      <c r="J127" s="231">
        <v>75374</v>
      </c>
      <c r="K127" s="234">
        <f>J127/$J$125</f>
        <v>0.41525629159504607</v>
      </c>
      <c r="L127" s="232">
        <f t="shared" si="10"/>
        <v>-0.13174597689232936</v>
      </c>
      <c r="M127" s="233">
        <f t="shared" si="11"/>
        <v>-11437</v>
      </c>
      <c r="N127" s="232">
        <f t="shared" si="12"/>
        <v>0.10073602430048489</v>
      </c>
      <c r="O127" s="233">
        <f t="shared" si="13"/>
        <v>6898</v>
      </c>
      <c r="Z127" s="1"/>
      <c r="AE127"/>
    </row>
    <row r="128" spans="2:31" x14ac:dyDescent="0.25">
      <c r="B128" s="235" t="s">
        <v>178</v>
      </c>
      <c r="C128" s="29">
        <v>86966</v>
      </c>
      <c r="D128" s="29">
        <v>62009</v>
      </c>
      <c r="E128" s="29">
        <v>75190</v>
      </c>
      <c r="F128" s="29">
        <v>52340</v>
      </c>
      <c r="G128" s="22">
        <f t="shared" si="8"/>
        <v>-0.30389679478654075</v>
      </c>
      <c r="H128" s="20">
        <f t="shared" si="9"/>
        <v>-22850</v>
      </c>
      <c r="I128" s="31">
        <f>F128/$F$7</f>
        <v>0.25259642484846145</v>
      </c>
      <c r="J128" s="29">
        <v>49630</v>
      </c>
      <c r="K128" s="31">
        <f>J128/$J$125</f>
        <v>0.27342544845519856</v>
      </c>
      <c r="L128" s="22">
        <f t="shared" si="10"/>
        <v>-5.1776843714176568E-2</v>
      </c>
      <c r="M128" s="20">
        <f t="shared" si="11"/>
        <v>-2710</v>
      </c>
      <c r="N128" s="22">
        <f t="shared" si="12"/>
        <v>-0.19963231143866211</v>
      </c>
      <c r="O128" s="20">
        <f t="shared" si="13"/>
        <v>-12379</v>
      </c>
      <c r="Z128" s="1"/>
      <c r="AE128"/>
    </row>
    <row r="129" spans="2:31" x14ac:dyDescent="0.25">
      <c r="B129" s="235" t="s">
        <v>180</v>
      </c>
      <c r="C129" s="29">
        <f>C127-C128</f>
        <v>26101</v>
      </c>
      <c r="D129" s="29">
        <f>D127-D128</f>
        <v>6467</v>
      </c>
      <c r="E129" s="29">
        <f>E127-E128</f>
        <v>51476</v>
      </c>
      <c r="F129" s="29">
        <f>F127-F128</f>
        <v>34471</v>
      </c>
      <c r="G129" s="22">
        <f t="shared" si="8"/>
        <v>-0.33034812339731134</v>
      </c>
      <c r="H129" s="20">
        <f t="shared" si="9"/>
        <v>-17005</v>
      </c>
      <c r="I129" s="31">
        <f>F129/$F$7</f>
        <v>0.16635940697270377</v>
      </c>
      <c r="J129" s="29">
        <f>J127-J128</f>
        <v>25744</v>
      </c>
      <c r="K129" s="31">
        <f>J129/$J$125</f>
        <v>0.14183084313984751</v>
      </c>
      <c r="L129" s="22">
        <f t="shared" si="10"/>
        <v>-0.25316933074178294</v>
      </c>
      <c r="M129" s="20">
        <f t="shared" si="11"/>
        <v>-8727</v>
      </c>
      <c r="N129" s="22">
        <f t="shared" si="12"/>
        <v>2.9808257306324415</v>
      </c>
      <c r="O129" s="20">
        <f t="shared" si="13"/>
        <v>19277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36674-8376-455C-A354-CF90DC5A938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222987</v>
      </c>
      <c r="D6" s="243">
        <v>101575</v>
      </c>
      <c r="E6" s="243">
        <v>247584</v>
      </c>
      <c r="F6" s="244">
        <f>E6/$E$6</f>
        <v>1</v>
      </c>
      <c r="G6" s="243">
        <v>207208</v>
      </c>
      <c r="H6" s="244">
        <f>G6/E6-1</f>
        <v>-0.16308000516996257</v>
      </c>
      <c r="I6" s="243">
        <f>G6-E6</f>
        <v>-40376</v>
      </c>
      <c r="J6" s="244">
        <f>G6/$G$6</f>
        <v>1</v>
      </c>
      <c r="K6" s="243">
        <v>181512</v>
      </c>
      <c r="L6" s="244">
        <f t="shared" ref="L6:L12" si="0">K6/G6-1</f>
        <v>-0.12401065595922933</v>
      </c>
      <c r="M6" s="243">
        <f t="shared" ref="M6:M12" si="1">K6-G6</f>
        <v>-25696</v>
      </c>
      <c r="N6" s="244">
        <f>K6/$K$6</f>
        <v>1</v>
      </c>
      <c r="O6" s="243">
        <v>161819</v>
      </c>
      <c r="P6" s="244">
        <f t="shared" ref="P6:P11" si="2">O6/K6-1</f>
        <v>-0.10849420423994005</v>
      </c>
      <c r="Q6" s="243">
        <f t="shared" ref="Q6:Q12" si="3">O6-K6</f>
        <v>-19693</v>
      </c>
      <c r="R6" s="244">
        <f>O6/C6-1</f>
        <v>-0.27431195540547204</v>
      </c>
      <c r="S6" s="243">
        <f>O6-C6</f>
        <v>-61168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182915</v>
      </c>
      <c r="D7" s="246">
        <v>81713</v>
      </c>
      <c r="E7" s="246">
        <v>207227</v>
      </c>
      <c r="F7" s="247">
        <f t="shared" ref="F7:F12" si="4">E7/$E$6</f>
        <v>0.83699673646116068</v>
      </c>
      <c r="G7" s="246">
        <v>174061</v>
      </c>
      <c r="H7" s="248">
        <f>G7/E7-1</f>
        <v>-0.16004671205972198</v>
      </c>
      <c r="I7" s="249">
        <f>G7-E7</f>
        <v>-33166</v>
      </c>
      <c r="J7" s="247">
        <f>G7/$G$6</f>
        <v>0.84003030771012699</v>
      </c>
      <c r="K7" s="246">
        <v>142842</v>
      </c>
      <c r="L7" s="250">
        <f t="shared" si="0"/>
        <v>-0.17935666231953162</v>
      </c>
      <c r="M7" s="251">
        <f t="shared" si="1"/>
        <v>-31219</v>
      </c>
      <c r="N7" s="247">
        <f>K7/$K$6</f>
        <v>0.78695623429855877</v>
      </c>
      <c r="O7" s="246">
        <v>128364</v>
      </c>
      <c r="P7" s="248">
        <f t="shared" si="2"/>
        <v>-0.10135674381484439</v>
      </c>
      <c r="Q7" s="249">
        <f t="shared" si="3"/>
        <v>-14478</v>
      </c>
      <c r="R7" s="248">
        <f t="shared" ref="R7:R10" si="5">O7/C7-1</f>
        <v>-0.29823141896509309</v>
      </c>
      <c r="S7" s="249">
        <f t="shared" ref="S7:S10" si="6">O7-C7</f>
        <v>-54551</v>
      </c>
      <c r="T7" s="247">
        <f>O7/$O$6</f>
        <v>0.79325666330900579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19551</v>
      </c>
      <c r="D8" s="252">
        <v>2649</v>
      </c>
      <c r="E8" s="252">
        <v>8952</v>
      </c>
      <c r="F8" s="253">
        <f t="shared" si="4"/>
        <v>3.6157425358666152E-2</v>
      </c>
      <c r="G8" s="252">
        <v>12689</v>
      </c>
      <c r="H8" s="254">
        <f>IFERROR(G8/E8-1,"-")</f>
        <v>0.41744861483467388</v>
      </c>
      <c r="I8" s="255">
        <f t="shared" ref="I8:I12" si="7">G8-E8</f>
        <v>3737</v>
      </c>
      <c r="J8" s="253">
        <f t="shared" ref="J8:J12" si="8">G8/$G$6</f>
        <v>6.1237983089456008E-2</v>
      </c>
      <c r="K8" s="252">
        <v>11581</v>
      </c>
      <c r="L8" s="256">
        <f>IFERROR(K8/G8-1,"-")</f>
        <v>-8.7319725746709764E-2</v>
      </c>
      <c r="M8" s="257">
        <f>IF(G8=0,"nd",K8-G8)</f>
        <v>-1108</v>
      </c>
      <c r="N8" s="258">
        <f t="shared" ref="N8:N12" si="9">K8/$K$6</f>
        <v>6.3802944157962005E-2</v>
      </c>
      <c r="O8" s="252">
        <v>7728</v>
      </c>
      <c r="P8" s="256">
        <f>IFERROR(O8/K8-1,"-")</f>
        <v>-0.33270011225282792</v>
      </c>
      <c r="Q8" s="259">
        <f t="shared" si="3"/>
        <v>-3853</v>
      </c>
      <c r="R8" s="256">
        <f>IFERROR(O8/C8-1,"-")</f>
        <v>-0.60472610096670243</v>
      </c>
      <c r="S8" s="259">
        <f t="shared" si="6"/>
        <v>-11823</v>
      </c>
      <c r="T8" s="258">
        <f t="shared" ref="T8:T12" si="10">O8/$O$6</f>
        <v>4.7757061902495998E-2</v>
      </c>
      <c r="V8" s="29"/>
      <c r="W8" s="79"/>
      <c r="AE8" s="1"/>
    </row>
    <row r="9" spans="1:31" s="4" customFormat="1" x14ac:dyDescent="0.25">
      <c r="B9" s="97" t="s">
        <v>61</v>
      </c>
      <c r="C9" s="252">
        <v>163364</v>
      </c>
      <c r="D9" s="252">
        <v>79064</v>
      </c>
      <c r="E9" s="252">
        <v>198275</v>
      </c>
      <c r="F9" s="258">
        <f t="shared" si="4"/>
        <v>0.80083931110249451</v>
      </c>
      <c r="G9" s="252">
        <v>161372</v>
      </c>
      <c r="H9" s="254">
        <f>IFERROR(G9/E9-1,"-")</f>
        <v>-0.18612028747951082</v>
      </c>
      <c r="I9" s="259">
        <f t="shared" si="7"/>
        <v>-36903</v>
      </c>
      <c r="J9" s="258">
        <f t="shared" si="8"/>
        <v>0.77879232462067105</v>
      </c>
      <c r="K9" s="252">
        <v>131261</v>
      </c>
      <c r="L9" s="256">
        <f>IFERROR(K9/G9-1,"-")</f>
        <v>-0.18659370894578986</v>
      </c>
      <c r="M9" s="257">
        <f>IF(G9=0,"nd",K9-G9)</f>
        <v>-30111</v>
      </c>
      <c r="N9" s="258">
        <f t="shared" si="9"/>
        <v>0.72315329014059682</v>
      </c>
      <c r="O9" s="252">
        <v>120636</v>
      </c>
      <c r="P9" s="256">
        <f t="shared" si="2"/>
        <v>-8.0945596940446896E-2</v>
      </c>
      <c r="Q9" s="259">
        <f t="shared" si="3"/>
        <v>-10625</v>
      </c>
      <c r="R9" s="260">
        <f t="shared" si="5"/>
        <v>-0.26155089248549257</v>
      </c>
      <c r="S9" s="259">
        <f t="shared" si="6"/>
        <v>-42728</v>
      </c>
      <c r="T9" s="258">
        <f t="shared" si="10"/>
        <v>0.74549960140650973</v>
      </c>
      <c r="V9" s="29"/>
      <c r="W9" s="79"/>
      <c r="AE9" s="1"/>
    </row>
    <row r="10" spans="1:31" s="4" customFormat="1" x14ac:dyDescent="0.25">
      <c r="B10" s="245" t="s">
        <v>193</v>
      </c>
      <c r="C10" s="261">
        <v>40072</v>
      </c>
      <c r="D10" s="261">
        <v>19862</v>
      </c>
      <c r="E10" s="261">
        <v>40357</v>
      </c>
      <c r="F10" s="262">
        <f>IFERROR(E10/$E$6,"-")</f>
        <v>0.16300326353883934</v>
      </c>
      <c r="G10" s="261">
        <v>33147</v>
      </c>
      <c r="H10" s="250">
        <f>IFERROR(G10/E10-1,"-")</f>
        <v>-0.17865549966548555</v>
      </c>
      <c r="I10" s="251">
        <f>IFERROR(G10-E10,"-")</f>
        <v>-7210</v>
      </c>
      <c r="J10" s="262">
        <f>IFERROR(G10/$G$6,"-")</f>
        <v>0.15996969228987298</v>
      </c>
      <c r="K10" s="261">
        <v>38670</v>
      </c>
      <c r="L10" s="250">
        <f>IFERROR(K10/G10-1,"-")</f>
        <v>0.16662141370259742</v>
      </c>
      <c r="M10" s="251">
        <f>IFERROR(K10-G10,"-")</f>
        <v>5523</v>
      </c>
      <c r="N10" s="262">
        <f>IFERROR(K10/$K$6,"-")</f>
        <v>0.21304376570144123</v>
      </c>
      <c r="O10" s="261">
        <v>33455</v>
      </c>
      <c r="P10" s="250">
        <f>IFERROR(O10/K10-1,"-")</f>
        <v>-0.13485906387380397</v>
      </c>
      <c r="Q10" s="251">
        <f>IFERROR(O10-K10,"-")</f>
        <v>-5215</v>
      </c>
      <c r="R10" s="250">
        <f t="shared" si="5"/>
        <v>-0.16512777001397483</v>
      </c>
      <c r="S10" s="251">
        <f t="shared" si="6"/>
        <v>-6617</v>
      </c>
      <c r="T10" s="262">
        <f>IFERROR(O10/$O$6,"-")</f>
        <v>0.20674333669099426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10558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676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128,364 viajeros 
cuota: 79.3%</v>
      </c>
    </row>
    <row r="20" spans="1:27" x14ac:dyDescent="0.25">
      <c r="AA20" t="str">
        <f>CONCATENATE("Apartamentos: 
",FIXED(O10,0)," viajeros
cuota: ",FIXED(T10*100,1),"%")</f>
        <v>Apartamentos: 
33,455 viajeros
cuota: 20.7%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222987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182915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19551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6E9A6-A057-4EA1-88D2-17A4C152086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109920</v>
      </c>
      <c r="D6" s="243">
        <v>43067</v>
      </c>
      <c r="E6" s="243">
        <v>120918</v>
      </c>
      <c r="F6" s="244">
        <f>E6/$E$6</f>
        <v>1</v>
      </c>
      <c r="G6" s="243">
        <v>120397</v>
      </c>
      <c r="H6" s="244">
        <f>G6/E6-1</f>
        <v>-4.3087050728592979E-3</v>
      </c>
      <c r="I6" s="243">
        <f>G6-E6</f>
        <v>-521</v>
      </c>
      <c r="J6" s="244">
        <f>G6/$G$6</f>
        <v>1</v>
      </c>
      <c r="K6" s="243">
        <v>106138</v>
      </c>
      <c r="L6" s="244">
        <f t="shared" ref="L6:L12" si="0">K6/G6-1</f>
        <v>-0.11843318355108512</v>
      </c>
      <c r="M6" s="243">
        <f t="shared" ref="M6:M12" si="1">K6-G6</f>
        <v>-14259</v>
      </c>
      <c r="N6" s="244">
        <f>K6/$K$6</f>
        <v>1</v>
      </c>
      <c r="O6" s="243">
        <v>101169</v>
      </c>
      <c r="P6" s="244">
        <f t="shared" ref="P6:P11" si="2">O6/K6-1</f>
        <v>-4.6816408826245048E-2</v>
      </c>
      <c r="Q6" s="243">
        <f t="shared" ref="Q6:Q12" si="3">O6-K6</f>
        <v>-4969</v>
      </c>
      <c r="R6" s="244">
        <f>O6/C6-1</f>
        <v>-7.9612445414847133E-2</v>
      </c>
      <c r="S6" s="243">
        <f>O6-C6</f>
        <v>-8751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98686</v>
      </c>
      <c r="D7" s="246">
        <v>40294</v>
      </c>
      <c r="E7" s="246">
        <v>110000</v>
      </c>
      <c r="F7" s="247">
        <f t="shared" ref="F7:F12" si="4">E7/$E$6</f>
        <v>0.90970740501827685</v>
      </c>
      <c r="G7" s="246">
        <v>105592</v>
      </c>
      <c r="H7" s="248">
        <f>G7/E7-1</f>
        <v>-4.007272727272726E-2</v>
      </c>
      <c r="I7" s="249">
        <f>G7-E7</f>
        <v>-4408</v>
      </c>
      <c r="J7" s="247">
        <f>G7/$G$6</f>
        <v>0.87703181972972744</v>
      </c>
      <c r="K7" s="246">
        <v>87910</v>
      </c>
      <c r="L7" s="250">
        <f t="shared" si="0"/>
        <v>-0.16745586786877797</v>
      </c>
      <c r="M7" s="251">
        <f t="shared" si="1"/>
        <v>-17682</v>
      </c>
      <c r="N7" s="247">
        <f>K7/$K$6</f>
        <v>0.82826132016808307</v>
      </c>
      <c r="O7" s="246">
        <v>84381</v>
      </c>
      <c r="P7" s="248">
        <f t="shared" si="2"/>
        <v>-4.014332840404955E-2</v>
      </c>
      <c r="Q7" s="249">
        <f t="shared" si="3"/>
        <v>-3529</v>
      </c>
      <c r="R7" s="248">
        <f t="shared" ref="R7:R10" si="5">O7/C7-1</f>
        <v>-0.14495470482135253</v>
      </c>
      <c r="S7" s="249">
        <f t="shared" ref="S7:S10" si="6">O7-C7</f>
        <v>-14305</v>
      </c>
      <c r="T7" s="247">
        <f>O7/$O$6</f>
        <v>0.83405984046496462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9791</v>
      </c>
      <c r="D8" s="252">
        <v>996</v>
      </c>
      <c r="E8" s="252">
        <v>4534</v>
      </c>
      <c r="F8" s="253">
        <f t="shared" si="4"/>
        <v>3.7496485221389701E-2</v>
      </c>
      <c r="G8" s="252">
        <v>6601</v>
      </c>
      <c r="H8" s="254">
        <f>IFERROR(G8/E8-1,"-")</f>
        <v>0.45588883987648865</v>
      </c>
      <c r="I8" s="255">
        <f t="shared" ref="I8:I12" si="7">G8-E8</f>
        <v>2067</v>
      </c>
      <c r="J8" s="253">
        <f t="shared" ref="J8:J12" si="8">G8/$G$6</f>
        <v>5.4826947515303537E-2</v>
      </c>
      <c r="K8" s="252">
        <v>6222</v>
      </c>
      <c r="L8" s="256">
        <f>IFERROR(K8/G8-1,"-")</f>
        <v>-5.7415543099530342E-2</v>
      </c>
      <c r="M8" s="257">
        <f>IF(G8=0,"nd",K8-G8)</f>
        <v>-379</v>
      </c>
      <c r="N8" s="258">
        <f t="shared" ref="N8:N12" si="9">K8/$K$6</f>
        <v>5.8621794267839984E-2</v>
      </c>
      <c r="O8" s="252">
        <v>5327</v>
      </c>
      <c r="P8" s="256">
        <f>IFERROR(O8/K8-1,"-")</f>
        <v>-0.14384442301510769</v>
      </c>
      <c r="Q8" s="259">
        <f t="shared" si="3"/>
        <v>-895</v>
      </c>
      <c r="R8" s="256">
        <f>IFERROR(O8/C8-1,"-")</f>
        <v>-0.45592891430905935</v>
      </c>
      <c r="S8" s="259">
        <f t="shared" si="6"/>
        <v>-4464</v>
      </c>
      <c r="T8" s="258">
        <f t="shared" ref="T8:T12" si="10">O8/$O$6</f>
        <v>5.265446925441588E-2</v>
      </c>
      <c r="V8" s="29"/>
      <c r="W8" s="79"/>
      <c r="AE8" s="1"/>
    </row>
    <row r="9" spans="1:31" s="4" customFormat="1" x14ac:dyDescent="0.25">
      <c r="B9" s="97" t="s">
        <v>61</v>
      </c>
      <c r="C9" s="252">
        <v>88895</v>
      </c>
      <c r="D9" s="252">
        <v>39298</v>
      </c>
      <c r="E9" s="252">
        <v>105466</v>
      </c>
      <c r="F9" s="258">
        <f t="shared" si="4"/>
        <v>0.87221091979688714</v>
      </c>
      <c r="G9" s="252">
        <v>98991</v>
      </c>
      <c r="H9" s="254">
        <f>IFERROR(G9/E9-1,"-")</f>
        <v>-6.1394193389338714E-2</v>
      </c>
      <c r="I9" s="259">
        <f t="shared" si="7"/>
        <v>-6475</v>
      </c>
      <c r="J9" s="258">
        <f t="shared" si="8"/>
        <v>0.82220487221442395</v>
      </c>
      <c r="K9" s="252">
        <v>81688</v>
      </c>
      <c r="L9" s="256">
        <f>IFERROR(K9/G9-1,"-")</f>
        <v>-0.17479366811124242</v>
      </c>
      <c r="M9" s="257">
        <f>IF(G9=0,"nd",K9-G9)</f>
        <v>-17303</v>
      </c>
      <c r="N9" s="258">
        <f t="shared" si="9"/>
        <v>0.76963952590024309</v>
      </c>
      <c r="O9" s="252">
        <v>79054</v>
      </c>
      <c r="P9" s="256">
        <f t="shared" si="2"/>
        <v>-3.2244638135344283E-2</v>
      </c>
      <c r="Q9" s="259">
        <f t="shared" si="3"/>
        <v>-2634</v>
      </c>
      <c r="R9" s="260">
        <f t="shared" si="5"/>
        <v>-0.11070363912481018</v>
      </c>
      <c r="S9" s="259">
        <f t="shared" si="6"/>
        <v>-9841</v>
      </c>
      <c r="T9" s="258">
        <f t="shared" si="10"/>
        <v>0.78140537121054865</v>
      </c>
      <c r="V9" s="29"/>
      <c r="W9" s="79"/>
      <c r="AE9" s="1"/>
    </row>
    <row r="10" spans="1:31" s="4" customFormat="1" x14ac:dyDescent="0.25">
      <c r="B10" s="245" t="s">
        <v>193</v>
      </c>
      <c r="C10" s="261">
        <v>11234</v>
      </c>
      <c r="D10" s="261">
        <v>2773</v>
      </c>
      <c r="E10" s="261">
        <v>10918</v>
      </c>
      <c r="F10" s="262">
        <f>IFERROR(E10/$E$6,"-")</f>
        <v>9.0292594981723151E-2</v>
      </c>
      <c r="G10" s="261">
        <v>14805</v>
      </c>
      <c r="H10" s="250">
        <f>IFERROR(G10/E10-1,"-")</f>
        <v>0.35601758563839536</v>
      </c>
      <c r="I10" s="251">
        <f>IFERROR(G10-E10,"-")</f>
        <v>3887</v>
      </c>
      <c r="J10" s="262">
        <f>IFERROR(G10/$G$6,"-")</f>
        <v>0.12296818027027251</v>
      </c>
      <c r="K10" s="261">
        <v>18228</v>
      </c>
      <c r="L10" s="250">
        <f>IFERROR(K10/G10-1,"-")</f>
        <v>0.23120567375886525</v>
      </c>
      <c r="M10" s="251">
        <f>IFERROR(K10-G10,"-")</f>
        <v>3423</v>
      </c>
      <c r="N10" s="262">
        <f>IFERROR(K10/$K$6,"-")</f>
        <v>0.17173867983191693</v>
      </c>
      <c r="O10" s="261">
        <v>16788</v>
      </c>
      <c r="P10" s="250">
        <f>IFERROR(O10/K10-1,"-")</f>
        <v>-7.8999341672152723E-2</v>
      </c>
      <c r="Q10" s="251">
        <f>IFERROR(O10-K10,"-")</f>
        <v>-1440</v>
      </c>
      <c r="R10" s="250">
        <f t="shared" si="5"/>
        <v>0.49439202421221284</v>
      </c>
      <c r="S10" s="251">
        <f t="shared" si="6"/>
        <v>5554</v>
      </c>
      <c r="T10" s="262">
        <f>IFERROR(O10/$O$6,"-")</f>
        <v>0.16594015953503544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10558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676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84,381 viajeros 
cuota: 83.4%</v>
      </c>
    </row>
    <row r="20" spans="27:27" x14ac:dyDescent="0.25">
      <c r="AA20" t="str">
        <f>CONCATENATE("Apartamentos: 
",FIXED(O10,0)," viajeros
cuota: ",FIXED(T10*100,1),"%")</f>
        <v>Apartamentos: 
16,788 viajeros
cuota: 16.6%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109920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98686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9791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C3DFC-B782-4CDF-A672-3E975539043B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9824-BBA1-4E9F-9520-17F98621F92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113067</v>
      </c>
      <c r="D6" s="243">
        <v>58508</v>
      </c>
      <c r="E6" s="243">
        <v>126666</v>
      </c>
      <c r="F6" s="244">
        <f>E6/$E$6</f>
        <v>1</v>
      </c>
      <c r="G6" s="243">
        <v>86811</v>
      </c>
      <c r="H6" s="244">
        <f>G6/E6-1</f>
        <v>-0.31464639287575202</v>
      </c>
      <c r="I6" s="243">
        <f>G6-E6</f>
        <v>-39855</v>
      </c>
      <c r="J6" s="244">
        <f>G6/$G$6</f>
        <v>1</v>
      </c>
      <c r="K6" s="243">
        <v>75374</v>
      </c>
      <c r="L6" s="244">
        <f t="shared" ref="L6:L12" si="0">K6/G6-1</f>
        <v>-0.13174597689232936</v>
      </c>
      <c r="M6" s="243">
        <f t="shared" ref="M6:M12" si="1">K6-G6</f>
        <v>-11437</v>
      </c>
      <c r="N6" s="244">
        <f>K6/$K$6</f>
        <v>1</v>
      </c>
      <c r="O6" s="243">
        <v>60650</v>
      </c>
      <c r="P6" s="244">
        <f t="shared" ref="P6:P11" si="2">O6/K6-1</f>
        <v>-0.19534587523549229</v>
      </c>
      <c r="Q6" s="243">
        <f t="shared" ref="Q6:Q12" si="3">O6-K6</f>
        <v>-14724</v>
      </c>
      <c r="R6" s="244">
        <f>O6/C6-1</f>
        <v>-0.46359238327717189</v>
      </c>
      <c r="S6" s="243">
        <f>O6-C6</f>
        <v>-52417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84229</v>
      </c>
      <c r="D7" s="246">
        <v>41419</v>
      </c>
      <c r="E7" s="246">
        <v>97227</v>
      </c>
      <c r="F7" s="247">
        <f t="shared" ref="F7:F12" si="4">E7/$E$6</f>
        <v>0.76758561887167831</v>
      </c>
      <c r="G7" s="246">
        <v>68469</v>
      </c>
      <c r="H7" s="248">
        <f>G7/E7-1</f>
        <v>-0.29578203585423801</v>
      </c>
      <c r="I7" s="249">
        <f>G7-E7</f>
        <v>-28758</v>
      </c>
      <c r="J7" s="247">
        <f>G7/$G$6</f>
        <v>0.78871341189480593</v>
      </c>
      <c r="K7" s="246">
        <v>54932</v>
      </c>
      <c r="L7" s="250">
        <f t="shared" si="0"/>
        <v>-0.1977099125151528</v>
      </c>
      <c r="M7" s="251">
        <f t="shared" si="1"/>
        <v>-13537</v>
      </c>
      <c r="N7" s="247">
        <f>K7/$K$6</f>
        <v>0.72879242179000714</v>
      </c>
      <c r="O7" s="246">
        <v>43983</v>
      </c>
      <c r="P7" s="248">
        <f t="shared" si="2"/>
        <v>-0.19931915823199597</v>
      </c>
      <c r="Q7" s="249">
        <f t="shared" si="3"/>
        <v>-10949</v>
      </c>
      <c r="R7" s="248">
        <f t="shared" ref="R7:R10" si="5">O7/C7-1</f>
        <v>-0.4778164290208835</v>
      </c>
      <c r="S7" s="249">
        <f t="shared" ref="S7:S10" si="6">O7-C7</f>
        <v>-40246</v>
      </c>
      <c r="T7" s="247">
        <f>O7/$O$6</f>
        <v>0.72519373454245672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9760</v>
      </c>
      <c r="D8" s="252">
        <v>1653</v>
      </c>
      <c r="E8" s="252">
        <v>4418</v>
      </c>
      <c r="F8" s="253">
        <f t="shared" si="4"/>
        <v>3.4879130942794434E-2</v>
      </c>
      <c r="G8" s="252">
        <v>6088</v>
      </c>
      <c r="H8" s="254">
        <f>IFERROR(G8/E8-1,"-")</f>
        <v>0.37799909461294701</v>
      </c>
      <c r="I8" s="255">
        <f t="shared" ref="I8:I12" si="7">G8-E8</f>
        <v>1670</v>
      </c>
      <c r="J8" s="253">
        <f t="shared" ref="J8:J12" si="8">G8/$G$6</f>
        <v>7.0129361486447564E-2</v>
      </c>
      <c r="K8" s="252">
        <v>5359</v>
      </c>
      <c r="L8" s="256">
        <f>IFERROR(K8/G8-1,"-")</f>
        <v>-0.11974375821287775</v>
      </c>
      <c r="M8" s="257">
        <f>IF(G8=0,"nd",K8-G8)</f>
        <v>-729</v>
      </c>
      <c r="N8" s="258">
        <f t="shared" ref="N8:N12" si="9">K8/$K$6</f>
        <v>7.1098787380263748E-2</v>
      </c>
      <c r="O8" s="252">
        <v>2401</v>
      </c>
      <c r="P8" s="256">
        <f>IFERROR(O8/K8-1,"-")</f>
        <v>-0.5519686508676992</v>
      </c>
      <c r="Q8" s="259">
        <f t="shared" si="3"/>
        <v>-2958</v>
      </c>
      <c r="R8" s="256">
        <f>IFERROR(O8/C8-1,"-")</f>
        <v>-0.75399590163934427</v>
      </c>
      <c r="S8" s="259">
        <f t="shared" si="6"/>
        <v>-7359</v>
      </c>
      <c r="T8" s="258">
        <f t="shared" ref="T8:T12" si="10">O8/$O$6</f>
        <v>3.9587798845836769E-2</v>
      </c>
      <c r="V8" s="29"/>
      <c r="W8" s="79"/>
      <c r="AE8" s="1"/>
    </row>
    <row r="9" spans="1:31" s="4" customFormat="1" x14ac:dyDescent="0.25">
      <c r="B9" s="97" t="s">
        <v>61</v>
      </c>
      <c r="C9" s="252">
        <v>74469</v>
      </c>
      <c r="D9" s="252">
        <v>39766</v>
      </c>
      <c r="E9" s="252">
        <v>92809</v>
      </c>
      <c r="F9" s="258">
        <f t="shared" si="4"/>
        <v>0.73270648792888382</v>
      </c>
      <c r="G9" s="252">
        <v>62381</v>
      </c>
      <c r="H9" s="254">
        <f>IFERROR(G9/E9-1,"-")</f>
        <v>-0.32785613464211449</v>
      </c>
      <c r="I9" s="259">
        <f t="shared" si="7"/>
        <v>-30428</v>
      </c>
      <c r="J9" s="258">
        <f t="shared" si="8"/>
        <v>0.71858405040835838</v>
      </c>
      <c r="K9" s="252">
        <v>49573</v>
      </c>
      <c r="L9" s="256">
        <f>IFERROR(K9/G9-1,"-")</f>
        <v>-0.20531892723746015</v>
      </c>
      <c r="M9" s="257">
        <f>IF(G9=0,"nd",K9-G9)</f>
        <v>-12808</v>
      </c>
      <c r="N9" s="258">
        <f t="shared" si="9"/>
        <v>0.65769363440974338</v>
      </c>
      <c r="O9" s="252">
        <v>41582</v>
      </c>
      <c r="P9" s="256">
        <f t="shared" si="2"/>
        <v>-0.16119661912734751</v>
      </c>
      <c r="Q9" s="259">
        <f t="shared" si="3"/>
        <v>-7991</v>
      </c>
      <c r="R9" s="260">
        <f t="shared" si="5"/>
        <v>-0.44162000295424941</v>
      </c>
      <c r="S9" s="259">
        <f t="shared" si="6"/>
        <v>-32887</v>
      </c>
      <c r="T9" s="258">
        <f t="shared" si="10"/>
        <v>0.68560593569661998</v>
      </c>
      <c r="V9" s="29"/>
      <c r="W9" s="79"/>
      <c r="AE9" s="1"/>
    </row>
    <row r="10" spans="1:31" s="4" customFormat="1" x14ac:dyDescent="0.25">
      <c r="B10" s="245" t="s">
        <v>193</v>
      </c>
      <c r="C10" s="261">
        <v>28838</v>
      </c>
      <c r="D10" s="261">
        <v>17089</v>
      </c>
      <c r="E10" s="261">
        <v>29439</v>
      </c>
      <c r="F10" s="262">
        <f>IFERROR(E10/$E$6,"-")</f>
        <v>0.23241438112832172</v>
      </c>
      <c r="G10" s="261">
        <v>18342</v>
      </c>
      <c r="H10" s="250">
        <f>IFERROR(G10/E10-1,"-")</f>
        <v>-0.37694894527667377</v>
      </c>
      <c r="I10" s="251">
        <f>IFERROR(G10-E10,"-")</f>
        <v>-11097</v>
      </c>
      <c r="J10" s="262">
        <f>IFERROR(G10/$G$6,"-")</f>
        <v>0.21128658810519405</v>
      </c>
      <c r="K10" s="261">
        <v>20442</v>
      </c>
      <c r="L10" s="250">
        <f>IFERROR(K10/G10-1,"-")</f>
        <v>0.11449133137062484</v>
      </c>
      <c r="M10" s="251">
        <f>IFERROR(K10-G10,"-")</f>
        <v>2100</v>
      </c>
      <c r="N10" s="262">
        <f>IFERROR(K10/$K$6,"-")</f>
        <v>0.27120757820999286</v>
      </c>
      <c r="O10" s="261">
        <v>16667</v>
      </c>
      <c r="P10" s="250">
        <f>IFERROR(O10/K10-1,"-")</f>
        <v>-0.18466881909793564</v>
      </c>
      <c r="Q10" s="251">
        <f>IFERROR(O10-K10,"-")</f>
        <v>-3775</v>
      </c>
      <c r="R10" s="250">
        <f t="shared" si="5"/>
        <v>-0.42204729870310009</v>
      </c>
      <c r="S10" s="251">
        <f t="shared" si="6"/>
        <v>-12171</v>
      </c>
      <c r="T10" s="262">
        <f>IFERROR(O10/$O$6,"-")</f>
        <v>0.27480626545754328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28068</v>
      </c>
      <c r="D11" s="252">
        <v>2832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-2832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770</v>
      </c>
      <c r="D12" s="252">
        <v>74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-74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43,983 viajeros 
cuota: 72.5%</v>
      </c>
    </row>
    <row r="20" spans="27:27" x14ac:dyDescent="0.25">
      <c r="AA20" t="str">
        <f>CONCATENATE("Apartamentos: 
",FIXED(O10,0)," viajeros
cuota: ",FIXED(T10*100,1),"%")</f>
        <v>Apartamentos: 
16,667 viajeros
cuota: 27.5%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113067</v>
      </c>
      <c r="D134" s="228">
        <v>68476</v>
      </c>
      <c r="E134" s="228">
        <v>126666</v>
      </c>
      <c r="F134" s="228">
        <v>86811</v>
      </c>
      <c r="G134" s="229">
        <f>F134/E134-1</f>
        <v>-0.31464639287575202</v>
      </c>
      <c r="H134" s="228">
        <f>F134-E134</f>
        <v>-39855</v>
      </c>
      <c r="I134" s="229">
        <f>F134/F$134</f>
        <v>1</v>
      </c>
      <c r="J134" s="228">
        <v>75374</v>
      </c>
      <c r="K134" s="229">
        <f>J134/J$134</f>
        <v>1</v>
      </c>
      <c r="L134" s="229">
        <f>J134/F134-1</f>
        <v>-0.13174597689232936</v>
      </c>
      <c r="M134" s="228">
        <f>J134-F134</f>
        <v>-11437</v>
      </c>
      <c r="N134" s="229">
        <f>J134/D134-1</f>
        <v>0.10073602430048489</v>
      </c>
      <c r="O134" s="228">
        <f>J134-D134</f>
        <v>6898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84229</v>
      </c>
      <c r="D135" s="246">
        <v>46830</v>
      </c>
      <c r="E135" s="246">
        <v>97227</v>
      </c>
      <c r="F135" s="246">
        <v>68469</v>
      </c>
      <c r="G135" s="250">
        <f>IFERROR(F135/E135-1,"-")</f>
        <v>-0.29578203585423801</v>
      </c>
      <c r="H135" s="246">
        <f t="shared" ref="H135:H138" si="14">F135-E135</f>
        <v>-28758</v>
      </c>
      <c r="I135" s="248">
        <f>F135/F$134</f>
        <v>0.78871341189480593</v>
      </c>
      <c r="J135" s="246">
        <v>54932</v>
      </c>
      <c r="K135" s="247">
        <f t="shared" ref="K135:K138" si="15">J135/J$134</f>
        <v>0.72879242179000714</v>
      </c>
      <c r="L135" s="248">
        <f t="shared" ref="L135:L138" si="16">J135/F135-1</f>
        <v>-0.1977099125151528</v>
      </c>
      <c r="M135" s="249">
        <f t="shared" ref="M135:M138" si="17">J135-F135</f>
        <v>-13537</v>
      </c>
      <c r="N135" s="247">
        <f t="shared" ref="N135:N138" si="18">J135/D135-1</f>
        <v>0.17300875507153535</v>
      </c>
      <c r="O135" s="246">
        <f t="shared" ref="O135:O138" si="19">J135-D135</f>
        <v>8102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9760</v>
      </c>
      <c r="D136" s="252">
        <v>1786</v>
      </c>
      <c r="E136" s="252">
        <v>4418</v>
      </c>
      <c r="F136" s="252">
        <v>6088</v>
      </c>
      <c r="G136" s="256">
        <f t="shared" ref="G136:G138" si="20">IFERROR(F136/E136-1,"-")</f>
        <v>0.37799909461294701</v>
      </c>
      <c r="H136" s="252">
        <f t="shared" si="14"/>
        <v>1670</v>
      </c>
      <c r="I136" s="260">
        <f t="shared" ref="I136:I138" si="21">F136/F$134</f>
        <v>7.0129361486447564E-2</v>
      </c>
      <c r="J136" s="252">
        <v>5359</v>
      </c>
      <c r="K136" s="258">
        <f t="shared" si="15"/>
        <v>7.1098787380263748E-2</v>
      </c>
      <c r="L136" s="260">
        <f t="shared" si="16"/>
        <v>-0.11974375821287775</v>
      </c>
      <c r="M136" s="259">
        <f t="shared" si="17"/>
        <v>-729</v>
      </c>
      <c r="N136" s="258">
        <f t="shared" si="18"/>
        <v>2.0005599104143337</v>
      </c>
      <c r="O136" s="252">
        <f t="shared" si="19"/>
        <v>3573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74469</v>
      </c>
      <c r="D137" s="252">
        <v>45044</v>
      </c>
      <c r="E137" s="252">
        <v>92809</v>
      </c>
      <c r="F137" s="252">
        <v>62381</v>
      </c>
      <c r="G137" s="254">
        <f t="shared" si="20"/>
        <v>-0.32785613464211449</v>
      </c>
      <c r="H137" s="252">
        <f t="shared" si="14"/>
        <v>-30428</v>
      </c>
      <c r="I137" s="264">
        <f t="shared" si="21"/>
        <v>0.71858405040835838</v>
      </c>
      <c r="J137" s="252">
        <v>49573</v>
      </c>
      <c r="K137" s="258">
        <f t="shared" si="15"/>
        <v>0.65769363440974338</v>
      </c>
      <c r="L137" s="260">
        <f t="shared" si="16"/>
        <v>-0.20531892723746015</v>
      </c>
      <c r="M137" s="259">
        <f t="shared" si="17"/>
        <v>-12808</v>
      </c>
      <c r="N137" s="258">
        <f t="shared" si="18"/>
        <v>0.1005461326702779</v>
      </c>
      <c r="O137" s="252">
        <f t="shared" si="19"/>
        <v>4529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28838</v>
      </c>
      <c r="D138" s="246">
        <v>21646</v>
      </c>
      <c r="E138" s="246">
        <v>29439</v>
      </c>
      <c r="F138" s="246">
        <v>18342</v>
      </c>
      <c r="G138" s="250">
        <f t="shared" si="20"/>
        <v>-0.37694894527667377</v>
      </c>
      <c r="H138" s="246">
        <f t="shared" si="14"/>
        <v>-11097</v>
      </c>
      <c r="I138" s="248">
        <f t="shared" si="21"/>
        <v>0.21128658810519405</v>
      </c>
      <c r="J138" s="246">
        <v>20442</v>
      </c>
      <c r="K138" s="247">
        <f t="shared" si="15"/>
        <v>0.27120757820999286</v>
      </c>
      <c r="L138" s="248">
        <f t="shared" si="16"/>
        <v>0.11449133137062484</v>
      </c>
      <c r="M138" s="249">
        <f t="shared" si="17"/>
        <v>2100</v>
      </c>
      <c r="N138" s="247">
        <f t="shared" si="18"/>
        <v>-5.562228587267859E-2</v>
      </c>
      <c r="O138" s="246">
        <f t="shared" si="19"/>
        <v>-1204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1DDD0-EFA9-472B-95BB-2EDB2887F923}">
  <sheetPr>
    <tabColor theme="4" tint="0.39997558519241921"/>
  </sheetPr>
  <dimension ref="A1:AE149"/>
  <sheetViews>
    <sheetView showGridLines="0" topLeftCell="B1" zoomScaleNormal="100" workbookViewId="0">
      <selection activeCell="O7" sqref="O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1047557</v>
      </c>
      <c r="D6" s="243">
        <v>456675</v>
      </c>
      <c r="E6" s="243">
        <v>800301</v>
      </c>
      <c r="F6" s="244">
        <f>E6/$E$6</f>
        <v>1</v>
      </c>
      <c r="G6" s="243">
        <v>1016781</v>
      </c>
      <c r="H6" s="244">
        <f>G6/E6-1</f>
        <v>0.27049822504282761</v>
      </c>
      <c r="I6" s="243">
        <f>G6-E6</f>
        <v>216480</v>
      </c>
      <c r="J6" s="244">
        <f>G6/$G$6</f>
        <v>1</v>
      </c>
      <c r="K6" s="243">
        <v>1041269</v>
      </c>
      <c r="L6" s="244">
        <f>K6/G6-1</f>
        <v>2.4083848931087504E-2</v>
      </c>
      <c r="M6" s="243">
        <f>K6-G6</f>
        <v>24488</v>
      </c>
      <c r="N6" s="244">
        <f>K6/$K$6</f>
        <v>1</v>
      </c>
      <c r="O6" s="243">
        <v>1058434</v>
      </c>
      <c r="P6" s="244">
        <f>O6/K6-1</f>
        <v>1.6484693196474609E-2</v>
      </c>
      <c r="Q6" s="243">
        <f>O6-K6</f>
        <v>17165</v>
      </c>
      <c r="R6" s="244">
        <f>IFERROR(O6/C6-1,"-")</f>
        <v>1.03832058780573E-2</v>
      </c>
      <c r="S6" s="243">
        <f>O6-C6</f>
        <v>10877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222987</v>
      </c>
      <c r="D7" s="252">
        <v>101575</v>
      </c>
      <c r="E7" s="252">
        <v>247584</v>
      </c>
      <c r="F7" s="258">
        <f t="shared" ref="F7:F16" si="0">E7/$E$6</f>
        <v>0.30936360194476831</v>
      </c>
      <c r="G7" s="252">
        <v>207208</v>
      </c>
      <c r="H7" s="260">
        <f>G7/E7-1</f>
        <v>-0.16308000516996257</v>
      </c>
      <c r="I7" s="259">
        <f>G7-E7</f>
        <v>-40376</v>
      </c>
      <c r="J7" s="258">
        <f>G7/$G$6</f>
        <v>0.20378822971711705</v>
      </c>
      <c r="K7" s="252">
        <v>181512</v>
      </c>
      <c r="L7" s="260">
        <f>K7/G7-1</f>
        <v>-0.12401065595922933</v>
      </c>
      <c r="M7" s="259">
        <f>K7-G7</f>
        <v>-25696</v>
      </c>
      <c r="N7" s="258">
        <f>K7/$K$6</f>
        <v>0.17431806766551197</v>
      </c>
      <c r="O7" s="252">
        <v>161819</v>
      </c>
      <c r="P7" s="260">
        <f>O7/K7-1</f>
        <v>-0.10849420423994005</v>
      </c>
      <c r="Q7" s="259">
        <f>O7-K7</f>
        <v>-19693</v>
      </c>
      <c r="R7" s="260">
        <f t="shared" ref="R7:R16" si="1">IFERROR(O7/C7-1,"-")</f>
        <v>-0.27431195540547204</v>
      </c>
      <c r="S7" s="259">
        <f t="shared" ref="S7:S16" si="2">O7-C7</f>
        <v>-61168</v>
      </c>
      <c r="T7" s="258">
        <f>O7/$O$6</f>
        <v>0.15288530035883202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127819</v>
      </c>
      <c r="D8" s="252">
        <v>46908</v>
      </c>
      <c r="E8" s="252">
        <v>83468</v>
      </c>
      <c r="F8" s="258">
        <f t="shared" si="0"/>
        <v>0.10429575872078131</v>
      </c>
      <c r="G8" s="252">
        <v>123951</v>
      </c>
      <c r="H8" s="260">
        <f t="shared" ref="H8:H16" si="3">G8/E8-1</f>
        <v>0.48501222025207258</v>
      </c>
      <c r="I8" s="259">
        <f t="shared" ref="I8:I16" si="4">G8-E8</f>
        <v>40483</v>
      </c>
      <c r="J8" s="258">
        <f t="shared" ref="J8:J16" si="5">G8/$G$6</f>
        <v>0.12190530704251948</v>
      </c>
      <c r="K8" s="252">
        <v>118966</v>
      </c>
      <c r="L8" s="260">
        <f t="shared" ref="L8:L16" si="6">K8/G8-1</f>
        <v>-4.0217505304515511E-2</v>
      </c>
      <c r="M8" s="259">
        <f t="shared" ref="M8:M16" si="7">K8-G8</f>
        <v>-4985</v>
      </c>
      <c r="N8" s="258">
        <f t="shared" ref="N8:N16" si="8">K8/$K$6</f>
        <v>0.1142509764527706</v>
      </c>
      <c r="O8" s="252">
        <v>114660</v>
      </c>
      <c r="P8" s="260">
        <f t="shared" ref="P8:P16" si="9">O8/K8-1</f>
        <v>-3.6195215439705497E-2</v>
      </c>
      <c r="Q8" s="259">
        <f t="shared" ref="Q8:Q16" si="10">O8-K8</f>
        <v>-4306</v>
      </c>
      <c r="R8" s="260">
        <f t="shared" si="1"/>
        <v>-0.10295026560996412</v>
      </c>
      <c r="S8" s="259">
        <f t="shared" si="2"/>
        <v>-13159</v>
      </c>
      <c r="T8" s="258">
        <f t="shared" ref="T8:T16" si="11">O8/$O$6</f>
        <v>0.10832985334938219</v>
      </c>
      <c r="V8" s="29"/>
      <c r="W8" s="79"/>
      <c r="AE8" s="1"/>
    </row>
    <row r="9" spans="1:31" s="4" customFormat="1" x14ac:dyDescent="0.25">
      <c r="B9" s="235" t="s">
        <v>46</v>
      </c>
      <c r="C9" s="252">
        <v>10509</v>
      </c>
      <c r="D9" s="252">
        <v>2335</v>
      </c>
      <c r="E9" s="252">
        <v>4950</v>
      </c>
      <c r="F9" s="253">
        <f t="shared" si="0"/>
        <v>6.1851728287231926E-3</v>
      </c>
      <c r="G9" s="252">
        <v>6762</v>
      </c>
      <c r="H9" s="264">
        <f t="shared" si="3"/>
        <v>0.36606060606060598</v>
      </c>
      <c r="I9" s="255">
        <f t="shared" si="4"/>
        <v>1812</v>
      </c>
      <c r="J9" s="253">
        <f t="shared" si="5"/>
        <v>6.6503996435810665E-3</v>
      </c>
      <c r="K9" s="252">
        <v>20250</v>
      </c>
      <c r="L9" s="260">
        <f t="shared" si="6"/>
        <v>1.9946761313220942</v>
      </c>
      <c r="M9" s="259">
        <f t="shared" si="7"/>
        <v>13488</v>
      </c>
      <c r="N9" s="258">
        <f t="shared" si="8"/>
        <v>1.9447424248681178E-2</v>
      </c>
      <c r="O9" s="252">
        <v>11054</v>
      </c>
      <c r="P9" s="260">
        <f t="shared" si="9"/>
        <v>-0.45412345679012345</v>
      </c>
      <c r="Q9" s="259">
        <f t="shared" si="10"/>
        <v>-9196</v>
      </c>
      <c r="R9" s="260">
        <f t="shared" si="1"/>
        <v>5.1860310210295912E-2</v>
      </c>
      <c r="S9" s="259">
        <f t="shared" si="2"/>
        <v>545</v>
      </c>
      <c r="T9" s="258">
        <f t="shared" si="11"/>
        <v>1.044373102149024E-2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356283</v>
      </c>
      <c r="D10" s="252">
        <v>94044</v>
      </c>
      <c r="E10" s="252">
        <v>181693</v>
      </c>
      <c r="F10" s="258">
        <f t="shared" si="0"/>
        <v>0.22703082965034405</v>
      </c>
      <c r="G10" s="252">
        <v>342343</v>
      </c>
      <c r="H10" s="260">
        <f t="shared" si="3"/>
        <v>0.8841837605191174</v>
      </c>
      <c r="I10" s="259">
        <f t="shared" si="4"/>
        <v>160650</v>
      </c>
      <c r="J10" s="258">
        <f t="shared" si="5"/>
        <v>0.33669295551352751</v>
      </c>
      <c r="K10" s="252">
        <v>341923</v>
      </c>
      <c r="L10" s="260">
        <f t="shared" si="6"/>
        <v>-1.2268397484394011E-3</v>
      </c>
      <c r="M10" s="259">
        <f t="shared" si="7"/>
        <v>-420</v>
      </c>
      <c r="N10" s="258">
        <f t="shared" si="8"/>
        <v>0.32837143908058342</v>
      </c>
      <c r="O10" s="252">
        <v>382237</v>
      </c>
      <c r="P10" s="260">
        <f t="shared" si="9"/>
        <v>0.1179037385610211</v>
      </c>
      <c r="Q10" s="259">
        <f t="shared" si="10"/>
        <v>40314</v>
      </c>
      <c r="R10" s="260">
        <f t="shared" si="1"/>
        <v>7.2846585439103162E-2</v>
      </c>
      <c r="S10" s="259">
        <f t="shared" si="2"/>
        <v>25954</v>
      </c>
      <c r="T10" s="258">
        <f>O10/$O$6</f>
        <v>0.36113446846945579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31009</v>
      </c>
      <c r="D11" s="252">
        <v>30342</v>
      </c>
      <c r="E11" s="252">
        <v>44398</v>
      </c>
      <c r="F11" s="253">
        <f t="shared" si="0"/>
        <v>5.5476626919121683E-2</v>
      </c>
      <c r="G11" s="252">
        <v>48630</v>
      </c>
      <c r="H11" s="264">
        <f t="shared" si="3"/>
        <v>9.531960899139591E-2</v>
      </c>
      <c r="I11" s="255">
        <f t="shared" si="4"/>
        <v>4232</v>
      </c>
      <c r="J11" s="253">
        <f t="shared" si="5"/>
        <v>4.7827408261956111E-2</v>
      </c>
      <c r="K11" s="252">
        <v>55684</v>
      </c>
      <c r="L11" s="260">
        <f t="shared" si="6"/>
        <v>0.14505449311124829</v>
      </c>
      <c r="M11" s="259">
        <f t="shared" si="7"/>
        <v>7054</v>
      </c>
      <c r="N11" s="258">
        <f t="shared" si="8"/>
        <v>5.3477055400669757E-2</v>
      </c>
      <c r="O11" s="252">
        <v>49807</v>
      </c>
      <c r="P11" s="260">
        <f t="shared" si="9"/>
        <v>-0.10554198692622652</v>
      </c>
      <c r="Q11" s="259">
        <f t="shared" si="10"/>
        <v>-5877</v>
      </c>
      <c r="R11" s="260">
        <f t="shared" si="1"/>
        <v>0.60621110000322487</v>
      </c>
      <c r="S11" s="259">
        <f t="shared" si="2"/>
        <v>18798</v>
      </c>
      <c r="T11" s="258">
        <f t="shared" si="11"/>
        <v>4.7057256286173722E-2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120142</v>
      </c>
      <c r="D12" s="252">
        <v>52879</v>
      </c>
      <c r="E12" s="252">
        <v>104557</v>
      </c>
      <c r="F12" s="258">
        <f t="shared" si="0"/>
        <v>0.13064709403087088</v>
      </c>
      <c r="G12" s="252">
        <v>134886</v>
      </c>
      <c r="H12" s="260">
        <f t="shared" si="3"/>
        <v>0.29007144428397913</v>
      </c>
      <c r="I12" s="259">
        <f t="shared" si="4"/>
        <v>30329</v>
      </c>
      <c r="J12" s="258">
        <f t="shared" si="5"/>
        <v>0.13265983530376749</v>
      </c>
      <c r="K12" s="252">
        <v>146430</v>
      </c>
      <c r="L12" s="260">
        <f t="shared" si="6"/>
        <v>8.5583381522174262E-2</v>
      </c>
      <c r="M12" s="259">
        <f t="shared" si="7"/>
        <v>11544</v>
      </c>
      <c r="N12" s="258">
        <f t="shared" si="8"/>
        <v>0.14062648556713012</v>
      </c>
      <c r="O12" s="252">
        <v>156566</v>
      </c>
      <c r="P12" s="260">
        <f t="shared" si="9"/>
        <v>6.9220788089872309E-2</v>
      </c>
      <c r="Q12" s="259">
        <f t="shared" si="10"/>
        <v>10136</v>
      </c>
      <c r="R12" s="260">
        <f t="shared" si="1"/>
        <v>0.30317457675084492</v>
      </c>
      <c r="S12" s="259">
        <f t="shared" si="2"/>
        <v>36424</v>
      </c>
      <c r="T12" s="258">
        <f t="shared" si="11"/>
        <v>0.14792230786237026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37119</v>
      </c>
      <c r="D13" s="252">
        <v>14777</v>
      </c>
      <c r="E13" s="252">
        <v>21732</v>
      </c>
      <c r="F13" s="253">
        <f t="shared" si="0"/>
        <v>2.7154783012891398E-2</v>
      </c>
      <c r="G13" s="252">
        <v>33809</v>
      </c>
      <c r="H13" s="264">
        <f t="shared" si="3"/>
        <v>0.55572427756304066</v>
      </c>
      <c r="I13" s="255">
        <f t="shared" si="4"/>
        <v>12077</v>
      </c>
      <c r="J13" s="253">
        <f t="shared" si="5"/>
        <v>3.3251014721950939E-2</v>
      </c>
      <c r="K13" s="252">
        <v>37722</v>
      </c>
      <c r="L13" s="260">
        <f t="shared" si="6"/>
        <v>0.11573841284864983</v>
      </c>
      <c r="M13" s="259">
        <f t="shared" si="7"/>
        <v>3913</v>
      </c>
      <c r="N13" s="258">
        <f t="shared" si="8"/>
        <v>3.6226950000432162E-2</v>
      </c>
      <c r="O13" s="252">
        <v>35821</v>
      </c>
      <c r="P13" s="260">
        <f t="shared" si="9"/>
        <v>-5.0394994963151474E-2</v>
      </c>
      <c r="Q13" s="259">
        <f t="shared" si="10"/>
        <v>-1901</v>
      </c>
      <c r="R13" s="260">
        <f t="shared" si="1"/>
        <v>-3.4968614456208358E-2</v>
      </c>
      <c r="S13" s="259">
        <f t="shared" si="2"/>
        <v>-1298</v>
      </c>
      <c r="T13" s="258">
        <f t="shared" si="11"/>
        <v>3.3843395053446884E-2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45577</v>
      </c>
      <c r="D14" s="252">
        <v>21825</v>
      </c>
      <c r="E14" s="252">
        <v>45216</v>
      </c>
      <c r="F14" s="258">
        <f t="shared" si="0"/>
        <v>5.6498742348191494E-2</v>
      </c>
      <c r="G14" s="252">
        <v>29061</v>
      </c>
      <c r="H14" s="260">
        <f t="shared" si="3"/>
        <v>-0.35728503184713378</v>
      </c>
      <c r="I14" s="259">
        <f t="shared" si="4"/>
        <v>-16155</v>
      </c>
      <c r="J14" s="258">
        <f t="shared" si="5"/>
        <v>2.8581375930510109E-2</v>
      </c>
      <c r="K14" s="252">
        <v>32018</v>
      </c>
      <c r="L14" s="260">
        <f t="shared" si="6"/>
        <v>0.10175148824885594</v>
      </c>
      <c r="M14" s="259">
        <f t="shared" si="7"/>
        <v>2957</v>
      </c>
      <c r="N14" s="258">
        <f t="shared" si="8"/>
        <v>3.0749018745396241E-2</v>
      </c>
      <c r="O14" s="252">
        <v>29188</v>
      </c>
      <c r="P14" s="260">
        <f t="shared" si="9"/>
        <v>-8.838778187269658E-2</v>
      </c>
      <c r="Q14" s="259">
        <f t="shared" si="10"/>
        <v>-2830</v>
      </c>
      <c r="R14" s="260">
        <f t="shared" si="1"/>
        <v>-0.35958926651600587</v>
      </c>
      <c r="S14" s="259">
        <f t="shared" si="2"/>
        <v>-16389</v>
      </c>
      <c r="T14" s="258">
        <f t="shared" si="11"/>
        <v>2.7576589565338983E-2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41904</v>
      </c>
      <c r="D15" s="252">
        <v>22233</v>
      </c>
      <c r="E15" s="252">
        <v>26311</v>
      </c>
      <c r="F15" s="253">
        <f t="shared" si="0"/>
        <v>3.2876380261926449E-2</v>
      </c>
      <c r="G15" s="252">
        <v>32375</v>
      </c>
      <c r="H15" s="264">
        <f t="shared" si="3"/>
        <v>0.23047394625821904</v>
      </c>
      <c r="I15" s="255">
        <f t="shared" si="4"/>
        <v>6064</v>
      </c>
      <c r="J15" s="253">
        <f t="shared" si="5"/>
        <v>3.1840681523356555E-2</v>
      </c>
      <c r="K15" s="252">
        <v>47068</v>
      </c>
      <c r="L15" s="260">
        <f t="shared" si="6"/>
        <v>0.45383783783783782</v>
      </c>
      <c r="M15" s="259">
        <f t="shared" si="7"/>
        <v>14693</v>
      </c>
      <c r="N15" s="258">
        <f t="shared" si="8"/>
        <v>4.5202536520342007E-2</v>
      </c>
      <c r="O15" s="252">
        <v>61312</v>
      </c>
      <c r="P15" s="260">
        <f t="shared" si="9"/>
        <v>0.30262598793235318</v>
      </c>
      <c r="Q15" s="259">
        <f t="shared" si="10"/>
        <v>14244</v>
      </c>
      <c r="R15" s="260">
        <f t="shared" si="1"/>
        <v>0.46315387552500953</v>
      </c>
      <c r="S15" s="259">
        <f t="shared" si="2"/>
        <v>19408</v>
      </c>
      <c r="T15" s="258">
        <f t="shared" si="11"/>
        <v>5.7927088510006296E-2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54208</v>
      </c>
      <c r="D16" s="252">
        <f>D6-SUM(D7:D15)</f>
        <v>69757</v>
      </c>
      <c r="E16" s="252">
        <f>E6-SUM(E7:E15)</f>
        <v>40392</v>
      </c>
      <c r="F16" s="258">
        <f t="shared" si="0"/>
        <v>5.0471010282381254E-2</v>
      </c>
      <c r="G16" s="252">
        <f>G6-SUM(G7:G15)</f>
        <v>57756</v>
      </c>
      <c r="H16" s="260">
        <f t="shared" si="3"/>
        <v>0.42988710635769456</v>
      </c>
      <c r="I16" s="259">
        <f t="shared" si="4"/>
        <v>17364</v>
      </c>
      <c r="J16" s="258">
        <f t="shared" si="5"/>
        <v>5.6802792341713704E-2</v>
      </c>
      <c r="K16" s="252">
        <f>K6-SUM(K7:K15)</f>
        <v>59696</v>
      </c>
      <c r="L16" s="260">
        <f t="shared" si="6"/>
        <v>3.3589583766188813E-2</v>
      </c>
      <c r="M16" s="259">
        <f t="shared" si="7"/>
        <v>1940</v>
      </c>
      <c r="N16" s="258">
        <f t="shared" si="8"/>
        <v>5.7330046318482542E-2</v>
      </c>
      <c r="O16" s="252">
        <f>O6-SUM(O7:O15)</f>
        <v>55970</v>
      </c>
      <c r="P16" s="260">
        <f t="shared" si="9"/>
        <v>-6.2416242294291102E-2</v>
      </c>
      <c r="Q16" s="259">
        <f t="shared" si="10"/>
        <v>-3726</v>
      </c>
      <c r="R16" s="260">
        <f t="shared" si="1"/>
        <v>3.2504427390791069E-2</v>
      </c>
      <c r="S16" s="259">
        <f t="shared" si="2"/>
        <v>1762</v>
      </c>
      <c r="T16" s="258">
        <f t="shared" si="11"/>
        <v>5.2880009523503593E-2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4B3B8-AF18-4758-8DB0-185D1B11CD9C}">
  <sheetPr>
    <tabColor theme="4" tint="0.39997558519241921"/>
  </sheetPr>
  <dimension ref="A1:AE149"/>
  <sheetViews>
    <sheetView showGridLines="0" topLeftCell="C1" zoomScaleNormal="100" workbookViewId="0">
      <selection activeCell="O7" sqref="O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632407</v>
      </c>
      <c r="D6" s="243">
        <v>248286</v>
      </c>
      <c r="E6" s="243">
        <v>384253</v>
      </c>
      <c r="F6" s="244">
        <f>E6/$E$6</f>
        <v>1</v>
      </c>
      <c r="G6" s="243">
        <v>593573</v>
      </c>
      <c r="H6" s="244">
        <f>G6/E6-1</f>
        <v>0.54474525898301374</v>
      </c>
      <c r="I6" s="243">
        <f>G6-E6</f>
        <v>209320</v>
      </c>
      <c r="J6" s="244">
        <f>G6/$G$6</f>
        <v>1</v>
      </c>
      <c r="K6" s="243">
        <v>612478</v>
      </c>
      <c r="L6" s="244">
        <f>K6/G6-1</f>
        <v>3.1849494501939857E-2</v>
      </c>
      <c r="M6" s="243">
        <f>K6-G6</f>
        <v>18905</v>
      </c>
      <c r="N6" s="244">
        <f>K6/$K$6</f>
        <v>1</v>
      </c>
      <c r="O6" s="243">
        <v>636461</v>
      </c>
      <c r="P6" s="244">
        <f>O6/K6-1</f>
        <v>3.915732483452472E-2</v>
      </c>
      <c r="Q6" s="243">
        <f>O6-K6</f>
        <v>23983</v>
      </c>
      <c r="R6" s="244">
        <f>IFERROR(O6/C6-1,"-")</f>
        <v>6.4104287270696503E-3</v>
      </c>
      <c r="S6" s="243">
        <f>O6-C6</f>
        <v>4054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109920</v>
      </c>
      <c r="D7" s="252">
        <v>43067</v>
      </c>
      <c r="E7" s="252">
        <v>120918</v>
      </c>
      <c r="F7" s="258">
        <f t="shared" ref="F7:F16" si="0">E7/$E$6</f>
        <v>0.3146832946001723</v>
      </c>
      <c r="G7" s="252">
        <v>120397</v>
      </c>
      <c r="H7" s="260">
        <f>G7/E7-1</f>
        <v>-4.3087050728592979E-3</v>
      </c>
      <c r="I7" s="259">
        <f>G7-E7</f>
        <v>-521</v>
      </c>
      <c r="J7" s="258">
        <f>G7/$G$6</f>
        <v>0.20283436072732419</v>
      </c>
      <c r="K7" s="252">
        <v>106138</v>
      </c>
      <c r="L7" s="260">
        <f>K7/G7-1</f>
        <v>-0.11843318355108512</v>
      </c>
      <c r="M7" s="259">
        <f>K7-G7</f>
        <v>-14259</v>
      </c>
      <c r="N7" s="258">
        <f>K7/$K$6</f>
        <v>0.17329275500507774</v>
      </c>
      <c r="O7" s="252">
        <v>101169</v>
      </c>
      <c r="P7" s="260">
        <f>O7/K7-1</f>
        <v>-4.6816408826245048E-2</v>
      </c>
      <c r="Q7" s="259">
        <f>O7-K7</f>
        <v>-4969</v>
      </c>
      <c r="R7" s="260">
        <f t="shared" ref="R7:R16" si="1">IFERROR(O7/C7-1,"-")</f>
        <v>-7.9612445414847133E-2</v>
      </c>
      <c r="S7" s="259">
        <f t="shared" ref="S7:S16" si="2">O7-C7</f>
        <v>-8751</v>
      </c>
      <c r="T7" s="258">
        <f>O7/$O$6</f>
        <v>0.15895553694570444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76491</v>
      </c>
      <c r="D8" s="252">
        <v>23619</v>
      </c>
      <c r="E8" s="252">
        <v>39986</v>
      </c>
      <c r="F8" s="258">
        <f t="shared" si="0"/>
        <v>0.10406164688369382</v>
      </c>
      <c r="G8" s="252">
        <v>75857</v>
      </c>
      <c r="H8" s="260">
        <f t="shared" ref="H8:H16" si="3">G8/E8-1</f>
        <v>0.89708898114340019</v>
      </c>
      <c r="I8" s="259">
        <f t="shared" ref="I8:I16" si="4">G8-E8</f>
        <v>35871</v>
      </c>
      <c r="J8" s="258">
        <f t="shared" ref="J8:J16" si="5">G8/$G$6</f>
        <v>0.12779725492904831</v>
      </c>
      <c r="K8" s="252">
        <v>67064</v>
      </c>
      <c r="L8" s="260">
        <f t="shared" ref="L8:L16" si="6">K8/G8-1</f>
        <v>-0.1159154725338466</v>
      </c>
      <c r="M8" s="259">
        <f t="shared" ref="M8:M16" si="7">K8-G8</f>
        <v>-8793</v>
      </c>
      <c r="N8" s="258">
        <f t="shared" ref="N8:N16" si="8">K8/$K$6</f>
        <v>0.10949617782189727</v>
      </c>
      <c r="O8" s="252">
        <v>64415</v>
      </c>
      <c r="P8" s="260">
        <f t="shared" ref="P8:P16" si="9">O8/K8-1</f>
        <v>-3.9499582488369267E-2</v>
      </c>
      <c r="Q8" s="259">
        <f t="shared" ref="Q8:Q16" si="10">O8-K8</f>
        <v>-2649</v>
      </c>
      <c r="R8" s="260">
        <f t="shared" si="1"/>
        <v>-0.15787478265416843</v>
      </c>
      <c r="S8" s="259">
        <f t="shared" si="2"/>
        <v>-12076</v>
      </c>
      <c r="T8" s="258">
        <f t="shared" ref="T8:T16" si="11">O8/$O$6</f>
        <v>0.10120808659132295</v>
      </c>
      <c r="V8" s="29"/>
      <c r="W8" s="79"/>
      <c r="AE8" s="1"/>
    </row>
    <row r="9" spans="1:31" s="4" customFormat="1" x14ac:dyDescent="0.25">
      <c r="B9" s="235" t="s">
        <v>46</v>
      </c>
      <c r="C9" s="252">
        <v>4565</v>
      </c>
      <c r="D9" s="252">
        <v>681</v>
      </c>
      <c r="E9" s="252">
        <v>2535</v>
      </c>
      <c r="F9" s="253">
        <f t="shared" si="0"/>
        <v>6.5972158968179819E-3</v>
      </c>
      <c r="G9" s="252">
        <v>3247</v>
      </c>
      <c r="H9" s="264">
        <f t="shared" si="3"/>
        <v>0.28086785009861925</v>
      </c>
      <c r="I9" s="255">
        <f t="shared" si="4"/>
        <v>712</v>
      </c>
      <c r="J9" s="253">
        <f t="shared" si="5"/>
        <v>5.4702622929277446E-3</v>
      </c>
      <c r="K9" s="252">
        <v>5439</v>
      </c>
      <c r="L9" s="260">
        <f t="shared" si="6"/>
        <v>0.67508469356328926</v>
      </c>
      <c r="M9" s="259">
        <f t="shared" si="7"/>
        <v>2192</v>
      </c>
      <c r="N9" s="258">
        <f t="shared" si="8"/>
        <v>8.8803189665587982E-3</v>
      </c>
      <c r="O9" s="252">
        <v>3803</v>
      </c>
      <c r="P9" s="260">
        <f t="shared" si="9"/>
        <v>-0.30079058650487223</v>
      </c>
      <c r="Q9" s="259">
        <f t="shared" si="10"/>
        <v>-1636</v>
      </c>
      <c r="R9" s="260">
        <f t="shared" si="1"/>
        <v>-0.16692223439211396</v>
      </c>
      <c r="S9" s="259">
        <f t="shared" si="2"/>
        <v>-762</v>
      </c>
      <c r="T9" s="258">
        <f t="shared" si="11"/>
        <v>5.9752286471598413E-3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284219</v>
      </c>
      <c r="D10" s="252">
        <v>68651</v>
      </c>
      <c r="E10" s="252">
        <v>114704</v>
      </c>
      <c r="F10" s="258">
        <f t="shared" si="0"/>
        <v>0.29851165768386972</v>
      </c>
      <c r="G10" s="252">
        <v>244952</v>
      </c>
      <c r="H10" s="260">
        <f t="shared" si="3"/>
        <v>1.1355140186915889</v>
      </c>
      <c r="I10" s="259">
        <f t="shared" si="4"/>
        <v>130248</v>
      </c>
      <c r="J10" s="258">
        <f t="shared" si="5"/>
        <v>0.4126737570610523</v>
      </c>
      <c r="K10" s="252">
        <v>249820</v>
      </c>
      <c r="L10" s="260">
        <f t="shared" si="6"/>
        <v>1.987328129592747E-2</v>
      </c>
      <c r="M10" s="259">
        <f t="shared" si="7"/>
        <v>4868</v>
      </c>
      <c r="N10" s="258">
        <f t="shared" si="8"/>
        <v>0.40788403828382408</v>
      </c>
      <c r="O10" s="252">
        <v>275953</v>
      </c>
      <c r="P10" s="260">
        <f t="shared" si="9"/>
        <v>0.1046073172684332</v>
      </c>
      <c r="Q10" s="259">
        <f t="shared" si="10"/>
        <v>26133</v>
      </c>
      <c r="R10" s="260">
        <f t="shared" si="1"/>
        <v>-2.9083206963644193E-2</v>
      </c>
      <c r="S10" s="259">
        <f t="shared" si="2"/>
        <v>-8266</v>
      </c>
      <c r="T10" s="258">
        <f>O10/$O$6</f>
        <v>0.43357409173539307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19123</v>
      </c>
      <c r="D11" s="252">
        <v>25510</v>
      </c>
      <c r="E11" s="252">
        <v>20278</v>
      </c>
      <c r="F11" s="253">
        <f t="shared" si="0"/>
        <v>5.2772522270483249E-2</v>
      </c>
      <c r="G11" s="252">
        <v>32271</v>
      </c>
      <c r="H11" s="264">
        <f t="shared" si="3"/>
        <v>0.59142913502317773</v>
      </c>
      <c r="I11" s="255">
        <f t="shared" si="4"/>
        <v>11993</v>
      </c>
      <c r="J11" s="253">
        <f t="shared" si="5"/>
        <v>5.4367365092414917E-2</v>
      </c>
      <c r="K11" s="252">
        <v>36164</v>
      </c>
      <c r="L11" s="260">
        <f t="shared" si="6"/>
        <v>0.12063462551516846</v>
      </c>
      <c r="M11" s="259">
        <f t="shared" si="7"/>
        <v>3893</v>
      </c>
      <c r="N11" s="258">
        <f t="shared" si="8"/>
        <v>5.9045386119991251E-2</v>
      </c>
      <c r="O11" s="252">
        <v>33708</v>
      </c>
      <c r="P11" s="260">
        <f t="shared" si="9"/>
        <v>-6.791284149983412E-2</v>
      </c>
      <c r="Q11" s="259">
        <f t="shared" si="10"/>
        <v>-2456</v>
      </c>
      <c r="R11" s="260">
        <f t="shared" si="1"/>
        <v>0.7626941379490666</v>
      </c>
      <c r="S11" s="259">
        <f t="shared" si="2"/>
        <v>14585</v>
      </c>
      <c r="T11" s="258">
        <f t="shared" si="11"/>
        <v>5.2961611159206924E-2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59066</v>
      </c>
      <c r="D12" s="252">
        <v>28803</v>
      </c>
      <c r="E12" s="252">
        <v>51310</v>
      </c>
      <c r="F12" s="258">
        <f t="shared" si="0"/>
        <v>0.13353181367484443</v>
      </c>
      <c r="G12" s="252">
        <v>65021</v>
      </c>
      <c r="H12" s="260">
        <f t="shared" si="3"/>
        <v>0.26721886571818354</v>
      </c>
      <c r="I12" s="259">
        <f t="shared" si="4"/>
        <v>13711</v>
      </c>
      <c r="J12" s="258">
        <f t="shared" si="5"/>
        <v>0.10954170759114717</v>
      </c>
      <c r="K12" s="252">
        <v>80309</v>
      </c>
      <c r="L12" s="260">
        <f t="shared" si="6"/>
        <v>0.23512403684963323</v>
      </c>
      <c r="M12" s="259">
        <f t="shared" si="7"/>
        <v>15288</v>
      </c>
      <c r="N12" s="258">
        <f t="shared" si="8"/>
        <v>0.1311214443620832</v>
      </c>
      <c r="O12" s="252">
        <v>80773</v>
      </c>
      <c r="P12" s="260">
        <f t="shared" si="9"/>
        <v>5.7776836967213807E-3</v>
      </c>
      <c r="Q12" s="259">
        <f t="shared" si="10"/>
        <v>464</v>
      </c>
      <c r="R12" s="260">
        <f t="shared" si="1"/>
        <v>0.36750414790234642</v>
      </c>
      <c r="S12" s="259">
        <f t="shared" si="2"/>
        <v>21707</v>
      </c>
      <c r="T12" s="258">
        <f t="shared" si="11"/>
        <v>0.12690958283382642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17966</v>
      </c>
      <c r="D13" s="252">
        <v>6752</v>
      </c>
      <c r="E13" s="252">
        <v>10731</v>
      </c>
      <c r="F13" s="253">
        <f t="shared" si="0"/>
        <v>2.7926912737180971E-2</v>
      </c>
      <c r="G13" s="252">
        <v>17520</v>
      </c>
      <c r="H13" s="264">
        <f t="shared" si="3"/>
        <v>0.63265306122448983</v>
      </c>
      <c r="I13" s="255">
        <f t="shared" si="4"/>
        <v>6789</v>
      </c>
      <c r="J13" s="253">
        <f t="shared" si="5"/>
        <v>2.951616734588669E-2</v>
      </c>
      <c r="K13" s="252">
        <v>25698</v>
      </c>
      <c r="L13" s="260">
        <f t="shared" si="6"/>
        <v>0.46678082191780823</v>
      </c>
      <c r="M13" s="259">
        <f t="shared" si="7"/>
        <v>8178</v>
      </c>
      <c r="N13" s="258">
        <f t="shared" si="8"/>
        <v>4.1957425409565728E-2</v>
      </c>
      <c r="O13" s="252">
        <v>23944</v>
      </c>
      <c r="P13" s="260">
        <f t="shared" si="9"/>
        <v>-6.8254338859055186E-2</v>
      </c>
      <c r="Q13" s="259">
        <f t="shared" si="10"/>
        <v>-1754</v>
      </c>
      <c r="R13" s="260">
        <f t="shared" si="1"/>
        <v>0.33273961928086382</v>
      </c>
      <c r="S13" s="259">
        <f t="shared" si="2"/>
        <v>5978</v>
      </c>
      <c r="T13" s="258">
        <f t="shared" si="11"/>
        <v>3.762052977323041E-2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20687</v>
      </c>
      <c r="D14" s="252">
        <v>5616</v>
      </c>
      <c r="E14" s="252">
        <v>11021</v>
      </c>
      <c r="F14" s="258">
        <f t="shared" si="0"/>
        <v>2.8681623825968828E-2</v>
      </c>
      <c r="G14" s="252">
        <v>9118</v>
      </c>
      <c r="H14" s="260">
        <f t="shared" si="3"/>
        <v>-0.17267035659196084</v>
      </c>
      <c r="I14" s="259">
        <f t="shared" si="4"/>
        <v>-1903</v>
      </c>
      <c r="J14" s="258">
        <f t="shared" si="5"/>
        <v>1.536121083674628E-2</v>
      </c>
      <c r="K14" s="252">
        <v>11280</v>
      </c>
      <c r="L14" s="260">
        <f t="shared" si="6"/>
        <v>0.23711340206185572</v>
      </c>
      <c r="M14" s="259">
        <f t="shared" si="7"/>
        <v>2162</v>
      </c>
      <c r="N14" s="258">
        <f t="shared" si="8"/>
        <v>1.8416988038754044E-2</v>
      </c>
      <c r="O14" s="252">
        <v>10812</v>
      </c>
      <c r="P14" s="260">
        <f t="shared" si="9"/>
        <v>-4.1489361702127692E-2</v>
      </c>
      <c r="Q14" s="259">
        <f t="shared" si="10"/>
        <v>-468</v>
      </c>
      <c r="R14" s="260">
        <f t="shared" si="1"/>
        <v>-0.4773529269589597</v>
      </c>
      <c r="S14" s="259">
        <f t="shared" si="2"/>
        <v>-9875</v>
      </c>
      <c r="T14" s="258">
        <f t="shared" si="11"/>
        <v>1.6987686598236185E-2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19152</v>
      </c>
      <c r="D15" s="252">
        <v>14211</v>
      </c>
      <c r="E15" s="252">
        <v>4744</v>
      </c>
      <c r="F15" s="253">
        <f t="shared" si="0"/>
        <v>1.2346032431757201E-2</v>
      </c>
      <c r="G15" s="252">
        <v>9037</v>
      </c>
      <c r="H15" s="264">
        <f t="shared" si="3"/>
        <v>0.9049325463743676</v>
      </c>
      <c r="I15" s="255">
        <f t="shared" si="4"/>
        <v>4293</v>
      </c>
      <c r="J15" s="253">
        <f t="shared" si="5"/>
        <v>1.5224749104153995E-2</v>
      </c>
      <c r="K15" s="252">
        <v>15069</v>
      </c>
      <c r="L15" s="260">
        <f t="shared" si="6"/>
        <v>0.66747814540223516</v>
      </c>
      <c r="M15" s="259">
        <f t="shared" si="7"/>
        <v>6032</v>
      </c>
      <c r="N15" s="258">
        <f t="shared" si="8"/>
        <v>2.4603332691133396E-2</v>
      </c>
      <c r="O15" s="252">
        <v>23750</v>
      </c>
      <c r="P15" s="260">
        <f t="shared" si="9"/>
        <v>0.57608334992368437</v>
      </c>
      <c r="Q15" s="259">
        <f t="shared" si="10"/>
        <v>8681</v>
      </c>
      <c r="R15" s="260">
        <f t="shared" si="1"/>
        <v>0.24007936507936511</v>
      </c>
      <c r="S15" s="259">
        <f t="shared" si="2"/>
        <v>4598</v>
      </c>
      <c r="T15" s="258">
        <f t="shared" si="11"/>
        <v>3.7315719266380817E-2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21218</v>
      </c>
      <c r="D16" s="252">
        <f>D6-SUM(D7:D15)</f>
        <v>31376</v>
      </c>
      <c r="E16" s="252">
        <f>E6-SUM(E7:E15)</f>
        <v>8026</v>
      </c>
      <c r="F16" s="258">
        <f t="shared" si="0"/>
        <v>2.0887279995211488E-2</v>
      </c>
      <c r="G16" s="252">
        <f>G6-SUM(G7:G15)</f>
        <v>16153</v>
      </c>
      <c r="H16" s="260">
        <f t="shared" si="3"/>
        <v>1.012584101669574</v>
      </c>
      <c r="I16" s="259">
        <f t="shared" si="4"/>
        <v>8127</v>
      </c>
      <c r="J16" s="258">
        <f t="shared" si="5"/>
        <v>2.7213165019298383E-2</v>
      </c>
      <c r="K16" s="252">
        <f>K6-SUM(K7:K15)</f>
        <v>15497</v>
      </c>
      <c r="L16" s="260">
        <f t="shared" si="6"/>
        <v>-4.0611651086485456E-2</v>
      </c>
      <c r="M16" s="259">
        <f t="shared" si="7"/>
        <v>-656</v>
      </c>
      <c r="N16" s="258">
        <f t="shared" si="8"/>
        <v>2.5302133301114488E-2</v>
      </c>
      <c r="O16" s="252">
        <f>O6-SUM(O7:O15)</f>
        <v>18134</v>
      </c>
      <c r="P16" s="260">
        <f t="shared" si="9"/>
        <v>0.17016196683229001</v>
      </c>
      <c r="Q16" s="259">
        <f t="shared" si="10"/>
        <v>2637</v>
      </c>
      <c r="R16" s="260">
        <f t="shared" si="1"/>
        <v>-0.14534828918842491</v>
      </c>
      <c r="S16" s="259">
        <f t="shared" si="2"/>
        <v>-3084</v>
      </c>
      <c r="T16" s="258">
        <f t="shared" si="11"/>
        <v>2.8491926449538935E-2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DFA7A-67F9-4E4B-B263-22FBEF4F0F0D}">
  <sheetPr>
    <tabColor theme="4" tint="0.39997558519241921"/>
  </sheetPr>
  <dimension ref="A1:AE149"/>
  <sheetViews>
    <sheetView showGridLines="0" topLeftCell="B1" zoomScaleNormal="100" workbookViewId="0">
      <selection activeCell="O7" sqref="O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415150</v>
      </c>
      <c r="D6" s="243">
        <v>208389</v>
      </c>
      <c r="E6" s="243">
        <v>416048</v>
      </c>
      <c r="F6" s="244">
        <f>E6/$E$6</f>
        <v>1</v>
      </c>
      <c r="G6" s="243">
        <v>423208</v>
      </c>
      <c r="H6" s="244">
        <f>G6/E6-1</f>
        <v>1.7209552743914225E-2</v>
      </c>
      <c r="I6" s="243">
        <f>G6-E6</f>
        <v>7160</v>
      </c>
      <c r="J6" s="244">
        <f>G6/$G$6</f>
        <v>1</v>
      </c>
      <c r="K6" s="243">
        <v>428791</v>
      </c>
      <c r="L6" s="244">
        <f>K6/G6-1</f>
        <v>1.3192094667397569E-2</v>
      </c>
      <c r="M6" s="243">
        <f>K6-G6</f>
        <v>5583</v>
      </c>
      <c r="N6" s="244">
        <f>K6/$K$6</f>
        <v>1</v>
      </c>
      <c r="O6" s="243">
        <v>421973</v>
      </c>
      <c r="P6" s="244">
        <f>O6/K6-1</f>
        <v>-1.5900520300099585E-2</v>
      </c>
      <c r="Q6" s="243">
        <f>O6-K6</f>
        <v>-6818</v>
      </c>
      <c r="R6" s="244">
        <f>IFERROR(O6/C6-1,"-")</f>
        <v>1.6435023485487088E-2</v>
      </c>
      <c r="S6" s="243">
        <f>O6-C6</f>
        <v>6823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113067</v>
      </c>
      <c r="D7" s="252">
        <v>58508</v>
      </c>
      <c r="E7" s="252">
        <v>126666</v>
      </c>
      <c r="F7" s="258">
        <f t="shared" ref="F7:F16" si="0">E7/$E$6</f>
        <v>0.30445044802522786</v>
      </c>
      <c r="G7" s="252">
        <v>86811</v>
      </c>
      <c r="H7" s="260">
        <f>G7/E7-1</f>
        <v>-0.31464639287575202</v>
      </c>
      <c r="I7" s="259">
        <f>G7-E7</f>
        <v>-39855</v>
      </c>
      <c r="J7" s="258">
        <f>G7/$G$6</f>
        <v>0.20512608457307044</v>
      </c>
      <c r="K7" s="252">
        <v>75374</v>
      </c>
      <c r="L7" s="260">
        <f>K7/G7-1</f>
        <v>-0.13174597689232936</v>
      </c>
      <c r="M7" s="259">
        <f>K7-G7</f>
        <v>-11437</v>
      </c>
      <c r="N7" s="258">
        <f>K7/$K$6</f>
        <v>0.17578260737748694</v>
      </c>
      <c r="O7" s="252">
        <v>60650</v>
      </c>
      <c r="P7" s="260">
        <f>O7/K7-1</f>
        <v>-0.19534587523549229</v>
      </c>
      <c r="Q7" s="259">
        <f>O7-K7</f>
        <v>-14724</v>
      </c>
      <c r="R7" s="260">
        <f t="shared" ref="R7:R16" si="1">IFERROR(O7/C7-1,"-")</f>
        <v>-0.46359238327717189</v>
      </c>
      <c r="S7" s="259">
        <f t="shared" ref="S7:S16" si="2">O7-C7</f>
        <v>-52417</v>
      </c>
      <c r="T7" s="258">
        <f>O7/$O$6</f>
        <v>0.14372957511499551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51328</v>
      </c>
      <c r="D8" s="252">
        <v>23289</v>
      </c>
      <c r="E8" s="252">
        <v>43482</v>
      </c>
      <c r="F8" s="258">
        <f t="shared" si="0"/>
        <v>0.1045119793869938</v>
      </c>
      <c r="G8" s="252">
        <v>48094</v>
      </c>
      <c r="H8" s="260">
        <f t="shared" ref="H8:H16" si="3">G8/E8-1</f>
        <v>0.10606687824847061</v>
      </c>
      <c r="I8" s="259">
        <f t="shared" ref="I8:I16" si="4">G8-E8</f>
        <v>4612</v>
      </c>
      <c r="J8" s="258">
        <f t="shared" ref="J8:J16" si="5">G8/$G$6</f>
        <v>0.11364151906391183</v>
      </c>
      <c r="K8" s="252">
        <v>51902</v>
      </c>
      <c r="L8" s="260">
        <f t="shared" ref="L8:L16" si="6">K8/G8-1</f>
        <v>7.9178275876408799E-2</v>
      </c>
      <c r="M8" s="259">
        <f t="shared" ref="M8:M16" si="7">K8-G8</f>
        <v>3808</v>
      </c>
      <c r="N8" s="258">
        <f t="shared" ref="N8:N16" si="8">K8/$K$6</f>
        <v>0.12104265248104555</v>
      </c>
      <c r="O8" s="252">
        <v>50245</v>
      </c>
      <c r="P8" s="260">
        <f t="shared" ref="P8:P16" si="9">O8/K8-1</f>
        <v>-3.1925552001849655E-2</v>
      </c>
      <c r="Q8" s="259">
        <f t="shared" ref="Q8:Q16" si="10">O8-K8</f>
        <v>-1657</v>
      </c>
      <c r="R8" s="260">
        <f t="shared" si="1"/>
        <v>-2.1099594763092311E-2</v>
      </c>
      <c r="S8" s="259">
        <f t="shared" si="2"/>
        <v>-1083</v>
      </c>
      <c r="T8" s="258">
        <f t="shared" ref="T8:T16" si="11">O8/$O$6</f>
        <v>0.11907159936773205</v>
      </c>
      <c r="V8" s="29"/>
      <c r="W8" s="79"/>
      <c r="AE8" s="1"/>
    </row>
    <row r="9" spans="1:31" s="4" customFormat="1" x14ac:dyDescent="0.25">
      <c r="B9" s="235" t="s">
        <v>46</v>
      </c>
      <c r="C9" s="252">
        <v>5944</v>
      </c>
      <c r="D9" s="252">
        <v>1654</v>
      </c>
      <c r="E9" s="252">
        <v>2415</v>
      </c>
      <c r="F9" s="253">
        <f t="shared" si="0"/>
        <v>5.8046186978425564E-3</v>
      </c>
      <c r="G9" s="252">
        <v>3515</v>
      </c>
      <c r="H9" s="264">
        <f t="shared" si="3"/>
        <v>0.45548654244306408</v>
      </c>
      <c r="I9" s="255">
        <f t="shared" si="4"/>
        <v>1100</v>
      </c>
      <c r="J9" s="253">
        <f t="shared" si="5"/>
        <v>8.3056085896296861E-3</v>
      </c>
      <c r="K9" s="252">
        <v>14811</v>
      </c>
      <c r="L9" s="260">
        <f t="shared" si="6"/>
        <v>3.2136557610241825</v>
      </c>
      <c r="M9" s="259">
        <f t="shared" si="7"/>
        <v>11296</v>
      </c>
      <c r="N9" s="258">
        <f t="shared" si="8"/>
        <v>3.4541303338922691E-2</v>
      </c>
      <c r="O9" s="252">
        <v>7251</v>
      </c>
      <c r="P9" s="260">
        <f t="shared" si="9"/>
        <v>-0.51043143609479436</v>
      </c>
      <c r="Q9" s="259">
        <f t="shared" si="10"/>
        <v>-7560</v>
      </c>
      <c r="R9" s="260">
        <f t="shared" si="1"/>
        <v>0.21988559892328396</v>
      </c>
      <c r="S9" s="259">
        <f t="shared" si="2"/>
        <v>1307</v>
      </c>
      <c r="T9" s="258">
        <f t="shared" si="11"/>
        <v>1.7183563877309686E-2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72064</v>
      </c>
      <c r="D10" s="252">
        <v>25393</v>
      </c>
      <c r="E10" s="252">
        <v>66989</v>
      </c>
      <c r="F10" s="258">
        <f t="shared" si="0"/>
        <v>0.16101267161481367</v>
      </c>
      <c r="G10" s="252">
        <v>97391</v>
      </c>
      <c r="H10" s="260">
        <f t="shared" si="3"/>
        <v>0.45383570436937415</v>
      </c>
      <c r="I10" s="259">
        <f t="shared" si="4"/>
        <v>30402</v>
      </c>
      <c r="J10" s="258">
        <f t="shared" si="5"/>
        <v>0.23012561199221188</v>
      </c>
      <c r="K10" s="252">
        <v>92103</v>
      </c>
      <c r="L10" s="260">
        <f t="shared" si="6"/>
        <v>-5.4296598248298134E-2</v>
      </c>
      <c r="M10" s="259">
        <f t="shared" si="7"/>
        <v>-5288</v>
      </c>
      <c r="N10" s="258">
        <f t="shared" si="8"/>
        <v>0.21479695236140683</v>
      </c>
      <c r="O10" s="252">
        <v>106284</v>
      </c>
      <c r="P10" s="260">
        <f t="shared" si="9"/>
        <v>0.15396892609361257</v>
      </c>
      <c r="Q10" s="259">
        <f t="shared" si="10"/>
        <v>14181</v>
      </c>
      <c r="R10" s="260">
        <f t="shared" si="1"/>
        <v>0.4748556838365896</v>
      </c>
      <c r="S10" s="259">
        <f t="shared" si="2"/>
        <v>34220</v>
      </c>
      <c r="T10" s="258">
        <f>O10/$O$6</f>
        <v>0.25187393506219591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11886</v>
      </c>
      <c r="D11" s="252">
        <v>4832</v>
      </c>
      <c r="E11" s="252">
        <v>24120</v>
      </c>
      <c r="F11" s="253">
        <f t="shared" si="0"/>
        <v>5.7974079913856093E-2</v>
      </c>
      <c r="G11" s="252">
        <v>16359</v>
      </c>
      <c r="H11" s="264">
        <f t="shared" si="3"/>
        <v>-0.32176616915422884</v>
      </c>
      <c r="I11" s="255">
        <f t="shared" si="4"/>
        <v>-7761</v>
      </c>
      <c r="J11" s="253">
        <f t="shared" si="5"/>
        <v>3.8654751327952215E-2</v>
      </c>
      <c r="K11" s="252">
        <v>19520</v>
      </c>
      <c r="L11" s="260">
        <f t="shared" si="6"/>
        <v>0.19322696986368371</v>
      </c>
      <c r="M11" s="259">
        <f t="shared" si="7"/>
        <v>3161</v>
      </c>
      <c r="N11" s="258">
        <f t="shared" si="8"/>
        <v>4.5523343540326174E-2</v>
      </c>
      <c r="O11" s="252">
        <v>16099</v>
      </c>
      <c r="P11" s="260">
        <f t="shared" si="9"/>
        <v>-0.17525614754098362</v>
      </c>
      <c r="Q11" s="259">
        <f t="shared" si="10"/>
        <v>-3421</v>
      </c>
      <c r="R11" s="260">
        <f t="shared" si="1"/>
        <v>0.35445061416792867</v>
      </c>
      <c r="S11" s="259">
        <f t="shared" si="2"/>
        <v>4213</v>
      </c>
      <c r="T11" s="258">
        <f t="shared" si="11"/>
        <v>3.8151730086996086E-2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61076</v>
      </c>
      <c r="D12" s="252">
        <v>24076</v>
      </c>
      <c r="E12" s="252">
        <v>53247</v>
      </c>
      <c r="F12" s="258">
        <f t="shared" si="0"/>
        <v>0.12798282890435719</v>
      </c>
      <c r="G12" s="252">
        <v>69865</v>
      </c>
      <c r="H12" s="260">
        <f t="shared" si="3"/>
        <v>0.31209270005821921</v>
      </c>
      <c r="I12" s="259">
        <f t="shared" si="4"/>
        <v>16618</v>
      </c>
      <c r="J12" s="258">
        <f t="shared" si="5"/>
        <v>0.16508430842517155</v>
      </c>
      <c r="K12" s="252">
        <v>66121</v>
      </c>
      <c r="L12" s="260">
        <f t="shared" si="6"/>
        <v>-5.3589064624633198E-2</v>
      </c>
      <c r="M12" s="259">
        <f t="shared" si="7"/>
        <v>-3744</v>
      </c>
      <c r="N12" s="258">
        <f t="shared" si="8"/>
        <v>0.1542033298273518</v>
      </c>
      <c r="O12" s="252">
        <v>75793</v>
      </c>
      <c r="P12" s="260">
        <f t="shared" si="9"/>
        <v>0.14627727953297742</v>
      </c>
      <c r="Q12" s="259">
        <f t="shared" si="10"/>
        <v>9672</v>
      </c>
      <c r="R12" s="260">
        <f t="shared" si="1"/>
        <v>0.24096208003143627</v>
      </c>
      <c r="S12" s="259">
        <f t="shared" si="2"/>
        <v>14717</v>
      </c>
      <c r="T12" s="258">
        <f t="shared" si="11"/>
        <v>0.17961575740627955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19153</v>
      </c>
      <c r="D13" s="252">
        <v>8025</v>
      </c>
      <c r="E13" s="252">
        <v>11001</v>
      </c>
      <c r="F13" s="253">
        <f t="shared" si="0"/>
        <v>2.6441660577625658E-2</v>
      </c>
      <c r="G13" s="252">
        <v>16289</v>
      </c>
      <c r="H13" s="264">
        <f t="shared" si="3"/>
        <v>0.48068357422052532</v>
      </c>
      <c r="I13" s="255">
        <f t="shared" si="4"/>
        <v>5288</v>
      </c>
      <c r="J13" s="253">
        <f t="shared" si="5"/>
        <v>3.8489348027447495E-2</v>
      </c>
      <c r="K13" s="252">
        <v>12024</v>
      </c>
      <c r="L13" s="260">
        <f t="shared" si="6"/>
        <v>-0.261833138928111</v>
      </c>
      <c r="M13" s="259">
        <f t="shared" si="7"/>
        <v>-4265</v>
      </c>
      <c r="N13" s="258">
        <f t="shared" si="8"/>
        <v>2.8041633336520589E-2</v>
      </c>
      <c r="O13" s="252">
        <v>11877</v>
      </c>
      <c r="P13" s="260">
        <f t="shared" si="9"/>
        <v>-1.2225548902195627E-2</v>
      </c>
      <c r="Q13" s="259">
        <f t="shared" si="10"/>
        <v>-147</v>
      </c>
      <c r="R13" s="260">
        <f t="shared" si="1"/>
        <v>-0.37988826815642462</v>
      </c>
      <c r="S13" s="259">
        <f t="shared" si="2"/>
        <v>-7276</v>
      </c>
      <c r="T13" s="258">
        <f t="shared" si="11"/>
        <v>2.8146350595891205E-2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24890</v>
      </c>
      <c r="D14" s="252">
        <v>16209</v>
      </c>
      <c r="E14" s="252">
        <v>34195</v>
      </c>
      <c r="F14" s="258">
        <f t="shared" si="0"/>
        <v>8.219003576510403E-2</v>
      </c>
      <c r="G14" s="252">
        <v>19943</v>
      </c>
      <c r="H14" s="260">
        <f t="shared" si="3"/>
        <v>-0.41678607983623339</v>
      </c>
      <c r="I14" s="259">
        <f t="shared" si="4"/>
        <v>-14252</v>
      </c>
      <c r="J14" s="258">
        <f t="shared" si="5"/>
        <v>4.7123400313793688E-2</v>
      </c>
      <c r="K14" s="252">
        <v>20738</v>
      </c>
      <c r="L14" s="260">
        <f t="shared" si="6"/>
        <v>3.9863611292182632E-2</v>
      </c>
      <c r="M14" s="259">
        <f t="shared" si="7"/>
        <v>795</v>
      </c>
      <c r="N14" s="258">
        <f t="shared" si="8"/>
        <v>4.8363888234594477E-2</v>
      </c>
      <c r="O14" s="252">
        <v>18376</v>
      </c>
      <c r="P14" s="260">
        <f t="shared" si="9"/>
        <v>-0.1138971935577201</v>
      </c>
      <c r="Q14" s="259">
        <f t="shared" si="10"/>
        <v>-2362</v>
      </c>
      <c r="R14" s="260">
        <f t="shared" si="1"/>
        <v>-0.26171153073523501</v>
      </c>
      <c r="S14" s="259">
        <f t="shared" si="2"/>
        <v>-6514</v>
      </c>
      <c r="T14" s="258">
        <f t="shared" si="11"/>
        <v>4.354780993096715E-2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22752</v>
      </c>
      <c r="D15" s="252">
        <v>8022</v>
      </c>
      <c r="E15" s="252">
        <v>21567</v>
      </c>
      <c r="F15" s="253">
        <f t="shared" si="0"/>
        <v>5.1837768718993961E-2</v>
      </c>
      <c r="G15" s="252">
        <v>23338</v>
      </c>
      <c r="H15" s="264">
        <f t="shared" si="3"/>
        <v>8.2116196040246781E-2</v>
      </c>
      <c r="I15" s="255">
        <f t="shared" si="4"/>
        <v>1771</v>
      </c>
      <c r="J15" s="253">
        <f t="shared" si="5"/>
        <v>5.5145460388272435E-2</v>
      </c>
      <c r="K15" s="252">
        <v>31999</v>
      </c>
      <c r="L15" s="260">
        <f t="shared" si="6"/>
        <v>0.37111149198731685</v>
      </c>
      <c r="M15" s="259">
        <f t="shared" si="7"/>
        <v>8661</v>
      </c>
      <c r="N15" s="258">
        <f t="shared" si="8"/>
        <v>7.4626099894820552E-2</v>
      </c>
      <c r="O15" s="252">
        <v>37562</v>
      </c>
      <c r="P15" s="260">
        <f t="shared" si="9"/>
        <v>0.17384918278696215</v>
      </c>
      <c r="Q15" s="259">
        <f t="shared" si="10"/>
        <v>5563</v>
      </c>
      <c r="R15" s="260">
        <f t="shared" si="1"/>
        <v>0.65093178621659642</v>
      </c>
      <c r="S15" s="259">
        <f t="shared" si="2"/>
        <v>14810</v>
      </c>
      <c r="T15" s="258">
        <f t="shared" si="11"/>
        <v>8.9015173956627558E-2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32990</v>
      </c>
      <c r="D16" s="252">
        <f>D6-SUM(D7:D15)</f>
        <v>38381</v>
      </c>
      <c r="E16" s="252">
        <f>E6-SUM(E7:E15)</f>
        <v>32366</v>
      </c>
      <c r="F16" s="258">
        <f t="shared" si="0"/>
        <v>7.7793908395185171E-2</v>
      </c>
      <c r="G16" s="252">
        <f>G6-SUM(G7:G15)</f>
        <v>41603</v>
      </c>
      <c r="H16" s="260">
        <f t="shared" si="3"/>
        <v>0.28539207810665523</v>
      </c>
      <c r="I16" s="259">
        <f t="shared" si="4"/>
        <v>9237</v>
      </c>
      <c r="J16" s="258">
        <f t="shared" si="5"/>
        <v>9.8303907298538787E-2</v>
      </c>
      <c r="K16" s="252">
        <f>K6-SUM(K7:K15)</f>
        <v>44199</v>
      </c>
      <c r="L16" s="260">
        <f t="shared" si="6"/>
        <v>6.2399346200995076E-2</v>
      </c>
      <c r="M16" s="259">
        <f t="shared" si="7"/>
        <v>2596</v>
      </c>
      <c r="N16" s="258">
        <f t="shared" si="8"/>
        <v>0.10307818960752441</v>
      </c>
      <c r="O16" s="252">
        <f>O6-SUM(O7:O15)</f>
        <v>37836</v>
      </c>
      <c r="P16" s="260">
        <f t="shared" si="9"/>
        <v>-0.14396253308898388</v>
      </c>
      <c r="Q16" s="259">
        <f t="shared" si="10"/>
        <v>-6363</v>
      </c>
      <c r="R16" s="260">
        <f t="shared" si="1"/>
        <v>0.1468929978781448</v>
      </c>
      <c r="S16" s="259">
        <f t="shared" si="2"/>
        <v>4846</v>
      </c>
      <c r="T16" s="258">
        <f t="shared" si="11"/>
        <v>8.9664504601005279E-2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42543-FBEB-45E8-9691-AB48781F120A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319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252">
        <v>161819</v>
      </c>
      <c r="D8" s="116">
        <f t="shared" ref="D8:D12" si="0">C8/C9-1</f>
        <v>-0.10849420423994005</v>
      </c>
    </row>
    <row r="9" spans="1:5" x14ac:dyDescent="0.25">
      <c r="A9" s="1"/>
      <c r="B9" s="114">
        <v>2023</v>
      </c>
      <c r="C9" s="115">
        <v>181512</v>
      </c>
      <c r="D9" s="116">
        <f t="shared" si="0"/>
        <v>-0.12401065595922933</v>
      </c>
    </row>
    <row r="10" spans="1:5" x14ac:dyDescent="0.25">
      <c r="A10" s="1"/>
      <c r="B10" s="114">
        <v>2022</v>
      </c>
      <c r="C10" s="115">
        <v>207208</v>
      </c>
      <c r="D10" s="116">
        <f t="shared" si="0"/>
        <v>-0.16308000516996257</v>
      </c>
    </row>
    <row r="11" spans="1:5" x14ac:dyDescent="0.25">
      <c r="A11" s="1"/>
      <c r="B11" s="114">
        <v>2021</v>
      </c>
      <c r="C11" s="115">
        <v>247584</v>
      </c>
      <c r="D11" s="116">
        <f t="shared" si="0"/>
        <v>1.0982228361738011</v>
      </c>
    </row>
    <row r="12" spans="1:5" x14ac:dyDescent="0.25">
      <c r="A12" s="1" t="s">
        <v>72</v>
      </c>
      <c r="B12" s="114">
        <v>2020</v>
      </c>
      <c r="C12" s="115">
        <v>117997</v>
      </c>
      <c r="D12" s="116">
        <f t="shared" si="0"/>
        <v>-0.47083462264616327</v>
      </c>
    </row>
    <row r="13" spans="1:5" x14ac:dyDescent="0.25">
      <c r="A13" s="1" t="s">
        <v>74</v>
      </c>
      <c r="B13" s="114">
        <v>2019</v>
      </c>
      <c r="C13" s="115">
        <v>222987</v>
      </c>
      <c r="D13" s="116">
        <f t="shared" ref="D13:D21" si="1">C13/C14-1</f>
        <v>0.17474725656816825</v>
      </c>
    </row>
    <row r="14" spans="1:5" x14ac:dyDescent="0.25">
      <c r="A14" s="1" t="s">
        <v>76</v>
      </c>
      <c r="B14" s="114">
        <v>2018</v>
      </c>
      <c r="C14" s="115">
        <v>189817</v>
      </c>
      <c r="D14" s="116">
        <f t="shared" si="1"/>
        <v>0.16022224395491547</v>
      </c>
    </row>
    <row r="15" spans="1:5" x14ac:dyDescent="0.25">
      <c r="A15" s="1" t="s">
        <v>78</v>
      </c>
      <c r="B15" s="114">
        <v>2017</v>
      </c>
      <c r="C15" s="115">
        <v>163604</v>
      </c>
      <c r="D15" s="116">
        <f>C15/C16-1</f>
        <v>-6.8113109041680886E-3</v>
      </c>
    </row>
    <row r="16" spans="1:5" x14ac:dyDescent="0.25">
      <c r="A16" s="1" t="s">
        <v>80</v>
      </c>
      <c r="B16" s="114">
        <v>2016</v>
      </c>
      <c r="C16" s="115">
        <v>164726</v>
      </c>
      <c r="D16" s="116">
        <f>C16/C17-1</f>
        <v>-8.9755704015604842E-2</v>
      </c>
    </row>
    <row r="17" spans="1:4" x14ac:dyDescent="0.25">
      <c r="A17" s="1" t="s">
        <v>82</v>
      </c>
      <c r="B17" s="114">
        <v>2015</v>
      </c>
      <c r="C17" s="115">
        <v>180969</v>
      </c>
      <c r="D17" s="116">
        <f t="shared" si="1"/>
        <v>-0.13321965868868635</v>
      </c>
    </row>
    <row r="18" spans="1:4" x14ac:dyDescent="0.25">
      <c r="A18" s="1" t="s">
        <v>84</v>
      </c>
      <c r="B18" s="114">
        <v>2014</v>
      </c>
      <c r="C18" s="115">
        <v>208783</v>
      </c>
      <c r="D18" s="116">
        <f t="shared" si="1"/>
        <v>-1.6978280419419067E-2</v>
      </c>
    </row>
    <row r="19" spans="1:4" x14ac:dyDescent="0.25">
      <c r="A19" s="1" t="s">
        <v>86</v>
      </c>
      <c r="B19" s="114">
        <v>2013</v>
      </c>
      <c r="C19" s="115">
        <v>212389</v>
      </c>
      <c r="D19" s="116">
        <f t="shared" si="1"/>
        <v>-0.11806279352714255</v>
      </c>
    </row>
    <row r="20" spans="1:4" x14ac:dyDescent="0.25">
      <c r="A20" s="1" t="s">
        <v>88</v>
      </c>
      <c r="B20" s="114">
        <v>2012</v>
      </c>
      <c r="C20" s="115">
        <v>240821</v>
      </c>
      <c r="D20" s="116">
        <f>C20/C21-1</f>
        <v>-8.0309337406912373E-2</v>
      </c>
    </row>
    <row r="21" spans="1:4" x14ac:dyDescent="0.25">
      <c r="A21" s="1" t="s">
        <v>90</v>
      </c>
      <c r="B21" s="114">
        <v>2011</v>
      </c>
      <c r="C21" s="115">
        <v>261850</v>
      </c>
      <c r="D21" s="116">
        <f t="shared" si="1"/>
        <v>-0.17781336347651344</v>
      </c>
    </row>
    <row r="22" spans="1:4" x14ac:dyDescent="0.25">
      <c r="A22" s="1" t="s">
        <v>92</v>
      </c>
      <c r="B22" s="114">
        <v>2010</v>
      </c>
      <c r="C22" s="115">
        <v>318480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5423-0B26-45BD-BF06-F819CBBB435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320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317">
        <v>101169</v>
      </c>
      <c r="D8" s="315">
        <f t="shared" ref="D8:D21" si="0">C8/C9-1</f>
        <v>-4.6816408826245048E-2</v>
      </c>
    </row>
    <row r="9" spans="1:5" s="312" customFormat="1" x14ac:dyDescent="0.25">
      <c r="A9" s="313"/>
      <c r="B9" s="314">
        <v>2023</v>
      </c>
      <c r="C9" s="316">
        <v>106138</v>
      </c>
      <c r="D9" s="315">
        <f t="shared" si="0"/>
        <v>-0.11843318355108512</v>
      </c>
    </row>
    <row r="10" spans="1:5" x14ac:dyDescent="0.25">
      <c r="A10" s="1"/>
      <c r="B10" s="114">
        <v>2022</v>
      </c>
      <c r="C10" s="115">
        <v>120397</v>
      </c>
      <c r="D10" s="315">
        <f t="shared" si="0"/>
        <v>-4.3087050728592979E-3</v>
      </c>
    </row>
    <row r="11" spans="1:5" x14ac:dyDescent="0.25">
      <c r="A11" s="1"/>
      <c r="B11" s="114">
        <v>2021</v>
      </c>
      <c r="C11" s="115">
        <v>120918</v>
      </c>
      <c r="D11" s="315">
        <f t="shared" si="0"/>
        <v>1.4417519840067849</v>
      </c>
    </row>
    <row r="12" spans="1:5" x14ac:dyDescent="0.25">
      <c r="A12" s="1" t="s">
        <v>72</v>
      </c>
      <c r="B12" s="114">
        <v>2020</v>
      </c>
      <c r="C12" s="115">
        <v>49521</v>
      </c>
      <c r="D12" s="116">
        <f t="shared" si="0"/>
        <v>-0.54948144104803487</v>
      </c>
    </row>
    <row r="13" spans="1:5" x14ac:dyDescent="0.25">
      <c r="A13" s="1" t="s">
        <v>74</v>
      </c>
      <c r="B13" s="114">
        <v>2019</v>
      </c>
      <c r="C13" s="115">
        <v>109920</v>
      </c>
      <c r="D13" s="315">
        <f t="shared" si="0"/>
        <v>9.7761931869251306E-2</v>
      </c>
    </row>
    <row r="14" spans="1:5" x14ac:dyDescent="0.25">
      <c r="A14" s="1" t="s">
        <v>76</v>
      </c>
      <c r="B14" s="114">
        <v>2018</v>
      </c>
      <c r="C14" s="115">
        <v>100131</v>
      </c>
      <c r="D14" s="315">
        <f t="shared" si="0"/>
        <v>6.5946217642622873E-3</v>
      </c>
    </row>
    <row r="15" spans="1:5" x14ac:dyDescent="0.25">
      <c r="A15" s="1" t="s">
        <v>78</v>
      </c>
      <c r="B15" s="114">
        <v>2017</v>
      </c>
      <c r="C15" s="115">
        <v>99475</v>
      </c>
      <c r="D15" s="315">
        <f t="shared" si="0"/>
        <v>0.13697408876341566</v>
      </c>
    </row>
    <row r="16" spans="1:5" x14ac:dyDescent="0.25">
      <c r="A16" s="1" t="s">
        <v>80</v>
      </c>
      <c r="B16" s="114">
        <v>2016</v>
      </c>
      <c r="C16" s="115">
        <v>87491</v>
      </c>
      <c r="D16" s="315">
        <f t="shared" si="0"/>
        <v>-9.0624675189689197E-2</v>
      </c>
    </row>
    <row r="17" spans="1:4" x14ac:dyDescent="0.25">
      <c r="A17" s="1" t="s">
        <v>82</v>
      </c>
      <c r="B17" s="114">
        <v>2015</v>
      </c>
      <c r="C17" s="115">
        <v>96210</v>
      </c>
      <c r="D17" s="116">
        <f t="shared" si="0"/>
        <v>-9.9106691387156554E-2</v>
      </c>
    </row>
    <row r="18" spans="1:4" x14ac:dyDescent="0.25">
      <c r="A18" s="1" t="s">
        <v>84</v>
      </c>
      <c r="B18" s="114">
        <v>2014</v>
      </c>
      <c r="C18" s="115">
        <v>106794</v>
      </c>
      <c r="D18" s="116">
        <f t="shared" si="0"/>
        <v>-0.15370473096124893</v>
      </c>
    </row>
    <row r="19" spans="1:4" x14ac:dyDescent="0.25">
      <c r="A19" s="1" t="s">
        <v>86</v>
      </c>
      <c r="B19" s="114">
        <v>2013</v>
      </c>
      <c r="C19" s="115">
        <v>126190</v>
      </c>
      <c r="D19" s="116">
        <f t="shared" si="0"/>
        <v>-0.15506066368481664</v>
      </c>
    </row>
    <row r="20" spans="1:4" x14ac:dyDescent="0.25">
      <c r="A20" s="1" t="s">
        <v>88</v>
      </c>
      <c r="B20" s="114">
        <v>2012</v>
      </c>
      <c r="C20" s="115">
        <v>149348</v>
      </c>
      <c r="D20" s="116">
        <f>C20/C21-1</f>
        <v>-7.4264391398942586E-2</v>
      </c>
    </row>
    <row r="21" spans="1:4" x14ac:dyDescent="0.25">
      <c r="A21" s="1" t="s">
        <v>90</v>
      </c>
      <c r="B21" s="114">
        <v>2011</v>
      </c>
      <c r="C21" s="115">
        <v>161329</v>
      </c>
      <c r="D21" s="116">
        <f t="shared" si="0"/>
        <v>-0.11433606359384263</v>
      </c>
    </row>
    <row r="22" spans="1:4" x14ac:dyDescent="0.25">
      <c r="A22" s="1" t="s">
        <v>92</v>
      </c>
      <c r="B22" s="114">
        <v>2010</v>
      </c>
      <c r="C22" s="115">
        <v>182156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4E75E-DD58-42A2-B157-6957F883B861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321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60650</v>
      </c>
      <c r="D8" s="315">
        <f t="shared" ref="D8:D21" si="0">C8/C9-1</f>
        <v>-0.19534587523549229</v>
      </c>
    </row>
    <row r="9" spans="1:5" s="312" customFormat="1" x14ac:dyDescent="0.25">
      <c r="A9" s="313"/>
      <c r="B9" s="314">
        <v>2023</v>
      </c>
      <c r="C9" s="316">
        <v>75374</v>
      </c>
      <c r="D9" s="315">
        <f t="shared" si="0"/>
        <v>-0.13174597689232936</v>
      </c>
    </row>
    <row r="10" spans="1:5" x14ac:dyDescent="0.25">
      <c r="A10" s="1"/>
      <c r="B10" s="114">
        <v>2022</v>
      </c>
      <c r="C10" s="115">
        <v>86811</v>
      </c>
      <c r="D10" s="315">
        <f t="shared" si="0"/>
        <v>-0.31464639287575202</v>
      </c>
    </row>
    <row r="11" spans="1:5" x14ac:dyDescent="0.25">
      <c r="A11" s="1"/>
      <c r="B11" s="114">
        <v>2021</v>
      </c>
      <c r="C11" s="115">
        <v>126666</v>
      </c>
      <c r="D11" s="315">
        <f t="shared" si="0"/>
        <v>0.84978678661136753</v>
      </c>
    </row>
    <row r="12" spans="1:5" x14ac:dyDescent="0.25">
      <c r="A12" s="1" t="s">
        <v>72</v>
      </c>
      <c r="B12" s="114">
        <v>2020</v>
      </c>
      <c r="C12" s="115">
        <v>68476</v>
      </c>
      <c r="D12" s="315">
        <f t="shared" si="0"/>
        <v>-0.39437678544579757</v>
      </c>
    </row>
    <row r="13" spans="1:5" x14ac:dyDescent="0.25">
      <c r="A13" s="1" t="s">
        <v>74</v>
      </c>
      <c r="B13" s="114">
        <v>2019</v>
      </c>
      <c r="C13" s="115">
        <v>113067</v>
      </c>
      <c r="D13" s="315">
        <f t="shared" si="0"/>
        <v>0.26069843676828053</v>
      </c>
    </row>
    <row r="14" spans="1:5" x14ac:dyDescent="0.25">
      <c r="A14" s="1" t="s">
        <v>76</v>
      </c>
      <c r="B14" s="114">
        <v>2018</v>
      </c>
      <c r="C14" s="115">
        <v>89686</v>
      </c>
      <c r="D14" s="116">
        <f t="shared" si="0"/>
        <v>0.39852484835253943</v>
      </c>
    </row>
    <row r="15" spans="1:5" x14ac:dyDescent="0.25">
      <c r="A15" s="1" t="s">
        <v>78</v>
      </c>
      <c r="B15" s="114">
        <v>2017</v>
      </c>
      <c r="C15" s="115">
        <v>64129</v>
      </c>
      <c r="D15" s="315">
        <f t="shared" si="0"/>
        <v>-0.16968990742539003</v>
      </c>
    </row>
    <row r="16" spans="1:5" x14ac:dyDescent="0.25">
      <c r="A16" s="1" t="s">
        <v>80</v>
      </c>
      <c r="B16" s="114">
        <v>2016</v>
      </c>
      <c r="C16" s="115">
        <v>77235</v>
      </c>
      <c r="D16" s="315">
        <f t="shared" si="0"/>
        <v>-8.8769334229993224E-2</v>
      </c>
    </row>
    <row r="17" spans="1:4" x14ac:dyDescent="0.25">
      <c r="A17" s="1" t="s">
        <v>82</v>
      </c>
      <c r="B17" s="114">
        <v>2015</v>
      </c>
      <c r="C17" s="115">
        <v>84759</v>
      </c>
      <c r="D17" s="116">
        <f t="shared" si="0"/>
        <v>-0.16893978762415551</v>
      </c>
    </row>
    <row r="18" spans="1:4" x14ac:dyDescent="0.25">
      <c r="A18" s="1" t="s">
        <v>84</v>
      </c>
      <c r="B18" s="114">
        <v>2014</v>
      </c>
      <c r="C18" s="115">
        <v>101989</v>
      </c>
      <c r="D18" s="116">
        <f t="shared" si="0"/>
        <v>0.18318077935938937</v>
      </c>
    </row>
    <row r="19" spans="1:4" x14ac:dyDescent="0.25">
      <c r="A19" s="1" t="s">
        <v>86</v>
      </c>
      <c r="B19" s="114">
        <v>2013</v>
      </c>
      <c r="C19" s="115">
        <v>86199</v>
      </c>
      <c r="D19" s="116">
        <f t="shared" si="0"/>
        <v>-5.765635761372212E-2</v>
      </c>
    </row>
    <row r="20" spans="1:4" x14ac:dyDescent="0.25">
      <c r="A20" s="1" t="s">
        <v>88</v>
      </c>
      <c r="B20" s="114">
        <v>2012</v>
      </c>
      <c r="C20" s="115">
        <v>91473</v>
      </c>
      <c r="D20" s="116">
        <f>C20/C21-1</f>
        <v>-9.0011042468737923E-2</v>
      </c>
    </row>
    <row r="21" spans="1:4" x14ac:dyDescent="0.25">
      <c r="A21" s="1" t="s">
        <v>90</v>
      </c>
      <c r="B21" s="114">
        <v>2011</v>
      </c>
      <c r="C21" s="115">
        <v>100521</v>
      </c>
      <c r="D21" s="116">
        <f t="shared" si="0"/>
        <v>-0.26263167160588008</v>
      </c>
    </row>
    <row r="22" spans="1:4" x14ac:dyDescent="0.25">
      <c r="A22" s="1" t="s">
        <v>92</v>
      </c>
      <c r="B22" s="114">
        <v>2010</v>
      </c>
      <c r="C22" s="115">
        <v>136324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FD5F1-C7F4-437D-BA0A-8ED587265F10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63860</v>
      </c>
      <c r="O7" s="92">
        <v>118692</v>
      </c>
      <c r="P7" s="92">
        <v>127347</v>
      </c>
      <c r="Q7" s="92">
        <v>379398</v>
      </c>
      <c r="R7" s="92">
        <v>384801</v>
      </c>
      <c r="S7" s="93">
        <f t="shared" ref="S7:S52" si="4">IFERROR(R7/Q7-1,"-")</f>
        <v>1.4240981765850202E-2</v>
      </c>
      <c r="T7" s="93">
        <f t="shared" ref="T7:T52" si="5">IFERROR(R7/N7-1,"-")</f>
        <v>5.0256968368305666</v>
      </c>
      <c r="U7" s="92">
        <f t="shared" ref="U7:U52" si="6">IFERROR(R7-Q7,"-")</f>
        <v>5403</v>
      </c>
      <c r="V7" s="92">
        <f t="shared" ref="V7:V52" si="7">IFERROR(R7-N7,"-")</f>
        <v>320941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41447</v>
      </c>
      <c r="O8" s="95">
        <v>86479</v>
      </c>
      <c r="P8" s="95">
        <v>91202</v>
      </c>
      <c r="Q8" s="95">
        <v>90259</v>
      </c>
      <c r="R8" s="95">
        <v>92267</v>
      </c>
      <c r="S8" s="96">
        <f t="shared" si="4"/>
        <v>2.2247088932959569E-2</v>
      </c>
      <c r="T8" s="96">
        <f t="shared" si="5"/>
        <v>1.2261442323931768</v>
      </c>
      <c r="U8" s="95">
        <f t="shared" si="6"/>
        <v>2008</v>
      </c>
      <c r="V8" s="95">
        <f t="shared" si="7"/>
        <v>50820</v>
      </c>
      <c r="W8" s="96">
        <f>R8/R7</f>
        <v>0.23977848290415046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32826</v>
      </c>
      <c r="O9" s="52">
        <v>69355</v>
      </c>
      <c r="P9" s="52">
        <v>72715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1.3039054408091149</v>
      </c>
      <c r="U9" s="52">
        <f t="shared" si="6"/>
        <v>1631</v>
      </c>
      <c r="V9" s="52">
        <f t="shared" si="7"/>
        <v>42802</v>
      </c>
      <c r="W9" s="98">
        <f>R9/R7</f>
        <v>0.19653795078495118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8621</v>
      </c>
      <c r="O10" s="52">
        <v>17124</v>
      </c>
      <c r="P10" s="52">
        <v>18487</v>
      </c>
      <c r="Q10" s="52">
        <v>16262</v>
      </c>
      <c r="R10" s="52">
        <v>16639</v>
      </c>
      <c r="S10" s="98">
        <f t="shared" si="4"/>
        <v>2.3182880334522205E-2</v>
      </c>
      <c r="T10" s="98">
        <f t="shared" si="5"/>
        <v>0.93005451803735073</v>
      </c>
      <c r="U10" s="52">
        <f t="shared" si="6"/>
        <v>377</v>
      </c>
      <c r="V10" s="52">
        <f t="shared" si="7"/>
        <v>8018</v>
      </c>
      <c r="W10" s="98">
        <f>R10/R7</f>
        <v>4.3240532119199274E-2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22413</v>
      </c>
      <c r="O11" s="95">
        <v>32213</v>
      </c>
      <c r="P11" s="95">
        <v>36145</v>
      </c>
      <c r="Q11" s="95">
        <v>36207</v>
      </c>
      <c r="R11" s="95">
        <v>36000</v>
      </c>
      <c r="S11" s="96">
        <f t="shared" si="4"/>
        <v>-5.7171265224956747E-3</v>
      </c>
      <c r="T11" s="96">
        <f t="shared" si="5"/>
        <v>0.60621068130103062</v>
      </c>
      <c r="U11" s="95">
        <f t="shared" si="6"/>
        <v>-207</v>
      </c>
      <c r="V11" s="95">
        <f t="shared" si="7"/>
        <v>13587</v>
      </c>
      <c r="W11" s="96">
        <f>R11/R7</f>
        <v>9.3554850429182879E-2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21337</v>
      </c>
      <c r="O12" s="99">
        <v>42803</v>
      </c>
      <c r="P12" s="99">
        <v>45909</v>
      </c>
      <c r="Q12" s="99">
        <v>46660</v>
      </c>
      <c r="R12" s="99">
        <v>47015</v>
      </c>
      <c r="S12" s="100">
        <f t="shared" si="4"/>
        <v>7.6082297471067317E-3</v>
      </c>
      <c r="T12" s="100">
        <f t="shared" si="5"/>
        <v>1.203449407133149</v>
      </c>
      <c r="U12" s="99">
        <f t="shared" si="6"/>
        <v>355</v>
      </c>
      <c r="V12" s="99">
        <f t="shared" si="7"/>
        <v>25678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15584</v>
      </c>
      <c r="O13" s="95">
        <v>34808</v>
      </c>
      <c r="P13" s="95">
        <v>35062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1.2714322381930185</v>
      </c>
      <c r="U13" s="95">
        <f t="shared" si="6"/>
        <v>-252</v>
      </c>
      <c r="V13" s="95">
        <f t="shared" si="7"/>
        <v>19814</v>
      </c>
      <c r="W13" s="96">
        <f>R13/R12</f>
        <v>0.75290864617675213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14066</v>
      </c>
      <c r="O14" s="52">
        <v>29997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1.2318356320204749</v>
      </c>
      <c r="U14" s="52">
        <f t="shared" si="6"/>
        <v>68</v>
      </c>
      <c r="V14" s="52">
        <f t="shared" si="7"/>
        <v>17327</v>
      </c>
      <c r="W14" s="98">
        <f>R14/R12</f>
        <v>0.66772306710624274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4811</v>
      </c>
      <c r="P15" s="52">
        <v>5210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5753</v>
      </c>
      <c r="O16" s="95">
        <v>7995</v>
      </c>
      <c r="P16" s="95">
        <v>10847</v>
      </c>
      <c r="Q16" s="95">
        <v>11010</v>
      </c>
      <c r="R16" s="95">
        <v>11617</v>
      </c>
      <c r="S16" s="96">
        <f t="shared" si="4"/>
        <v>5.5131698455949119E-2</v>
      </c>
      <c r="T16" s="96">
        <f t="shared" si="5"/>
        <v>1.019294281244568</v>
      </c>
      <c r="U16" s="95">
        <f t="shared" si="6"/>
        <v>607</v>
      </c>
      <c r="V16" s="95">
        <f t="shared" si="7"/>
        <v>5864</v>
      </c>
      <c r="W16" s="96">
        <f>R16/R12</f>
        <v>0.2470913538232479</v>
      </c>
    </row>
    <row r="17" spans="2:23" x14ac:dyDescent="0.25">
      <c r="B17" s="91" t="s">
        <v>44</v>
      </c>
      <c r="C17" s="99">
        <v>46648</v>
      </c>
      <c r="D17" s="99">
        <v>23742</v>
      </c>
      <c r="E17" s="99">
        <v>29697</v>
      </c>
      <c r="F17" s="99">
        <v>44233</v>
      </c>
      <c r="G17" s="99">
        <v>45902</v>
      </c>
      <c r="H17" s="99">
        <v>46521</v>
      </c>
      <c r="I17" s="100">
        <f t="shared" si="0"/>
        <v>1.3485251187312031E-2</v>
      </c>
      <c r="J17" s="100">
        <f t="shared" si="1"/>
        <v>0.95943896891584535</v>
      </c>
      <c r="K17" s="99">
        <f t="shared" si="2"/>
        <v>619</v>
      </c>
      <c r="L17" s="99">
        <f t="shared" si="3"/>
        <v>22779</v>
      </c>
      <c r="M17" s="93">
        <f>H17/H17</f>
        <v>1</v>
      </c>
      <c r="N17" s="99">
        <v>21337</v>
      </c>
      <c r="O17" s="99">
        <v>42803</v>
      </c>
      <c r="P17" s="99">
        <v>45909</v>
      </c>
      <c r="Q17" s="99">
        <v>46660</v>
      </c>
      <c r="R17" s="99">
        <v>47015</v>
      </c>
      <c r="S17" s="100">
        <f t="shared" si="4"/>
        <v>7.6082297471067317E-3</v>
      </c>
      <c r="T17" s="100">
        <f t="shared" si="5"/>
        <v>1.203449407133149</v>
      </c>
      <c r="U17" s="99">
        <f t="shared" si="6"/>
        <v>355</v>
      </c>
      <c r="V17" s="99">
        <f t="shared" si="7"/>
        <v>25678</v>
      </c>
      <c r="W17" s="93">
        <f>R17/R17</f>
        <v>1</v>
      </c>
    </row>
    <row r="18" spans="2:23" x14ac:dyDescent="0.25">
      <c r="B18" s="94" t="s">
        <v>60</v>
      </c>
      <c r="C18" s="95">
        <v>34050</v>
      </c>
      <c r="D18" s="95">
        <v>17566</v>
      </c>
      <c r="E18" s="95">
        <v>23340</v>
      </c>
      <c r="F18" s="95">
        <v>34827</v>
      </c>
      <c r="G18" s="95">
        <v>34946</v>
      </c>
      <c r="H18" s="95">
        <v>35191</v>
      </c>
      <c r="I18" s="96">
        <f t="shared" si="0"/>
        <v>7.0108166886053702E-3</v>
      </c>
      <c r="J18" s="96">
        <f t="shared" si="1"/>
        <v>1.003358761243311</v>
      </c>
      <c r="K18" s="95">
        <f t="shared" si="2"/>
        <v>245</v>
      </c>
      <c r="L18" s="95">
        <f t="shared" si="3"/>
        <v>17625</v>
      </c>
      <c r="M18" s="96">
        <f>H18/H17</f>
        <v>0.75645407450398749</v>
      </c>
      <c r="N18" s="95">
        <v>15584</v>
      </c>
      <c r="O18" s="95">
        <v>34808</v>
      </c>
      <c r="P18" s="95">
        <v>35062</v>
      </c>
      <c r="Q18" s="95">
        <v>35650</v>
      </c>
      <c r="R18" s="95">
        <v>35398</v>
      </c>
      <c r="S18" s="96">
        <f t="shared" si="4"/>
        <v>-7.0687237026647587E-3</v>
      </c>
      <c r="T18" s="96">
        <f t="shared" si="5"/>
        <v>1.2714322381930185</v>
      </c>
      <c r="U18" s="95">
        <f t="shared" si="6"/>
        <v>-252</v>
      </c>
      <c r="V18" s="95">
        <f t="shared" si="7"/>
        <v>19814</v>
      </c>
      <c r="W18" s="96">
        <f>R18/R17</f>
        <v>0.75290864617675213</v>
      </c>
    </row>
    <row r="19" spans="2:23" x14ac:dyDescent="0.25">
      <c r="B19" s="97" t="s">
        <v>61</v>
      </c>
      <c r="C19" s="52">
        <v>27660</v>
      </c>
      <c r="D19" s="52">
        <v>14847</v>
      </c>
      <c r="E19" s="52">
        <v>20181</v>
      </c>
      <c r="F19" s="52">
        <v>29820</v>
      </c>
      <c r="G19" s="52">
        <v>30493</v>
      </c>
      <c r="H19" s="52">
        <v>31141</v>
      </c>
      <c r="I19" s="98">
        <f t="shared" si="0"/>
        <v>2.1250778867281106E-2</v>
      </c>
      <c r="J19" s="98">
        <f t="shared" si="1"/>
        <v>1.0974607664848119</v>
      </c>
      <c r="K19" s="52">
        <f t="shared" si="2"/>
        <v>648</v>
      </c>
      <c r="L19" s="52">
        <f t="shared" si="3"/>
        <v>16294</v>
      </c>
      <c r="M19" s="98">
        <f>H19/H17</f>
        <v>0.66939661658175875</v>
      </c>
      <c r="N19" s="52">
        <v>14066</v>
      </c>
      <c r="O19" s="52">
        <v>29997</v>
      </c>
      <c r="P19" s="52">
        <v>29852</v>
      </c>
      <c r="Q19" s="52">
        <v>31325</v>
      </c>
      <c r="R19" s="52">
        <v>31393</v>
      </c>
      <c r="S19" s="98">
        <f t="shared" si="4"/>
        <v>2.1707901037510968E-3</v>
      </c>
      <c r="T19" s="98">
        <f t="shared" si="5"/>
        <v>1.2318356320204749</v>
      </c>
      <c r="U19" s="52">
        <f t="shared" si="6"/>
        <v>68</v>
      </c>
      <c r="V19" s="52">
        <f t="shared" si="7"/>
        <v>17327</v>
      </c>
      <c r="W19" s="98">
        <f>R19/R17</f>
        <v>0.66772306710624274</v>
      </c>
    </row>
    <row r="20" spans="2:23" x14ac:dyDescent="0.25">
      <c r="B20" s="97" t="s">
        <v>62</v>
      </c>
      <c r="C20" s="52">
        <v>6390</v>
      </c>
      <c r="D20" s="52">
        <v>2720</v>
      </c>
      <c r="E20" s="52">
        <v>3159</v>
      </c>
      <c r="F20" s="52">
        <v>5006</v>
      </c>
      <c r="G20" s="52">
        <v>4453</v>
      </c>
      <c r="H20" s="52">
        <v>4050</v>
      </c>
      <c r="I20" s="98">
        <f t="shared" si="0"/>
        <v>-9.0500785986975085E-2</v>
      </c>
      <c r="J20" s="98">
        <f t="shared" si="1"/>
        <v>0.48897058823529416</v>
      </c>
      <c r="K20" s="52">
        <f t="shared" si="2"/>
        <v>-403</v>
      </c>
      <c r="L20" s="52">
        <f t="shared" si="3"/>
        <v>1330</v>
      </c>
      <c r="M20" s="98">
        <f>H20/H17</f>
        <v>8.7057457922228673E-2</v>
      </c>
      <c r="N20" s="52">
        <v>1518</v>
      </c>
      <c r="O20" s="52">
        <v>4811</v>
      </c>
      <c r="P20" s="52">
        <v>5210</v>
      </c>
      <c r="Q20" s="52">
        <v>4325</v>
      </c>
      <c r="R20" s="52">
        <v>4005</v>
      </c>
      <c r="S20" s="98">
        <f t="shared" si="4"/>
        <v>-7.3988439306358345E-2</v>
      </c>
      <c r="T20" s="98">
        <f t="shared" si="5"/>
        <v>1.6383399209486167</v>
      </c>
      <c r="U20" s="52">
        <f t="shared" si="6"/>
        <v>-320</v>
      </c>
      <c r="V20" s="52">
        <f t="shared" si="7"/>
        <v>2487</v>
      </c>
      <c r="W20" s="98">
        <f>R20/R17</f>
        <v>8.5185579070509415E-2</v>
      </c>
    </row>
    <row r="21" spans="2:23" x14ac:dyDescent="0.25">
      <c r="B21" s="94" t="s">
        <v>63</v>
      </c>
      <c r="C21" s="95">
        <v>12598</v>
      </c>
      <c r="D21" s="95">
        <v>6176</v>
      </c>
      <c r="E21" s="95">
        <v>6357</v>
      </c>
      <c r="F21" s="95">
        <v>9406</v>
      </c>
      <c r="G21" s="95">
        <v>10956</v>
      </c>
      <c r="H21" s="95">
        <v>11330</v>
      </c>
      <c r="I21" s="96">
        <f t="shared" si="0"/>
        <v>3.4136546184738936E-2</v>
      </c>
      <c r="J21" s="96">
        <f t="shared" si="1"/>
        <v>0.83452072538860111</v>
      </c>
      <c r="K21" s="95">
        <f t="shared" si="2"/>
        <v>374</v>
      </c>
      <c r="L21" s="95">
        <f t="shared" si="3"/>
        <v>5154</v>
      </c>
      <c r="M21" s="96">
        <f>H21/H17</f>
        <v>0.24354592549601256</v>
      </c>
      <c r="N21" s="95">
        <v>5753</v>
      </c>
      <c r="O21" s="95">
        <v>7995</v>
      </c>
      <c r="P21" s="95">
        <v>10847</v>
      </c>
      <c r="Q21" s="95">
        <v>11010</v>
      </c>
      <c r="R21" s="95">
        <v>11617</v>
      </c>
      <c r="S21" s="96">
        <f t="shared" si="4"/>
        <v>5.5131698455949119E-2</v>
      </c>
      <c r="T21" s="96">
        <f t="shared" si="5"/>
        <v>1.019294281244568</v>
      </c>
      <c r="U21" s="95">
        <f t="shared" si="6"/>
        <v>607</v>
      </c>
      <c r="V21" s="95">
        <f t="shared" si="7"/>
        <v>5864</v>
      </c>
      <c r="W21" s="96">
        <f>R21/R17</f>
        <v>0.2470913538232479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286</v>
      </c>
      <c r="R28" s="52">
        <v>0</v>
      </c>
      <c r="S28" s="98">
        <f t="shared" si="4"/>
        <v>-1</v>
      </c>
      <c r="T28" s="98" t="str">
        <f t="shared" si="5"/>
        <v>-</v>
      </c>
      <c r="U28" s="52">
        <f t="shared" si="6"/>
        <v>-286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7096</v>
      </c>
      <c r="O29" s="99">
        <v>17263</v>
      </c>
      <c r="P29" s="99">
        <v>19061</v>
      </c>
      <c r="Q29" s="99">
        <v>19434</v>
      </c>
      <c r="R29" s="99">
        <v>19850</v>
      </c>
      <c r="S29" s="100">
        <f t="shared" si="4"/>
        <v>2.1405783678089874E-2</v>
      </c>
      <c r="T29" s="100">
        <f t="shared" si="5"/>
        <v>1.7973506200676437</v>
      </c>
      <c r="U29" s="99">
        <f t="shared" si="6"/>
        <v>416</v>
      </c>
      <c r="V29" s="99">
        <f t="shared" si="7"/>
        <v>12754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4365</v>
      </c>
      <c r="O30" s="95">
        <v>13346</v>
      </c>
      <c r="P30" s="95">
        <v>14712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0.77627204030226704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3486</v>
      </c>
      <c r="O31" s="52">
        <v>10997</v>
      </c>
      <c r="P31" s="52">
        <v>12807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0.67032745591939547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0.10594458438287153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2731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0.62614426949835233</v>
      </c>
      <c r="U33" s="95">
        <f t="shared" si="6"/>
        <v>94</v>
      </c>
      <c r="V33" s="95">
        <f t="shared" si="7"/>
        <v>1710</v>
      </c>
      <c r="W33" s="96">
        <f>R33/R29</f>
        <v>0.22372795969773299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271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1.4833948339483394</v>
      </c>
      <c r="U34" s="99">
        <f t="shared" si="6"/>
        <v>0</v>
      </c>
      <c r="V34" s="99">
        <f t="shared" si="7"/>
        <v>402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271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1.4833948339483394</v>
      </c>
      <c r="U35" s="95">
        <f t="shared" si="6"/>
        <v>0</v>
      </c>
      <c r="V35" s="95">
        <f t="shared" si="7"/>
        <v>402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2492</v>
      </c>
      <c r="O48" s="99">
        <v>3465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0.2491974317817014</v>
      </c>
      <c r="U48" s="99">
        <f t="shared" si="6"/>
        <v>61</v>
      </c>
      <c r="V48" s="99">
        <f t="shared" si="7"/>
        <v>621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2462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0.10682372055239653</v>
      </c>
      <c r="U49" s="95">
        <f t="shared" si="6"/>
        <v>33</v>
      </c>
      <c r="V49" s="95">
        <f t="shared" si="7"/>
        <v>263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1887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8.7970323264440875E-2</v>
      </c>
      <c r="U50" s="52">
        <f t="shared" si="6"/>
        <v>0</v>
      </c>
      <c r="V50" s="52">
        <f t="shared" si="7"/>
        <v>166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904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FB816-1F65-4F30-A434-D6844B34D0AE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3">
        <f>IFERROR(H7/D7-1,"-")</f>
        <v>0.8554913294797688</v>
      </c>
      <c r="K7" s="92">
        <f>IFERROR(H7-G7,"-")</f>
        <v>13</v>
      </c>
      <c r="L7" s="92">
        <f>IFERROR(H7-D7,"-")</f>
        <v>148</v>
      </c>
      <c r="M7" s="93">
        <f>H7/H7</f>
        <v>1</v>
      </c>
      <c r="N7" s="92">
        <v>148</v>
      </c>
      <c r="O7" s="92">
        <v>276</v>
      </c>
      <c r="P7" s="92">
        <v>309</v>
      </c>
      <c r="Q7" s="92">
        <v>948</v>
      </c>
      <c r="R7" s="92">
        <v>975</v>
      </c>
      <c r="S7" s="93">
        <f t="shared" ref="S7:S52" si="0">IFERROR(R7/Q7-1,"-")</f>
        <v>2.8481012658227778E-2</v>
      </c>
      <c r="T7" s="93">
        <f t="shared" ref="T7:T52" si="1">IFERROR(R7/N7-1,"-")</f>
        <v>5.5878378378378377</v>
      </c>
      <c r="U7" s="92">
        <f t="shared" ref="U7:U52" si="2">IFERROR(R7-Q7,"-")</f>
        <v>27</v>
      </c>
      <c r="V7" s="92">
        <f t="shared" ref="V7:V52" si="3">IFERROR(R7-N7,"-")</f>
        <v>827</v>
      </c>
      <c r="W7" s="93">
        <f>R7/R7</f>
        <v>1</v>
      </c>
    </row>
    <row r="8" spans="2:23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4">IFERROR(H8/G8-1,"-")</f>
        <v>5.5276381909547645E-2</v>
      </c>
      <c r="J8" s="96">
        <f t="shared" ref="J8:J52" si="5">IFERROR(H8/D8-1,"-")</f>
        <v>1.0192307692307692</v>
      </c>
      <c r="K8" s="95">
        <f t="shared" ref="K8:K52" si="6">IFERROR(H8-G8,"-")</f>
        <v>11</v>
      </c>
      <c r="L8" s="95">
        <f t="shared" ref="L8:L52" si="7">IFERROR(H8-D8,"-")</f>
        <v>106</v>
      </c>
      <c r="M8" s="96">
        <f>H8/H7</f>
        <v>0.65420560747663548</v>
      </c>
      <c r="N8" s="95">
        <v>88</v>
      </c>
      <c r="O8" s="95">
        <v>182</v>
      </c>
      <c r="P8" s="95">
        <v>201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1.4204545454545454</v>
      </c>
      <c r="U8" s="95">
        <f t="shared" si="2"/>
        <v>7</v>
      </c>
      <c r="V8" s="95">
        <f t="shared" si="3"/>
        <v>125</v>
      </c>
      <c r="W8" s="96">
        <f>R8/R7</f>
        <v>0.21846153846153846</v>
      </c>
    </row>
    <row r="9" spans="2:23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4"/>
        <v>3.8167938931297662E-2</v>
      </c>
      <c r="J9" s="98">
        <f t="shared" si="5"/>
        <v>1.1587301587301586</v>
      </c>
      <c r="K9" s="52">
        <f t="shared" si="6"/>
        <v>5</v>
      </c>
      <c r="L9" s="52">
        <f t="shared" si="7"/>
        <v>73</v>
      </c>
      <c r="M9" s="98">
        <f>H9/H7</f>
        <v>0.42367601246105918</v>
      </c>
      <c r="N9" s="52">
        <v>59</v>
      </c>
      <c r="O9" s="52">
        <v>125</v>
      </c>
      <c r="P9" s="52">
        <v>131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1.3389830508474576</v>
      </c>
      <c r="U9" s="52">
        <f t="shared" si="2"/>
        <v>4</v>
      </c>
      <c r="V9" s="52">
        <f t="shared" si="3"/>
        <v>79</v>
      </c>
      <c r="W9" s="98">
        <f>R9/R7</f>
        <v>0.14153846153846153</v>
      </c>
    </row>
    <row r="10" spans="2:23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4"/>
        <v>8.8235294117646967E-2</v>
      </c>
      <c r="J10" s="98">
        <f t="shared" si="5"/>
        <v>0.80487804878048785</v>
      </c>
      <c r="K10" s="52">
        <f t="shared" si="6"/>
        <v>6</v>
      </c>
      <c r="L10" s="52">
        <f t="shared" si="7"/>
        <v>33</v>
      </c>
      <c r="M10" s="98">
        <f>H10/H7</f>
        <v>0.23052959501557632</v>
      </c>
      <c r="N10" s="52">
        <v>29</v>
      </c>
      <c r="O10" s="52">
        <v>57</v>
      </c>
      <c r="P10" s="52">
        <v>70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1.5862068965517242</v>
      </c>
      <c r="U10" s="52">
        <f t="shared" si="2"/>
        <v>3</v>
      </c>
      <c r="V10" s="52">
        <f t="shared" si="3"/>
        <v>46</v>
      </c>
      <c r="W10" s="98">
        <f>R10/R7</f>
        <v>7.6923076923076927E-2</v>
      </c>
    </row>
    <row r="11" spans="2:23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4"/>
        <v>1.8348623853210899E-2</v>
      </c>
      <c r="J11" s="96">
        <f t="shared" si="5"/>
        <v>0.58571428571428563</v>
      </c>
      <c r="K11" s="95">
        <f t="shared" si="6"/>
        <v>2</v>
      </c>
      <c r="L11" s="95">
        <f t="shared" si="7"/>
        <v>41</v>
      </c>
      <c r="M11" s="96">
        <f>H11/H7</f>
        <v>0.34579439252336447</v>
      </c>
      <c r="N11" s="95">
        <v>60</v>
      </c>
      <c r="O11" s="95">
        <v>94</v>
      </c>
      <c r="P11" s="95">
        <v>108</v>
      </c>
      <c r="Q11" s="95">
        <v>110</v>
      </c>
      <c r="R11" s="95">
        <v>112</v>
      </c>
      <c r="S11" s="96">
        <f t="shared" si="0"/>
        <v>1.8181818181818077E-2</v>
      </c>
      <c r="T11" s="96">
        <f t="shared" si="1"/>
        <v>0.8666666666666667</v>
      </c>
      <c r="U11" s="95">
        <f t="shared" si="2"/>
        <v>2</v>
      </c>
      <c r="V11" s="95">
        <f t="shared" si="3"/>
        <v>52</v>
      </c>
      <c r="W11" s="96">
        <f>R11/R7</f>
        <v>0.11487179487179487</v>
      </c>
    </row>
    <row r="12" spans="2:23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4"/>
        <v>4.4444444444444509E-2</v>
      </c>
      <c r="J12" s="100">
        <f t="shared" si="5"/>
        <v>0.91836734693877542</v>
      </c>
      <c r="K12" s="99">
        <f t="shared" si="6"/>
        <v>4</v>
      </c>
      <c r="L12" s="99">
        <f t="shared" si="7"/>
        <v>45</v>
      </c>
      <c r="M12" s="93">
        <f>H12/H12</f>
        <v>1</v>
      </c>
      <c r="N12" s="99">
        <v>42</v>
      </c>
      <c r="O12" s="99">
        <v>79</v>
      </c>
      <c r="P12" s="99">
        <v>90</v>
      </c>
      <c r="Q12" s="99">
        <v>92</v>
      </c>
      <c r="R12" s="99">
        <v>95</v>
      </c>
      <c r="S12" s="100">
        <f t="shared" si="0"/>
        <v>3.2608695652173836E-2</v>
      </c>
      <c r="T12" s="100">
        <f t="shared" si="1"/>
        <v>1.2619047619047619</v>
      </c>
      <c r="U12" s="99">
        <f t="shared" si="2"/>
        <v>3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4"/>
        <v>1.6129032258064502E-2</v>
      </c>
      <c r="J13" s="96">
        <f t="shared" si="5"/>
        <v>1.032258064516129</v>
      </c>
      <c r="K13" s="95">
        <f t="shared" si="6"/>
        <v>1</v>
      </c>
      <c r="L13" s="95">
        <f t="shared" si="7"/>
        <v>32</v>
      </c>
      <c r="M13" s="96">
        <f>H13/H12</f>
        <v>0.67021276595744683</v>
      </c>
      <c r="N13" s="95">
        <v>27</v>
      </c>
      <c r="O13" s="95">
        <v>58</v>
      </c>
      <c r="P13" s="95">
        <v>62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4"/>
        <v>4.0000000000000036E-2</v>
      </c>
      <c r="J14" s="98">
        <f t="shared" si="5"/>
        <v>1.08</v>
      </c>
      <c r="K14" s="52">
        <f t="shared" si="6"/>
        <v>2</v>
      </c>
      <c r="L14" s="52">
        <f t="shared" si="7"/>
        <v>27</v>
      </c>
      <c r="M14" s="98">
        <f>H14/H12</f>
        <v>0.55319148936170215</v>
      </c>
      <c r="N14" s="52">
        <v>24</v>
      </c>
      <c r="O14" s="52">
        <v>48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4"/>
        <v>0</v>
      </c>
      <c r="J15" s="98">
        <f t="shared" si="5"/>
        <v>0.83333333333333326</v>
      </c>
      <c r="K15" s="52">
        <f t="shared" si="6"/>
        <v>0</v>
      </c>
      <c r="L15" s="52">
        <f t="shared" si="7"/>
        <v>5</v>
      </c>
      <c r="M15" s="98">
        <f>H15/H12</f>
        <v>0.11702127659574468</v>
      </c>
      <c r="N15" s="52">
        <v>3</v>
      </c>
      <c r="O15" s="52">
        <v>10</v>
      </c>
      <c r="P15" s="52">
        <v>13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4"/>
        <v>6.8965517241379226E-2</v>
      </c>
      <c r="J16" s="96">
        <f t="shared" si="5"/>
        <v>0.72222222222222232</v>
      </c>
      <c r="K16" s="95">
        <f t="shared" si="6"/>
        <v>2</v>
      </c>
      <c r="L16" s="95">
        <f t="shared" si="7"/>
        <v>13</v>
      </c>
      <c r="M16" s="96">
        <f>H16/H12</f>
        <v>0.32978723404255317</v>
      </c>
      <c r="N16" s="95">
        <v>15</v>
      </c>
      <c r="O16" s="95">
        <v>21</v>
      </c>
      <c r="P16" s="95">
        <v>28</v>
      </c>
      <c r="Q16" s="95">
        <v>29</v>
      </c>
      <c r="R16" s="95">
        <v>32</v>
      </c>
      <c r="S16" s="96">
        <f t="shared" si="0"/>
        <v>0.10344827586206895</v>
      </c>
      <c r="T16" s="96">
        <f t="shared" si="1"/>
        <v>1.1333333333333333</v>
      </c>
      <c r="U16" s="95">
        <f t="shared" si="2"/>
        <v>3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44</v>
      </c>
      <c r="C17" s="99">
        <v>100</v>
      </c>
      <c r="D17" s="99">
        <v>49</v>
      </c>
      <c r="E17" s="99">
        <v>57</v>
      </c>
      <c r="F17" s="99">
        <v>84</v>
      </c>
      <c r="G17" s="99">
        <v>90</v>
      </c>
      <c r="H17" s="99">
        <v>94</v>
      </c>
      <c r="I17" s="100">
        <f t="shared" si="4"/>
        <v>4.4444444444444509E-2</v>
      </c>
      <c r="J17" s="100">
        <f t="shared" si="5"/>
        <v>0.91836734693877542</v>
      </c>
      <c r="K17" s="99">
        <f t="shared" si="6"/>
        <v>4</v>
      </c>
      <c r="L17" s="99">
        <f t="shared" si="7"/>
        <v>45</v>
      </c>
      <c r="M17" s="93">
        <f>H17/H17</f>
        <v>1</v>
      </c>
      <c r="N17" s="99">
        <v>42</v>
      </c>
      <c r="O17" s="99">
        <v>79</v>
      </c>
      <c r="P17" s="99">
        <v>90</v>
      </c>
      <c r="Q17" s="99">
        <v>92</v>
      </c>
      <c r="R17" s="99">
        <v>95</v>
      </c>
      <c r="S17" s="100">
        <f t="shared" si="0"/>
        <v>3.2608695652173836E-2</v>
      </c>
      <c r="T17" s="100">
        <f t="shared" si="1"/>
        <v>1.2619047619047619</v>
      </c>
      <c r="U17" s="99">
        <f t="shared" si="2"/>
        <v>3</v>
      </c>
      <c r="V17" s="99">
        <f t="shared" si="3"/>
        <v>53</v>
      </c>
      <c r="W17" s="93">
        <f>R17/R17</f>
        <v>1</v>
      </c>
    </row>
    <row r="18" spans="2:23" x14ac:dyDescent="0.25">
      <c r="B18" s="94" t="s">
        <v>60</v>
      </c>
      <c r="C18" s="95">
        <v>62</v>
      </c>
      <c r="D18" s="95">
        <v>31</v>
      </c>
      <c r="E18" s="95">
        <v>40</v>
      </c>
      <c r="F18" s="95">
        <v>60</v>
      </c>
      <c r="G18" s="95">
        <v>62</v>
      </c>
      <c r="H18" s="95">
        <v>63</v>
      </c>
      <c r="I18" s="96">
        <f t="shared" si="4"/>
        <v>1.6129032258064502E-2</v>
      </c>
      <c r="J18" s="96">
        <f t="shared" si="5"/>
        <v>1.032258064516129</v>
      </c>
      <c r="K18" s="95">
        <f t="shared" si="6"/>
        <v>1</v>
      </c>
      <c r="L18" s="95">
        <f t="shared" si="7"/>
        <v>32</v>
      </c>
      <c r="M18" s="96">
        <f>H18/H17</f>
        <v>0.67021276595744683</v>
      </c>
      <c r="N18" s="95">
        <v>27</v>
      </c>
      <c r="O18" s="95">
        <v>58</v>
      </c>
      <c r="P18" s="95">
        <v>62</v>
      </c>
      <c r="Q18" s="95">
        <v>63</v>
      </c>
      <c r="R18" s="95">
        <v>63</v>
      </c>
      <c r="S18" s="96">
        <f t="shared" si="0"/>
        <v>0</v>
      </c>
      <c r="T18" s="96">
        <f t="shared" si="1"/>
        <v>1.3333333333333335</v>
      </c>
      <c r="U18" s="95">
        <f t="shared" si="2"/>
        <v>0</v>
      </c>
      <c r="V18" s="95">
        <f t="shared" si="3"/>
        <v>36</v>
      </c>
      <c r="W18" s="96">
        <f>R18/R17</f>
        <v>0.66315789473684206</v>
      </c>
    </row>
    <row r="19" spans="2:23" x14ac:dyDescent="0.25">
      <c r="B19" s="97" t="s">
        <v>61</v>
      </c>
      <c r="C19" s="52">
        <v>44</v>
      </c>
      <c r="D19" s="52">
        <v>25</v>
      </c>
      <c r="E19" s="52">
        <v>33</v>
      </c>
      <c r="F19" s="52">
        <v>48</v>
      </c>
      <c r="G19" s="52">
        <v>50</v>
      </c>
      <c r="H19" s="52">
        <v>52</v>
      </c>
      <c r="I19" s="98">
        <f t="shared" si="4"/>
        <v>4.0000000000000036E-2</v>
      </c>
      <c r="J19" s="98">
        <f t="shared" si="5"/>
        <v>1.08</v>
      </c>
      <c r="K19" s="52">
        <f t="shared" si="6"/>
        <v>2</v>
      </c>
      <c r="L19" s="52">
        <f t="shared" si="7"/>
        <v>27</v>
      </c>
      <c r="M19" s="98">
        <f>H19/H17</f>
        <v>0.55319148936170215</v>
      </c>
      <c r="N19" s="52">
        <v>24</v>
      </c>
      <c r="O19" s="52">
        <v>48</v>
      </c>
      <c r="P19" s="52">
        <v>49</v>
      </c>
      <c r="Q19" s="52">
        <v>52</v>
      </c>
      <c r="R19" s="52">
        <v>52</v>
      </c>
      <c r="S19" s="98">
        <f t="shared" si="0"/>
        <v>0</v>
      </c>
      <c r="T19" s="98">
        <f t="shared" si="1"/>
        <v>1.1666666666666665</v>
      </c>
      <c r="U19" s="52">
        <f t="shared" si="2"/>
        <v>0</v>
      </c>
      <c r="V19" s="52">
        <f t="shared" si="3"/>
        <v>28</v>
      </c>
      <c r="W19" s="98">
        <f>R19/R17</f>
        <v>0.54736842105263162</v>
      </c>
    </row>
    <row r="20" spans="2:23" x14ac:dyDescent="0.25">
      <c r="B20" s="97" t="s">
        <v>62</v>
      </c>
      <c r="C20" s="52">
        <v>18</v>
      </c>
      <c r="D20" s="52">
        <v>6</v>
      </c>
      <c r="E20" s="52">
        <v>7</v>
      </c>
      <c r="F20" s="52">
        <v>12</v>
      </c>
      <c r="G20" s="52">
        <v>11</v>
      </c>
      <c r="H20" s="52">
        <v>11</v>
      </c>
      <c r="I20" s="98">
        <f t="shared" si="4"/>
        <v>0</v>
      </c>
      <c r="J20" s="98">
        <f t="shared" si="5"/>
        <v>0.83333333333333326</v>
      </c>
      <c r="K20" s="52">
        <f t="shared" si="6"/>
        <v>0</v>
      </c>
      <c r="L20" s="52">
        <f t="shared" si="7"/>
        <v>5</v>
      </c>
      <c r="M20" s="98">
        <f>H20/H17</f>
        <v>0.11702127659574468</v>
      </c>
      <c r="N20" s="52">
        <v>3</v>
      </c>
      <c r="O20" s="52">
        <v>10</v>
      </c>
      <c r="P20" s="52">
        <v>13</v>
      </c>
      <c r="Q20" s="52">
        <v>11</v>
      </c>
      <c r="R20" s="52">
        <v>11</v>
      </c>
      <c r="S20" s="98">
        <f t="shared" si="0"/>
        <v>0</v>
      </c>
      <c r="T20" s="98">
        <f t="shared" si="1"/>
        <v>2.6666666666666665</v>
      </c>
      <c r="U20" s="52">
        <f t="shared" si="2"/>
        <v>0</v>
      </c>
      <c r="V20" s="52">
        <f t="shared" si="3"/>
        <v>8</v>
      </c>
      <c r="W20" s="98">
        <f>R20/R17</f>
        <v>0.11578947368421053</v>
      </c>
    </row>
    <row r="21" spans="2:23" x14ac:dyDescent="0.25">
      <c r="B21" s="94" t="s">
        <v>63</v>
      </c>
      <c r="C21" s="95">
        <v>38</v>
      </c>
      <c r="D21" s="95">
        <v>18</v>
      </c>
      <c r="E21" s="95">
        <v>17</v>
      </c>
      <c r="F21" s="95">
        <v>24</v>
      </c>
      <c r="G21" s="95">
        <v>29</v>
      </c>
      <c r="H21" s="95">
        <v>31</v>
      </c>
      <c r="I21" s="96">
        <f t="shared" si="4"/>
        <v>6.8965517241379226E-2</v>
      </c>
      <c r="J21" s="96">
        <f t="shared" si="5"/>
        <v>0.72222222222222232</v>
      </c>
      <c r="K21" s="95">
        <f t="shared" si="6"/>
        <v>2</v>
      </c>
      <c r="L21" s="95">
        <f t="shared" si="7"/>
        <v>13</v>
      </c>
      <c r="M21" s="96">
        <f>H21/H17</f>
        <v>0.32978723404255317</v>
      </c>
      <c r="N21" s="95">
        <v>15</v>
      </c>
      <c r="O21" s="95">
        <v>21</v>
      </c>
      <c r="P21" s="95">
        <v>28</v>
      </c>
      <c r="Q21" s="95">
        <v>29</v>
      </c>
      <c r="R21" s="95">
        <v>32</v>
      </c>
      <c r="S21" s="96">
        <f t="shared" si="0"/>
        <v>0.10344827586206895</v>
      </c>
      <c r="T21" s="96">
        <f t="shared" si="1"/>
        <v>1.1333333333333333</v>
      </c>
      <c r="U21" s="95">
        <f t="shared" si="2"/>
        <v>3</v>
      </c>
      <c r="V21" s="95">
        <f t="shared" si="3"/>
        <v>17</v>
      </c>
      <c r="W21" s="96">
        <f>R21/R17</f>
        <v>0.33684210526315789</v>
      </c>
    </row>
    <row r="22" spans="2:23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4"/>
        <v>0</v>
      </c>
      <c r="J22" s="100">
        <f t="shared" si="5"/>
        <v>0.75</v>
      </c>
      <c r="K22" s="99">
        <f t="shared" si="6"/>
        <v>0</v>
      </c>
      <c r="L22" s="99">
        <f t="shared" si="7"/>
        <v>3</v>
      </c>
      <c r="M22" s="100">
        <f>H22/H22</f>
        <v>1</v>
      </c>
      <c r="N22" s="99">
        <v>3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1.3333333333333335</v>
      </c>
      <c r="U22" s="99">
        <f t="shared" si="2"/>
        <v>0</v>
      </c>
      <c r="V22" s="99">
        <f t="shared" si="3"/>
        <v>4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4"/>
        <v>0</v>
      </c>
      <c r="J23" s="96">
        <f t="shared" si="5"/>
        <v>1</v>
      </c>
      <c r="K23" s="95">
        <f t="shared" si="6"/>
        <v>0</v>
      </c>
      <c r="L23" s="95">
        <f t="shared" si="7"/>
        <v>3</v>
      </c>
      <c r="M23" s="96">
        <f>H23/H22</f>
        <v>0.8571428571428571</v>
      </c>
      <c r="N23" s="95">
        <v>3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1</v>
      </c>
      <c r="U23" s="95">
        <f t="shared" si="2"/>
        <v>0</v>
      </c>
      <c r="V23" s="95">
        <f t="shared" si="3"/>
        <v>3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4"/>
        <v>0.25</v>
      </c>
      <c r="J25" s="100">
        <f t="shared" si="5"/>
        <v>0.66666666666666674</v>
      </c>
      <c r="K25" s="99">
        <f t="shared" si="6"/>
        <v>1</v>
      </c>
      <c r="L25" s="99">
        <f t="shared" si="7"/>
        <v>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5</v>
      </c>
      <c r="R25" s="99">
        <v>6</v>
      </c>
      <c r="S25" s="100">
        <f t="shared" si="0"/>
        <v>0.19999999999999996</v>
      </c>
      <c r="T25" s="100">
        <f t="shared" si="1"/>
        <v>1</v>
      </c>
      <c r="U25" s="99">
        <f t="shared" si="2"/>
        <v>1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4"/>
        <v>0.33333333333333326</v>
      </c>
      <c r="J26" s="96">
        <f t="shared" si="5"/>
        <v>1</v>
      </c>
      <c r="K26" s="95">
        <f t="shared" si="6"/>
        <v>1</v>
      </c>
      <c r="L26" s="95">
        <f t="shared" si="7"/>
        <v>2</v>
      </c>
      <c r="M26" s="96">
        <f>H26/H25</f>
        <v>0.8</v>
      </c>
      <c r="N26" s="95">
        <v>2</v>
      </c>
      <c r="O26" s="95">
        <v>4</v>
      </c>
      <c r="P26" s="95">
        <v>4</v>
      </c>
      <c r="Q26" s="95">
        <v>4</v>
      </c>
      <c r="R26" s="95">
        <v>5</v>
      </c>
      <c r="S26" s="96">
        <f t="shared" si="0"/>
        <v>0.25</v>
      </c>
      <c r="T26" s="96">
        <f t="shared" si="1"/>
        <v>1.5</v>
      </c>
      <c r="U26" s="95">
        <f t="shared" si="2"/>
        <v>1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 t="str">
        <f t="shared" si="5"/>
        <v>-</v>
      </c>
      <c r="K27" s="52">
        <f t="shared" si="6"/>
        <v>0</v>
      </c>
      <c r="L27" s="52">
        <f t="shared" si="7"/>
        <v>0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 t="str">
        <f t="shared" si="5"/>
        <v>-</v>
      </c>
      <c r="K28" s="52">
        <f t="shared" si="6"/>
        <v>0</v>
      </c>
      <c r="L28" s="52">
        <f t="shared" si="7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1</v>
      </c>
      <c r="R28" s="52">
        <v>0</v>
      </c>
      <c r="S28" s="98">
        <f t="shared" si="0"/>
        <v>-1</v>
      </c>
      <c r="T28" s="98" t="str">
        <f t="shared" si="1"/>
        <v>-</v>
      </c>
      <c r="U28" s="52">
        <f t="shared" si="2"/>
        <v>-1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4"/>
        <v>3.2258064516129004E-2</v>
      </c>
      <c r="J29" s="100">
        <f t="shared" si="5"/>
        <v>0.93939393939393945</v>
      </c>
      <c r="K29" s="99">
        <f t="shared" si="6"/>
        <v>2</v>
      </c>
      <c r="L29" s="99">
        <f t="shared" si="7"/>
        <v>31</v>
      </c>
      <c r="M29" s="93">
        <f>H29/H29</f>
        <v>1</v>
      </c>
      <c r="N29" s="99">
        <v>25</v>
      </c>
      <c r="O29" s="99">
        <v>56</v>
      </c>
      <c r="P29" s="99">
        <v>61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1.56</v>
      </c>
      <c r="U29" s="99">
        <f t="shared" si="2"/>
        <v>2</v>
      </c>
      <c r="V29" s="99">
        <f t="shared" si="3"/>
        <v>39</v>
      </c>
      <c r="W29" s="93">
        <f>R29/R29</f>
        <v>1</v>
      </c>
    </row>
    <row r="30" spans="2:23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4"/>
        <v>4.6511627906976827E-2</v>
      </c>
      <c r="J30" s="96">
        <f t="shared" si="5"/>
        <v>1.1428571428571428</v>
      </c>
      <c r="K30" s="95">
        <f t="shared" si="6"/>
        <v>2</v>
      </c>
      <c r="L30" s="95">
        <f t="shared" si="7"/>
        <v>24</v>
      </c>
      <c r="M30" s="96">
        <f>H30/H29</f>
        <v>0.703125</v>
      </c>
      <c r="N30" s="95">
        <v>14</v>
      </c>
      <c r="O30" s="95">
        <v>39</v>
      </c>
      <c r="P30" s="95">
        <v>42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4"/>
        <v>7.6923076923076872E-2</v>
      </c>
      <c r="J31" s="98">
        <f t="shared" si="5"/>
        <v>1.5454545454545454</v>
      </c>
      <c r="K31" s="52">
        <f t="shared" si="6"/>
        <v>2</v>
      </c>
      <c r="L31" s="52">
        <f t="shared" si="7"/>
        <v>17</v>
      </c>
      <c r="M31" s="98">
        <f>H31/H29</f>
        <v>0.4375</v>
      </c>
      <c r="N31" s="52">
        <v>7</v>
      </c>
      <c r="O31" s="52">
        <v>23</v>
      </c>
      <c r="P31" s="52">
        <v>26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4"/>
        <v>0</v>
      </c>
      <c r="J32" s="98">
        <f t="shared" si="5"/>
        <v>0.7</v>
      </c>
      <c r="K32" s="52">
        <f t="shared" si="6"/>
        <v>0</v>
      </c>
      <c r="L32" s="52">
        <f t="shared" si="7"/>
        <v>7</v>
      </c>
      <c r="M32" s="98">
        <f>H32/H29</f>
        <v>0.265625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4"/>
        <v>0</v>
      </c>
      <c r="J33" s="96">
        <f t="shared" si="5"/>
        <v>0.58333333333333326</v>
      </c>
      <c r="K33" s="95">
        <f t="shared" si="6"/>
        <v>0</v>
      </c>
      <c r="L33" s="95">
        <f t="shared" si="7"/>
        <v>7</v>
      </c>
      <c r="M33" s="96">
        <f>H33/H29</f>
        <v>0.296875</v>
      </c>
      <c r="N33" s="95">
        <v>11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0.72727272727272729</v>
      </c>
      <c r="U33" s="95">
        <f t="shared" si="2"/>
        <v>0</v>
      </c>
      <c r="V33" s="95">
        <f t="shared" si="3"/>
        <v>8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4"/>
        <v>0.19999999999999996</v>
      </c>
      <c r="J34" s="100">
        <f t="shared" si="5"/>
        <v>0.5</v>
      </c>
      <c r="K34" s="99">
        <f t="shared" si="6"/>
        <v>1</v>
      </c>
      <c r="L34" s="99">
        <f t="shared" si="7"/>
        <v>2</v>
      </c>
      <c r="M34" s="93">
        <f>H34/H34</f>
        <v>1</v>
      </c>
      <c r="N34" s="99">
        <v>2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2</v>
      </c>
      <c r="U34" s="99">
        <f t="shared" si="2"/>
        <v>0</v>
      </c>
      <c r="V34" s="99">
        <f t="shared" si="3"/>
        <v>4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4"/>
        <v>0.19999999999999996</v>
      </c>
      <c r="J35" s="96">
        <f t="shared" si="5"/>
        <v>0.5</v>
      </c>
      <c r="K35" s="95">
        <f t="shared" si="6"/>
        <v>1</v>
      </c>
      <c r="L35" s="95">
        <f t="shared" si="7"/>
        <v>2</v>
      </c>
      <c r="M35" s="96">
        <f>H35/H34</f>
        <v>1</v>
      </c>
      <c r="N35" s="95">
        <v>2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2</v>
      </c>
      <c r="U35" s="95">
        <f t="shared" si="2"/>
        <v>0</v>
      </c>
      <c r="V35" s="95">
        <f t="shared" si="3"/>
        <v>4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4"/>
        <v>0</v>
      </c>
      <c r="J36" s="100">
        <f t="shared" si="5"/>
        <v>1</v>
      </c>
      <c r="K36" s="99">
        <f t="shared" si="6"/>
        <v>0</v>
      </c>
      <c r="L36" s="99">
        <f t="shared" si="7"/>
        <v>6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4"/>
        <v>0</v>
      </c>
      <c r="J37" s="96">
        <f t="shared" si="5"/>
        <v>2</v>
      </c>
      <c r="K37" s="95">
        <f t="shared" si="6"/>
        <v>0</v>
      </c>
      <c r="L37" s="95">
        <f t="shared" si="7"/>
        <v>4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4"/>
        <v>0</v>
      </c>
      <c r="J38" s="96">
        <f t="shared" si="5"/>
        <v>1</v>
      </c>
      <c r="K38" s="95">
        <f t="shared" si="6"/>
        <v>0</v>
      </c>
      <c r="L38" s="95">
        <f t="shared" si="7"/>
        <v>3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4"/>
        <v>5.2631578947368363E-2</v>
      </c>
      <c r="J39" s="100">
        <f t="shared" si="5"/>
        <v>0.81818181818181812</v>
      </c>
      <c r="K39" s="99">
        <f t="shared" si="6"/>
        <v>1</v>
      </c>
      <c r="L39" s="99">
        <f t="shared" si="7"/>
        <v>9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4"/>
        <v>5.2631578947368363E-2</v>
      </c>
      <c r="J40" s="96">
        <f t="shared" si="5"/>
        <v>0.81818181818181812</v>
      </c>
      <c r="K40" s="95">
        <f t="shared" si="6"/>
        <v>1</v>
      </c>
      <c r="L40" s="95">
        <f t="shared" si="7"/>
        <v>9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0.75</v>
      </c>
      <c r="K41" s="52">
        <f t="shared" si="6"/>
        <v>0</v>
      </c>
      <c r="L41" s="52">
        <f t="shared" si="7"/>
        <v>3</v>
      </c>
      <c r="M41" s="98">
        <f>H41/H39</f>
        <v>0.35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4"/>
        <v>8.3333333333333259E-2</v>
      </c>
      <c r="J42" s="98">
        <f t="shared" si="5"/>
        <v>0.85714285714285721</v>
      </c>
      <c r="K42" s="52">
        <f t="shared" si="6"/>
        <v>1</v>
      </c>
      <c r="L42" s="52">
        <f t="shared" si="7"/>
        <v>6</v>
      </c>
      <c r="M42" s="98">
        <f>H42/H39</f>
        <v>0.65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4"/>
        <v>0</v>
      </c>
      <c r="J43" s="100">
        <f t="shared" si="5"/>
        <v>0.55555555555555558</v>
      </c>
      <c r="K43" s="99">
        <f t="shared" si="6"/>
        <v>0</v>
      </c>
      <c r="L43" s="99">
        <f t="shared" si="7"/>
        <v>5</v>
      </c>
      <c r="M43" s="93">
        <f>H43/H43</f>
        <v>1</v>
      </c>
      <c r="N43" s="99">
        <v>9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0.66666666666666674</v>
      </c>
      <c r="U43" s="99">
        <f t="shared" si="2"/>
        <v>1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4"/>
        <v>0</v>
      </c>
      <c r="J44" s="96">
        <f t="shared" si="5"/>
        <v>1</v>
      </c>
      <c r="K44" s="95">
        <f t="shared" si="6"/>
        <v>0</v>
      </c>
      <c r="L44" s="95">
        <f t="shared" si="7"/>
        <v>4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4"/>
        <v>0</v>
      </c>
      <c r="J45" s="98" t="str">
        <f t="shared" si="5"/>
        <v>-</v>
      </c>
      <c r="K45" s="52">
        <f t="shared" si="6"/>
        <v>0</v>
      </c>
      <c r="L45" s="52">
        <f t="shared" si="7"/>
        <v>6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 t="str">
        <f t="shared" si="5"/>
        <v>-</v>
      </c>
      <c r="K46" s="52">
        <f t="shared" si="6"/>
        <v>0</v>
      </c>
      <c r="L46" s="52">
        <f t="shared" si="7"/>
        <v>2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0.19999999999999996</v>
      </c>
      <c r="K47" s="95">
        <f t="shared" si="6"/>
        <v>0</v>
      </c>
      <c r="L47" s="95">
        <f t="shared" si="7"/>
        <v>1</v>
      </c>
      <c r="M47" s="96">
        <f>H47/H43</f>
        <v>0.42857142857142855</v>
      </c>
      <c r="N47" s="95">
        <v>5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0.39999999999999991</v>
      </c>
      <c r="U47" s="95">
        <f t="shared" si="2"/>
        <v>1</v>
      </c>
      <c r="V47" s="95">
        <f t="shared" si="3"/>
        <v>2</v>
      </c>
      <c r="W47" s="96">
        <f>R47/R43</f>
        <v>0.46666666666666667</v>
      </c>
    </row>
    <row r="48" spans="2:23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4"/>
        <v>0.125</v>
      </c>
      <c r="J48" s="100">
        <f t="shared" si="5"/>
        <v>0.63636363636363646</v>
      </c>
      <c r="K48" s="99">
        <f t="shared" si="6"/>
        <v>2</v>
      </c>
      <c r="L48" s="99">
        <f t="shared" si="7"/>
        <v>7</v>
      </c>
      <c r="M48" s="93">
        <f>H48/H48</f>
        <v>1</v>
      </c>
      <c r="N48" s="99">
        <v>10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0.89999999999999991</v>
      </c>
      <c r="U48" s="99">
        <f t="shared" si="2"/>
        <v>1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4"/>
        <v>0.15384615384615374</v>
      </c>
      <c r="J49" s="96">
        <f t="shared" si="5"/>
        <v>0.66666666666666674</v>
      </c>
      <c r="K49" s="95">
        <f t="shared" si="6"/>
        <v>2</v>
      </c>
      <c r="L49" s="95">
        <f t="shared" si="7"/>
        <v>6</v>
      </c>
      <c r="M49" s="96">
        <f>H49/H48</f>
        <v>0.83333333333333337</v>
      </c>
      <c r="N49" s="95">
        <v>9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0.77777777777777768</v>
      </c>
      <c r="U49" s="95">
        <f t="shared" si="2"/>
        <v>1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0.60000000000000009</v>
      </c>
      <c r="K50" s="52">
        <f t="shared" si="6"/>
        <v>0</v>
      </c>
      <c r="L50" s="52">
        <f t="shared" si="7"/>
        <v>3</v>
      </c>
      <c r="M50" s="98">
        <f>H50/H48</f>
        <v>0.44444444444444442</v>
      </c>
      <c r="N50" s="52">
        <v>6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0.33333333333333326</v>
      </c>
      <c r="U50" s="52">
        <f t="shared" si="2"/>
        <v>0</v>
      </c>
      <c r="V50" s="52">
        <f t="shared" si="3"/>
        <v>2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4"/>
        <v>0.39999999999999991</v>
      </c>
      <c r="J51" s="98">
        <f t="shared" si="5"/>
        <v>0.75</v>
      </c>
      <c r="K51" s="52">
        <f t="shared" si="6"/>
        <v>2</v>
      </c>
      <c r="L51" s="52">
        <f t="shared" si="7"/>
        <v>3</v>
      </c>
      <c r="M51" s="98">
        <f>H51/H48</f>
        <v>0.3888888888888889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4"/>
        <v>0</v>
      </c>
      <c r="J52" s="96">
        <f t="shared" si="5"/>
        <v>1</v>
      </c>
      <c r="K52" s="95">
        <f t="shared" si="6"/>
        <v>0</v>
      </c>
      <c r="L52" s="95">
        <f t="shared" si="7"/>
        <v>2</v>
      </c>
      <c r="M52" s="96">
        <f>H52/H48</f>
        <v>0.22222222222222221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CB470-2F76-458B-A700-B2625197C6C5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04ECE-EDE5-47C9-8829-2328FBCD2685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N21" si="0">IFERROR(E9/C9-1,"-")</f>
        <v>5.0773433160613779E-2</v>
      </c>
      <c r="G9" s="115">
        <v>15182</v>
      </c>
      <c r="H9" s="116">
        <f>IFERROR(G9/E9-1,"-")</f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f t="shared" si="0"/>
        <v>8.1109153163994696E-2</v>
      </c>
      <c r="O9" s="116">
        <f>M9/C9-1</f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f>IFERROR(M10/K10-1,"-")</f>
        <v>5.1397673944093114E-2</v>
      </c>
      <c r="O10" s="116">
        <f>IFERROR(M10/C10-1,"-")</f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f t="shared" si="0"/>
        <v>0.14154548934872468</v>
      </c>
      <c r="O11" s="116">
        <f t="shared" ref="O11:O15" si="1">IFERROR(M11/C11-1,"-")</f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f t="shared" si="0"/>
        <v>-5.2337061894108916E-2</v>
      </c>
      <c r="O12" s="116">
        <f t="shared" si="1"/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f t="shared" si="0"/>
        <v>7.4744719773823354E-2</v>
      </c>
      <c r="O13" s="116">
        <f t="shared" si="1"/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f t="shared" si="0"/>
        <v>-1.8112488083888989E-3</v>
      </c>
      <c r="O14" s="116">
        <f t="shared" si="1"/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f t="shared" si="0"/>
        <v>1.7222557647388781E-2</v>
      </c>
      <c r="O15" s="116">
        <f t="shared" si="1"/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>
        <v>175399</v>
      </c>
      <c r="N16" s="116">
        <f>IFERROR(M16/K16-1,"-")</f>
        <v>5.0456957370608624E-2</v>
      </c>
      <c r="O16" s="116">
        <f>IFERROR(M16/C16-1,"-")</f>
        <v>6.4223913017098067E-2</v>
      </c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>
        <v>148572</v>
      </c>
      <c r="N17" s="116">
        <f>IFERROR(M17/K17-1,"-")</f>
        <v>-2.936622524776733E-2</v>
      </c>
      <c r="O17" s="116">
        <f>IFERROR(M17/C17-1,"-")</f>
        <v>8.6322624043987606E-2</v>
      </c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>
        <v>172855</v>
      </c>
      <c r="N18" s="116">
        <f>IFERROR(M18/K18-1,"-")</f>
        <v>3.5065108475422768E-3</v>
      </c>
      <c r="O18" s="116">
        <f>IFERROR(M18/C18-1,"-")</f>
        <v>8.9454311681435916E-2</v>
      </c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>
        <v>156906</v>
      </c>
      <c r="N19" s="116">
        <f>IFERROR(M19/K19-1,"-")</f>
        <v>1.7192422886926684E-2</v>
      </c>
      <c r="O19" s="116">
        <f>IFERROR(M19/C19-1,"-")</f>
        <v>0.15348310641926655</v>
      </c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>
        <v>159454</v>
      </c>
      <c r="N20" s="116">
        <f>IFERROR(M20/K20-1,"-")</f>
        <v>-1.431662236508624E-2</v>
      </c>
      <c r="O20" s="116">
        <f>IFERROR(M20/C20-1,"-")</f>
        <v>0.12931761039696865</v>
      </c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1938898</v>
      </c>
      <c r="N21" s="119">
        <v>2.677813011694985E-2</v>
      </c>
      <c r="O21" s="119">
        <v>9.9949793358540706E-2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236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7712</v>
      </c>
      <c r="D31" s="116">
        <v>0.22490470139771279</v>
      </c>
      <c r="E31" s="115">
        <v>8778</v>
      </c>
      <c r="F31" s="116">
        <f t="shared" ref="F31:L43" si="2">IFERROR(E31/C31-1,"-")</f>
        <v>0.13822614107883813</v>
      </c>
      <c r="G31" s="115">
        <v>5945</v>
      </c>
      <c r="H31" s="116">
        <f t="shared" si="2"/>
        <v>-0.32273866484392799</v>
      </c>
      <c r="I31" s="115">
        <v>8963</v>
      </c>
      <c r="J31" s="116">
        <f t="shared" si="2"/>
        <v>0.50765349032800677</v>
      </c>
      <c r="K31" s="115">
        <v>8728</v>
      </c>
      <c r="L31" s="116">
        <f t="shared" si="2"/>
        <v>-2.6218899921901184E-2</v>
      </c>
      <c r="M31" s="115">
        <v>7100</v>
      </c>
      <c r="N31" s="116">
        <f t="shared" ref="N31:N37" si="3">IFERROR(M31/K31-1,"-")</f>
        <v>-0.18652612282309811</v>
      </c>
      <c r="O31" s="116">
        <f>M31/C31-1</f>
        <v>-7.9356846473029097E-2</v>
      </c>
    </row>
    <row r="32" spans="1:16" x14ac:dyDescent="0.25">
      <c r="B32" s="114" t="s">
        <v>73</v>
      </c>
      <c r="C32" s="115">
        <v>6892</v>
      </c>
      <c r="D32" s="116">
        <v>0.46950959488272925</v>
      </c>
      <c r="E32" s="115">
        <v>8379</v>
      </c>
      <c r="F32" s="116">
        <f t="shared" si="2"/>
        <v>0.21575739988392328</v>
      </c>
      <c r="G32" s="115">
        <v>8339</v>
      </c>
      <c r="H32" s="116">
        <f t="shared" si="2"/>
        <v>-4.7738393603055096E-3</v>
      </c>
      <c r="I32" s="115">
        <v>9611</v>
      </c>
      <c r="J32" s="116">
        <f t="shared" si="2"/>
        <v>0.1525362753327737</v>
      </c>
      <c r="K32" s="115">
        <v>6455</v>
      </c>
      <c r="L32" s="116">
        <f t="shared" si="2"/>
        <v>-0.32837373842472173</v>
      </c>
      <c r="M32" s="115">
        <v>7633</v>
      </c>
      <c r="N32" s="116">
        <f>IFERROR(M32/K32-1,"-")</f>
        <v>0.1824941905499613</v>
      </c>
      <c r="O32" s="116">
        <f>IFERROR(M32/C32-1,"-")</f>
        <v>0.1075159605339524</v>
      </c>
    </row>
    <row r="33" spans="2:16" x14ac:dyDescent="0.25">
      <c r="B33" s="114" t="s">
        <v>75</v>
      </c>
      <c r="C33" s="115">
        <v>10253</v>
      </c>
      <c r="D33" s="116">
        <v>-0.168248560071388</v>
      </c>
      <c r="E33" s="115">
        <v>3120</v>
      </c>
      <c r="F33" s="116">
        <f t="shared" si="2"/>
        <v>-0.69569881985760262</v>
      </c>
      <c r="G33" s="115">
        <v>13348</v>
      </c>
      <c r="H33" s="116">
        <f t="shared" si="2"/>
        <v>3.2782051282051281</v>
      </c>
      <c r="I33" s="115">
        <v>8161</v>
      </c>
      <c r="J33" s="116">
        <f t="shared" si="2"/>
        <v>-0.38859754270302671</v>
      </c>
      <c r="K33" s="115">
        <v>8632</v>
      </c>
      <c r="L33" s="116">
        <f t="shared" si="2"/>
        <v>5.7713515500551482E-2</v>
      </c>
      <c r="M33" s="115">
        <v>10880</v>
      </c>
      <c r="N33" s="116">
        <f t="shared" si="3"/>
        <v>0.26042632066728455</v>
      </c>
      <c r="O33" s="116">
        <f t="shared" ref="O33:O37" si="4">IFERROR(M33/C33-1,"-")</f>
        <v>6.1152833317077882E-2</v>
      </c>
    </row>
    <row r="34" spans="2:16" x14ac:dyDescent="0.25">
      <c r="B34" s="114" t="s">
        <v>77</v>
      </c>
      <c r="C34" s="115">
        <v>18049</v>
      </c>
      <c r="D34" s="116">
        <v>0.66135861561119302</v>
      </c>
      <c r="E34" s="115">
        <v>0</v>
      </c>
      <c r="F34" s="116">
        <f t="shared" si="2"/>
        <v>-1</v>
      </c>
      <c r="G34" s="115">
        <v>17832</v>
      </c>
      <c r="H34" s="116" t="str">
        <f t="shared" si="2"/>
        <v>-</v>
      </c>
      <c r="I34" s="115">
        <v>17904</v>
      </c>
      <c r="J34" s="116">
        <f t="shared" si="2"/>
        <v>4.0376850605652326E-3</v>
      </c>
      <c r="K34" s="115">
        <v>18211</v>
      </c>
      <c r="L34" s="116">
        <f t="shared" si="2"/>
        <v>1.7147006255585406E-2</v>
      </c>
      <c r="M34" s="115">
        <v>9038</v>
      </c>
      <c r="N34" s="116">
        <f t="shared" si="3"/>
        <v>-0.50370655098566797</v>
      </c>
      <c r="O34" s="116">
        <f t="shared" si="4"/>
        <v>-0.49925203612388502</v>
      </c>
    </row>
    <row r="35" spans="2:16" x14ac:dyDescent="0.25">
      <c r="B35" s="114" t="s">
        <v>79</v>
      </c>
      <c r="C35" s="115">
        <v>20501</v>
      </c>
      <c r="D35" s="116">
        <v>0.46372983007282587</v>
      </c>
      <c r="E35" s="115">
        <v>0</v>
      </c>
      <c r="F35" s="116">
        <f t="shared" si="2"/>
        <v>-1</v>
      </c>
      <c r="G35" s="115">
        <v>22395</v>
      </c>
      <c r="H35" s="116" t="str">
        <f t="shared" si="2"/>
        <v>-</v>
      </c>
      <c r="I35" s="115">
        <v>21254</v>
      </c>
      <c r="J35" s="116">
        <f t="shared" si="2"/>
        <v>-5.0948872516186627E-2</v>
      </c>
      <c r="K35" s="115">
        <v>15078</v>
      </c>
      <c r="L35" s="116">
        <f t="shared" si="2"/>
        <v>-0.29058059659358237</v>
      </c>
      <c r="M35" s="115">
        <v>15159</v>
      </c>
      <c r="N35" s="116">
        <f t="shared" si="3"/>
        <v>5.3720652606445984E-3</v>
      </c>
      <c r="O35" s="116">
        <f t="shared" si="4"/>
        <v>-0.26057265499243942</v>
      </c>
    </row>
    <row r="36" spans="2:16" x14ac:dyDescent="0.25">
      <c r="B36" s="114" t="s">
        <v>81</v>
      </c>
      <c r="C36" s="115">
        <v>26877</v>
      </c>
      <c r="D36" s="116">
        <v>0.1239493162714842</v>
      </c>
      <c r="E36" s="115">
        <v>0</v>
      </c>
      <c r="F36" s="116">
        <f t="shared" si="2"/>
        <v>-1</v>
      </c>
      <c r="G36" s="115">
        <v>27958</v>
      </c>
      <c r="H36" s="116" t="str">
        <f t="shared" si="2"/>
        <v>-</v>
      </c>
      <c r="I36" s="115">
        <v>22658</v>
      </c>
      <c r="J36" s="116">
        <f t="shared" si="2"/>
        <v>-0.18957006938979903</v>
      </c>
      <c r="K36" s="115">
        <v>23558</v>
      </c>
      <c r="L36" s="116">
        <f t="shared" si="2"/>
        <v>3.9721069820813915E-2</v>
      </c>
      <c r="M36" s="115">
        <v>19400</v>
      </c>
      <c r="N36" s="116">
        <f t="shared" si="3"/>
        <v>-0.17650055182952717</v>
      </c>
      <c r="O36" s="116">
        <f t="shared" si="4"/>
        <v>-0.27819325073482903</v>
      </c>
    </row>
    <row r="37" spans="2:16" x14ac:dyDescent="0.25">
      <c r="B37" s="114" t="s">
        <v>83</v>
      </c>
      <c r="C37" s="115">
        <v>28822</v>
      </c>
      <c r="D37" s="116">
        <v>0.13875938364282892</v>
      </c>
      <c r="E37" s="115">
        <v>0</v>
      </c>
      <c r="F37" s="116">
        <f t="shared" si="2"/>
        <v>-1</v>
      </c>
      <c r="G37" s="115">
        <v>41599</v>
      </c>
      <c r="H37" s="116" t="str">
        <f t="shared" si="2"/>
        <v>-</v>
      </c>
      <c r="I37" s="115">
        <v>30318</v>
      </c>
      <c r="J37" s="116">
        <f t="shared" si="2"/>
        <v>-0.27118440347123729</v>
      </c>
      <c r="K37" s="115">
        <v>23211</v>
      </c>
      <c r="L37" s="116">
        <f t="shared" si="2"/>
        <v>-0.23441519889174744</v>
      </c>
      <c r="M37" s="115">
        <v>19632</v>
      </c>
      <c r="N37" s="116">
        <f t="shared" si="3"/>
        <v>-0.15419413209254229</v>
      </c>
      <c r="O37" s="116">
        <f t="shared" si="4"/>
        <v>-0.31885365345916317</v>
      </c>
    </row>
    <row r="38" spans="2:16" x14ac:dyDescent="0.25">
      <c r="B38" s="114" t="s">
        <v>85</v>
      </c>
      <c r="C38" s="115">
        <v>41205</v>
      </c>
      <c r="D38" s="116">
        <v>0.26527666891850399</v>
      </c>
      <c r="E38" s="115">
        <v>31564</v>
      </c>
      <c r="F38" s="116">
        <f t="shared" si="2"/>
        <v>-0.2339764591675767</v>
      </c>
      <c r="G38" s="115">
        <v>43961</v>
      </c>
      <c r="H38" s="116">
        <f t="shared" si="2"/>
        <v>0.39275757191737415</v>
      </c>
      <c r="I38" s="115">
        <v>33443</v>
      </c>
      <c r="J38" s="116">
        <f t="shared" si="2"/>
        <v>-0.23925752371420117</v>
      </c>
      <c r="K38" s="115">
        <v>27029</v>
      </c>
      <c r="L38" s="116">
        <f t="shared" si="2"/>
        <v>-0.19178901414346794</v>
      </c>
      <c r="M38" s="115">
        <v>27274</v>
      </c>
      <c r="N38" s="116">
        <f>IFERROR(M38/K38-1,"-")</f>
        <v>9.0643383033037761E-3</v>
      </c>
      <c r="O38" s="116">
        <f>IFERROR(M38/C38-1,"-")</f>
        <v>-0.33809003761679413</v>
      </c>
    </row>
    <row r="39" spans="2:16" x14ac:dyDescent="0.25">
      <c r="B39" s="114" t="s">
        <v>87</v>
      </c>
      <c r="C39" s="115">
        <v>22805</v>
      </c>
      <c r="D39" s="116">
        <v>2.7252252252252251E-2</v>
      </c>
      <c r="E39" s="115">
        <v>24772</v>
      </c>
      <c r="F39" s="116">
        <f t="shared" si="2"/>
        <v>8.6253014689761098E-2</v>
      </c>
      <c r="G39" s="115">
        <v>26618</v>
      </c>
      <c r="H39" s="116">
        <f t="shared" si="2"/>
        <v>7.4519618924592246E-2</v>
      </c>
      <c r="I39" s="115">
        <v>19659</v>
      </c>
      <c r="J39" s="116">
        <f t="shared" si="2"/>
        <v>-0.2614396273198587</v>
      </c>
      <c r="K39" s="115">
        <v>17879</v>
      </c>
      <c r="L39" s="116">
        <f t="shared" si="2"/>
        <v>-9.054377130067659E-2</v>
      </c>
      <c r="M39" s="115">
        <v>15893</v>
      </c>
      <c r="N39" s="116">
        <f>IFERROR(M39/K39-1,"-")</f>
        <v>-0.11108003803344701</v>
      </c>
      <c r="O39" s="116">
        <f>IFERROR(M39/C39-1,"-")</f>
        <v>-0.30309142731857053</v>
      </c>
    </row>
    <row r="40" spans="2:16" x14ac:dyDescent="0.25">
      <c r="B40" s="114" t="s">
        <v>89</v>
      </c>
      <c r="C40" s="115">
        <v>17145</v>
      </c>
      <c r="D40" s="116">
        <v>9.0857033785073593E-2</v>
      </c>
      <c r="E40" s="115">
        <v>14396</v>
      </c>
      <c r="F40" s="116">
        <f t="shared" si="2"/>
        <v>-0.16033829104695252</v>
      </c>
      <c r="G40" s="115">
        <v>17065</v>
      </c>
      <c r="H40" s="116">
        <f t="shared" si="2"/>
        <v>0.18539872186718531</v>
      </c>
      <c r="I40" s="115">
        <v>12335</v>
      </c>
      <c r="J40" s="116">
        <f t="shared" si="2"/>
        <v>-0.27717550542045122</v>
      </c>
      <c r="K40" s="115">
        <v>12720</v>
      </c>
      <c r="L40" s="116">
        <f t="shared" si="2"/>
        <v>3.121199837859745E-2</v>
      </c>
      <c r="M40" s="115">
        <v>10936</v>
      </c>
      <c r="N40" s="116">
        <f>IFERROR(M40/K40-1,"-")</f>
        <v>-0.14025157232704399</v>
      </c>
      <c r="O40" s="116">
        <f>IFERROR(M40/C40-1,"-")</f>
        <v>-0.36214639836687079</v>
      </c>
    </row>
    <row r="41" spans="2:16" x14ac:dyDescent="0.25">
      <c r="B41" s="114" t="s">
        <v>91</v>
      </c>
      <c r="C41" s="115">
        <v>10324</v>
      </c>
      <c r="D41" s="116">
        <v>9.3296621836280735E-2</v>
      </c>
      <c r="E41" s="115">
        <v>4393</v>
      </c>
      <c r="F41" s="116">
        <f t="shared" si="2"/>
        <v>-0.57448663308795034</v>
      </c>
      <c r="G41" s="115">
        <v>8488</v>
      </c>
      <c r="H41" s="116">
        <f t="shared" si="2"/>
        <v>0.93216480764853182</v>
      </c>
      <c r="I41" s="115">
        <v>10001</v>
      </c>
      <c r="J41" s="116">
        <f t="shared" si="2"/>
        <v>0.17825164938737048</v>
      </c>
      <c r="K41" s="115">
        <v>8177</v>
      </c>
      <c r="L41" s="116">
        <f t="shared" si="2"/>
        <v>-0.1823817618238176</v>
      </c>
      <c r="M41" s="115">
        <v>8061</v>
      </c>
      <c r="N41" s="116">
        <f>IFERROR(M41/K41-1,"-")</f>
        <v>-1.4186131833190618E-2</v>
      </c>
      <c r="O41" s="116">
        <f>IFERROR(M41/C41-1,"-")</f>
        <v>-0.21919798527702439</v>
      </c>
    </row>
    <row r="42" spans="2:16" x14ac:dyDescent="0.25">
      <c r="B42" s="114" t="s">
        <v>93</v>
      </c>
      <c r="C42" s="115">
        <v>12402</v>
      </c>
      <c r="D42" s="116">
        <v>-6.64797757308766E-3</v>
      </c>
      <c r="E42" s="115">
        <v>6173</v>
      </c>
      <c r="F42" s="116">
        <f t="shared" si="2"/>
        <v>-0.50225770037090789</v>
      </c>
      <c r="G42" s="115">
        <v>14036</v>
      </c>
      <c r="H42" s="116">
        <f t="shared" si="2"/>
        <v>1.2737728819050704</v>
      </c>
      <c r="I42" s="115">
        <v>12901</v>
      </c>
      <c r="J42" s="116">
        <f t="shared" si="2"/>
        <v>-8.0863493872898262E-2</v>
      </c>
      <c r="K42" s="115">
        <v>11834</v>
      </c>
      <c r="L42" s="116">
        <f t="shared" si="2"/>
        <v>-8.2706766917293284E-2</v>
      </c>
      <c r="M42" s="115">
        <v>10813</v>
      </c>
      <c r="N42" s="116">
        <f>IFERROR(M42/K42-1,"-")</f>
        <v>-8.6276829474395855E-2</v>
      </c>
      <c r="O42" s="116">
        <f>IFERROR(M42/C42-1,"-")</f>
        <v>-0.12812449604902432</v>
      </c>
    </row>
    <row r="43" spans="2:16" ht="15.75" x14ac:dyDescent="0.25">
      <c r="B43" s="117" t="s">
        <v>30</v>
      </c>
      <c r="C43" s="118">
        <v>222987</v>
      </c>
      <c r="D43" s="119">
        <v>0.17474725656816825</v>
      </c>
      <c r="E43" s="118">
        <v>117997</v>
      </c>
      <c r="F43" s="119">
        <f t="shared" si="2"/>
        <v>-0.47083462264616327</v>
      </c>
      <c r="G43" s="118">
        <v>247584</v>
      </c>
      <c r="H43" s="119">
        <f t="shared" si="2"/>
        <v>1.0982228361738011</v>
      </c>
      <c r="I43" s="118">
        <v>207208</v>
      </c>
      <c r="J43" s="119">
        <f t="shared" si="2"/>
        <v>-0.16308000516996257</v>
      </c>
      <c r="K43" s="118">
        <v>181512</v>
      </c>
      <c r="L43" s="119">
        <f t="shared" si="2"/>
        <v>-0.12401065595922933</v>
      </c>
      <c r="M43" s="118">
        <v>161819</v>
      </c>
      <c r="N43" s="119">
        <v>-0.10849420423994005</v>
      </c>
      <c r="O43" s="119">
        <v>-0.27431195540547204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237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4575</v>
      </c>
      <c r="D53" s="116">
        <v>0.22162883845126835</v>
      </c>
      <c r="E53" s="115">
        <v>4741</v>
      </c>
      <c r="F53" s="116">
        <f>IFERROR(E53/C53-1,"-")</f>
        <v>3.6284153005464503E-2</v>
      </c>
      <c r="G53" s="115">
        <v>1662</v>
      </c>
      <c r="H53" s="116">
        <f>IFERROR(G53/E53-1,"-")</f>
        <v>-0.64944104619278631</v>
      </c>
      <c r="I53" s="115">
        <v>4732</v>
      </c>
      <c r="J53" s="116">
        <f>IFERROR(I53/G53-1,"-")</f>
        <v>1.8471720818291217</v>
      </c>
      <c r="K53" s="115">
        <v>4914</v>
      </c>
      <c r="L53" s="116">
        <f>IFERROR(K53/I53-1,"-")</f>
        <v>3.8461538461538547E-2</v>
      </c>
      <c r="M53" s="115">
        <v>4997</v>
      </c>
      <c r="N53" s="116">
        <f t="shared" ref="N53:N59" si="5">IFERROR(M53/K53-1,"-")</f>
        <v>1.6890516890516905E-2</v>
      </c>
      <c r="O53" s="116">
        <f>IFERROR(M53/C53-1,"-")</f>
        <v>9.2240437158469968E-2</v>
      </c>
    </row>
    <row r="54" spans="1:16" x14ac:dyDescent="0.25">
      <c r="A54" s="1">
        <v>2</v>
      </c>
      <c r="B54" s="114" t="s">
        <v>73</v>
      </c>
      <c r="C54" s="115">
        <v>3757</v>
      </c>
      <c r="D54" s="116">
        <v>0.35241180705543562</v>
      </c>
      <c r="E54" s="115">
        <v>4432</v>
      </c>
      <c r="F54" s="116">
        <f t="shared" ref="F54:L65" si="6">IFERROR(E54/C54-1,"-")</f>
        <v>0.17966462603140809</v>
      </c>
      <c r="G54" s="115">
        <v>2174</v>
      </c>
      <c r="H54" s="116">
        <f t="shared" si="6"/>
        <v>-0.5094765342960289</v>
      </c>
      <c r="I54" s="115">
        <v>5268</v>
      </c>
      <c r="J54" s="116">
        <f t="shared" si="6"/>
        <v>1.4231830726770931</v>
      </c>
      <c r="K54" s="115">
        <v>4052</v>
      </c>
      <c r="L54" s="116">
        <f t="shared" si="6"/>
        <v>-0.23082763857251332</v>
      </c>
      <c r="M54" s="115">
        <v>4752</v>
      </c>
      <c r="N54" s="116">
        <f t="shared" si="5"/>
        <v>0.17275419545903259</v>
      </c>
      <c r="O54" s="116">
        <f>IFERROR(M54/C54-1,"-")</f>
        <v>0.26483896726111267</v>
      </c>
    </row>
    <row r="55" spans="1:16" x14ac:dyDescent="0.25">
      <c r="A55" s="1">
        <v>3</v>
      </c>
      <c r="B55" s="114" t="s">
        <v>75</v>
      </c>
      <c r="C55" s="115">
        <v>5536</v>
      </c>
      <c r="D55" s="116">
        <v>-0.14117282035370771</v>
      </c>
      <c r="E55" s="115">
        <v>1726</v>
      </c>
      <c r="F55" s="116">
        <f t="shared" si="6"/>
        <v>-0.68822254335260113</v>
      </c>
      <c r="G55" s="115">
        <v>3942</v>
      </c>
      <c r="H55" s="116">
        <f t="shared" si="6"/>
        <v>1.2838933951332563</v>
      </c>
      <c r="I55" s="115">
        <v>4697</v>
      </c>
      <c r="J55" s="116">
        <f t="shared" si="6"/>
        <v>0.19152714358193812</v>
      </c>
      <c r="K55" s="115">
        <v>5191</v>
      </c>
      <c r="L55" s="116">
        <f t="shared" si="6"/>
        <v>0.1051735150095805</v>
      </c>
      <c r="M55" s="115">
        <v>6935</v>
      </c>
      <c r="N55" s="116">
        <f t="shared" si="5"/>
        <v>0.3359660951647081</v>
      </c>
      <c r="O55" s="116">
        <f t="shared" ref="O55:O59" si="7">IFERROR(M55/C55-1,"-")</f>
        <v>0.25270953757225434</v>
      </c>
    </row>
    <row r="56" spans="1:16" x14ac:dyDescent="0.25">
      <c r="A56" s="1">
        <v>4</v>
      </c>
      <c r="B56" s="114" t="s">
        <v>77</v>
      </c>
      <c r="C56" s="115">
        <v>10567</v>
      </c>
      <c r="D56" s="116">
        <v>0.91952770208901002</v>
      </c>
      <c r="E56" s="115">
        <v>0</v>
      </c>
      <c r="F56" s="116">
        <f t="shared" si="6"/>
        <v>-1</v>
      </c>
      <c r="G56" s="115">
        <v>6329</v>
      </c>
      <c r="H56" s="116" t="str">
        <f t="shared" si="6"/>
        <v>-</v>
      </c>
      <c r="I56" s="115">
        <v>9381</v>
      </c>
      <c r="J56" s="116">
        <f t="shared" si="6"/>
        <v>0.48222468004424091</v>
      </c>
      <c r="K56" s="115">
        <v>10202</v>
      </c>
      <c r="L56" s="116">
        <f t="shared" si="6"/>
        <v>8.7517322247095297E-2</v>
      </c>
      <c r="M56" s="115">
        <v>5363</v>
      </c>
      <c r="N56" s="116">
        <f t="shared" si="5"/>
        <v>-0.47431876102724957</v>
      </c>
      <c r="O56" s="116">
        <f t="shared" si="7"/>
        <v>-0.49247657802592981</v>
      </c>
    </row>
    <row r="57" spans="1:16" x14ac:dyDescent="0.25">
      <c r="A57" s="1">
        <v>5</v>
      </c>
      <c r="B57" s="114" t="s">
        <v>79</v>
      </c>
      <c r="C57" s="115">
        <v>9680</v>
      </c>
      <c r="D57" s="116">
        <v>0.48307032327256016</v>
      </c>
      <c r="E57" s="115">
        <v>0</v>
      </c>
      <c r="F57" s="116">
        <f t="shared" si="6"/>
        <v>-1</v>
      </c>
      <c r="G57" s="115">
        <v>9142</v>
      </c>
      <c r="H57" s="116" t="str">
        <f t="shared" si="6"/>
        <v>-</v>
      </c>
      <c r="I57" s="115">
        <v>11407</v>
      </c>
      <c r="J57" s="116">
        <f t="shared" si="6"/>
        <v>0.24775760227521326</v>
      </c>
      <c r="K57" s="115">
        <v>8318</v>
      </c>
      <c r="L57" s="116">
        <f t="shared" si="6"/>
        <v>-0.27079863241869029</v>
      </c>
      <c r="M57" s="115">
        <v>9196</v>
      </c>
      <c r="N57" s="116">
        <f t="shared" si="5"/>
        <v>0.10555421976436641</v>
      </c>
      <c r="O57" s="116">
        <f t="shared" si="7"/>
        <v>-5.0000000000000044E-2</v>
      </c>
    </row>
    <row r="58" spans="1:16" x14ac:dyDescent="0.25">
      <c r="A58" s="1">
        <v>6</v>
      </c>
      <c r="B58" s="114" t="s">
        <v>81</v>
      </c>
      <c r="C58" s="115">
        <v>12636</v>
      </c>
      <c r="D58" s="116">
        <v>8.7248322147650992E-2</v>
      </c>
      <c r="E58" s="115">
        <v>0</v>
      </c>
      <c r="F58" s="116">
        <f t="shared" si="6"/>
        <v>-1</v>
      </c>
      <c r="G58" s="115">
        <v>12112</v>
      </c>
      <c r="H58" s="116" t="str">
        <f t="shared" si="6"/>
        <v>-</v>
      </c>
      <c r="I58" s="115">
        <v>13024</v>
      </c>
      <c r="J58" s="116">
        <f t="shared" si="6"/>
        <v>7.5297225891677755E-2</v>
      </c>
      <c r="K58" s="115">
        <v>13526</v>
      </c>
      <c r="L58" s="116">
        <f t="shared" si="6"/>
        <v>3.8544226044226138E-2</v>
      </c>
      <c r="M58" s="115">
        <v>11716</v>
      </c>
      <c r="N58" s="116">
        <f t="shared" si="5"/>
        <v>-0.1338163536891912</v>
      </c>
      <c r="O58" s="116">
        <f t="shared" si="7"/>
        <v>-7.2807850585628331E-2</v>
      </c>
    </row>
    <row r="59" spans="1:16" x14ac:dyDescent="0.25">
      <c r="A59" s="1">
        <v>7</v>
      </c>
      <c r="B59" s="114" t="s">
        <v>83</v>
      </c>
      <c r="C59" s="115">
        <v>12964</v>
      </c>
      <c r="D59" s="116">
        <v>-8.6720676294469889E-2</v>
      </c>
      <c r="E59" s="115">
        <v>0</v>
      </c>
      <c r="F59" s="116">
        <f t="shared" si="6"/>
        <v>-1</v>
      </c>
      <c r="G59" s="115">
        <v>22139</v>
      </c>
      <c r="H59" s="116" t="str">
        <f t="shared" si="6"/>
        <v>-</v>
      </c>
      <c r="I59" s="115">
        <v>17927</v>
      </c>
      <c r="J59" s="116">
        <f t="shared" si="6"/>
        <v>-0.1902524955960071</v>
      </c>
      <c r="K59" s="115">
        <v>13440</v>
      </c>
      <c r="L59" s="116">
        <f t="shared" si="6"/>
        <v>-0.25029285435376802</v>
      </c>
      <c r="M59" s="115">
        <v>11578</v>
      </c>
      <c r="N59" s="116">
        <f t="shared" si="5"/>
        <v>-0.13854166666666667</v>
      </c>
      <c r="O59" s="116">
        <f t="shared" si="7"/>
        <v>-0.10691144708423328</v>
      </c>
    </row>
    <row r="60" spans="1:16" x14ac:dyDescent="0.25">
      <c r="A60" s="1">
        <v>8</v>
      </c>
      <c r="B60" s="114" t="s">
        <v>85</v>
      </c>
      <c r="C60" s="115">
        <v>18294</v>
      </c>
      <c r="D60" s="116">
        <v>4.8967889908256845E-2</v>
      </c>
      <c r="E60" s="115">
        <v>13387</v>
      </c>
      <c r="F60" s="116">
        <f t="shared" si="6"/>
        <v>-0.26823002077183777</v>
      </c>
      <c r="G60" s="115">
        <v>25485</v>
      </c>
      <c r="H60" s="116">
        <f t="shared" si="6"/>
        <v>0.90371255695824315</v>
      </c>
      <c r="I60" s="115">
        <v>19833</v>
      </c>
      <c r="J60" s="116">
        <f t="shared" si="6"/>
        <v>-0.22177751618599173</v>
      </c>
      <c r="K60" s="115">
        <v>15080</v>
      </c>
      <c r="L60" s="116">
        <f t="shared" si="6"/>
        <v>-0.23965108657288359</v>
      </c>
      <c r="M60" s="115">
        <v>16629</v>
      </c>
      <c r="N60" s="116">
        <f>IFERROR(M60/K60-1,"-")</f>
        <v>0.10271883289124673</v>
      </c>
      <c r="O60" s="116">
        <f>IFERROR(M60/C60-1,"-")</f>
        <v>-9.1013447031813688E-2</v>
      </c>
    </row>
    <row r="61" spans="1:16" x14ac:dyDescent="0.25">
      <c r="A61" s="1">
        <v>9</v>
      </c>
      <c r="B61" s="114" t="s">
        <v>87</v>
      </c>
      <c r="C61" s="115">
        <v>10523</v>
      </c>
      <c r="D61" s="116">
        <v>-5.555555555555558E-2</v>
      </c>
      <c r="E61" s="115">
        <v>9485</v>
      </c>
      <c r="F61" s="116">
        <f t="shared" si="6"/>
        <v>-9.8641071937660363E-2</v>
      </c>
      <c r="G61" s="115">
        <v>14878</v>
      </c>
      <c r="H61" s="116">
        <f t="shared" si="6"/>
        <v>0.56858197153400103</v>
      </c>
      <c r="I61" s="115">
        <v>11662</v>
      </c>
      <c r="J61" s="116">
        <f t="shared" si="6"/>
        <v>-0.21615808576421558</v>
      </c>
      <c r="K61" s="115">
        <v>10667</v>
      </c>
      <c r="L61" s="116">
        <f t="shared" si="6"/>
        <v>-8.5319842222603359E-2</v>
      </c>
      <c r="M61" s="115">
        <v>10077</v>
      </c>
      <c r="N61" s="116">
        <f>IFERROR(M61/K61-1,"-")</f>
        <v>-5.531077153838948E-2</v>
      </c>
      <c r="O61" s="116">
        <f>IFERROR(M61/C61-1,"-")</f>
        <v>-4.2383350755487936E-2</v>
      </c>
    </row>
    <row r="62" spans="1:16" x14ac:dyDescent="0.25">
      <c r="A62" s="1">
        <v>10</v>
      </c>
      <c r="B62" s="114" t="s">
        <v>89</v>
      </c>
      <c r="C62" s="115">
        <v>8914</v>
      </c>
      <c r="D62" s="116">
        <v>9.9950641658440365E-2</v>
      </c>
      <c r="E62" s="115">
        <v>5064</v>
      </c>
      <c r="F62" s="116">
        <f t="shared" si="6"/>
        <v>-0.43190486874579315</v>
      </c>
      <c r="G62" s="115">
        <v>9583</v>
      </c>
      <c r="H62" s="116">
        <f t="shared" si="6"/>
        <v>0.89237756714060024</v>
      </c>
      <c r="I62" s="115">
        <v>8162</v>
      </c>
      <c r="J62" s="116">
        <f t="shared" si="6"/>
        <v>-0.14828341855368887</v>
      </c>
      <c r="K62" s="115">
        <v>7564</v>
      </c>
      <c r="L62" s="116">
        <f t="shared" si="6"/>
        <v>-7.3266356285224155E-2</v>
      </c>
      <c r="M62" s="115">
        <v>6979</v>
      </c>
      <c r="N62" s="116">
        <f>IFERROR(M62/K62-1,"-")</f>
        <v>-7.7340031729243752E-2</v>
      </c>
      <c r="O62" s="116">
        <f>IFERROR(M62/C62-1,"-")</f>
        <v>-0.21707426520080775</v>
      </c>
    </row>
    <row r="63" spans="1:16" x14ac:dyDescent="0.25">
      <c r="A63" s="1">
        <v>11</v>
      </c>
      <c r="B63" s="114" t="s">
        <v>91</v>
      </c>
      <c r="C63" s="115">
        <v>5780</v>
      </c>
      <c r="D63" s="116">
        <v>4.4452475605348818E-2</v>
      </c>
      <c r="E63" s="115">
        <v>1577</v>
      </c>
      <c r="F63" s="116">
        <f t="shared" si="6"/>
        <v>-0.72716262975778545</v>
      </c>
      <c r="G63" s="115">
        <v>4908</v>
      </c>
      <c r="H63" s="116">
        <f t="shared" si="6"/>
        <v>2.1122384273937858</v>
      </c>
      <c r="I63" s="115">
        <v>5890</v>
      </c>
      <c r="J63" s="116">
        <f t="shared" si="6"/>
        <v>0.20008149959250199</v>
      </c>
      <c r="K63" s="115">
        <v>5389</v>
      </c>
      <c r="L63" s="116">
        <f t="shared" si="6"/>
        <v>-8.505942275042444E-2</v>
      </c>
      <c r="M63" s="115">
        <v>5351</v>
      </c>
      <c r="N63" s="116">
        <f>IFERROR(M63/K63-1,"-")</f>
        <v>-7.0514010020411577E-3</v>
      </c>
      <c r="O63" s="116">
        <f>IFERROR(M63/C63-1,"-")</f>
        <v>-7.4221453287197203E-2</v>
      </c>
    </row>
    <row r="64" spans="1:16" x14ac:dyDescent="0.25">
      <c r="A64" s="1">
        <v>12</v>
      </c>
      <c r="B64" s="114" t="s">
        <v>93</v>
      </c>
      <c r="C64" s="115">
        <v>6694</v>
      </c>
      <c r="D64" s="116">
        <v>-5.6252643451289996E-2</v>
      </c>
      <c r="E64" s="115">
        <v>2655</v>
      </c>
      <c r="F64" s="116">
        <f t="shared" si="6"/>
        <v>-0.60337615775321185</v>
      </c>
      <c r="G64" s="115">
        <v>8564</v>
      </c>
      <c r="H64" s="116">
        <f t="shared" si="6"/>
        <v>2.2256120527306966</v>
      </c>
      <c r="I64" s="115">
        <v>8414</v>
      </c>
      <c r="J64" s="116">
        <f t="shared" si="6"/>
        <v>-1.7515179822512827E-2</v>
      </c>
      <c r="K64" s="115">
        <v>7795</v>
      </c>
      <c r="L64" s="116">
        <f t="shared" si="6"/>
        <v>-7.3567863085333918E-2</v>
      </c>
      <c r="M64" s="115">
        <v>7596</v>
      </c>
      <c r="N64" s="116">
        <f>IFERROR(M64/K64-1,"-")</f>
        <v>-2.5529185375240515E-2</v>
      </c>
      <c r="O64" s="116">
        <f>IFERROR(M64/C64-1,"-")</f>
        <v>0.13474753510606519</v>
      </c>
    </row>
    <row r="65" spans="1:16" ht="15.75" x14ac:dyDescent="0.25">
      <c r="B65" s="117" t="s">
        <v>30</v>
      </c>
      <c r="C65" s="118">
        <v>109920</v>
      </c>
      <c r="D65" s="119">
        <v>9.7761931869251306E-2</v>
      </c>
      <c r="E65" s="118">
        <v>49521</v>
      </c>
      <c r="F65" s="119">
        <f t="shared" si="6"/>
        <v>-0.54948144104803487</v>
      </c>
      <c r="G65" s="118">
        <v>120918</v>
      </c>
      <c r="H65" s="119">
        <f t="shared" si="6"/>
        <v>1.4417519840067849</v>
      </c>
      <c r="I65" s="118">
        <v>120397</v>
      </c>
      <c r="J65" s="119">
        <f t="shared" si="6"/>
        <v>-4.3087050728592979E-3</v>
      </c>
      <c r="K65" s="118">
        <v>106138</v>
      </c>
      <c r="L65" s="119">
        <f t="shared" si="6"/>
        <v>-0.11843318355108512</v>
      </c>
      <c r="M65" s="118">
        <v>101169</v>
      </c>
      <c r="N65" s="119">
        <v>-4.6816408826245048E-2</v>
      </c>
      <c r="O65" s="119">
        <v>-7.9612445414847133E-2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238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3137</v>
      </c>
      <c r="D75" s="116">
        <v>0.22971383771070175</v>
      </c>
      <c r="E75" s="115">
        <v>4037</v>
      </c>
      <c r="F75" s="116">
        <f>IFERROR(E75/C75-1,"-")</f>
        <v>0.28689831048772718</v>
      </c>
      <c r="G75" s="115">
        <v>4283</v>
      </c>
      <c r="H75" s="116">
        <f>IFERROR(G75/E75-1,"-")</f>
        <v>6.0936338865494211E-2</v>
      </c>
      <c r="I75" s="115">
        <v>4231</v>
      </c>
      <c r="J75" s="116">
        <f>IFERROR(I75/G75-1,"-")</f>
        <v>-1.2141022647676913E-2</v>
      </c>
      <c r="K75" s="115">
        <v>3814</v>
      </c>
      <c r="L75" s="116">
        <f>IFERROR(K75/I75-1,"-")</f>
        <v>-9.8558260458520452E-2</v>
      </c>
      <c r="M75" s="115">
        <v>2103</v>
      </c>
      <c r="N75" s="116">
        <f t="shared" ref="N75:N83" si="8">IFERROR(M75/K75-1,"-")</f>
        <v>-0.44861038280020971</v>
      </c>
      <c r="O75" s="116">
        <f>M75/C75-1</f>
        <v>-0.3296142811603443</v>
      </c>
    </row>
    <row r="76" spans="1:16" x14ac:dyDescent="0.25">
      <c r="A76" s="1">
        <v>2</v>
      </c>
      <c r="B76" s="114" t="s">
        <v>73</v>
      </c>
      <c r="C76" s="115">
        <v>3135</v>
      </c>
      <c r="D76" s="116">
        <v>0.63964435146443521</v>
      </c>
      <c r="E76" s="115">
        <v>3947</v>
      </c>
      <c r="F76" s="116">
        <f t="shared" ref="F76:L87" si="9">IFERROR(E76/C76-1,"-")</f>
        <v>0.25901116427432225</v>
      </c>
      <c r="G76" s="115">
        <v>6165</v>
      </c>
      <c r="H76" s="116">
        <f t="shared" si="9"/>
        <v>0.56194578160628317</v>
      </c>
      <c r="I76" s="115">
        <v>4343</v>
      </c>
      <c r="J76" s="116">
        <f t="shared" si="9"/>
        <v>-0.29553933495539331</v>
      </c>
      <c r="K76" s="115">
        <v>2403</v>
      </c>
      <c r="L76" s="116">
        <f t="shared" si="9"/>
        <v>-0.44669583237393506</v>
      </c>
      <c r="M76" s="115">
        <v>2881</v>
      </c>
      <c r="N76" s="116">
        <f t="shared" si="8"/>
        <v>0.19891801914273821</v>
      </c>
      <c r="O76" s="116">
        <f>IFERROR(M76/C76-1,"-")</f>
        <v>-8.1020733652312549E-2</v>
      </c>
    </row>
    <row r="77" spans="1:16" x14ac:dyDescent="0.25">
      <c r="A77" s="1">
        <v>3</v>
      </c>
      <c r="B77" s="114" t="s">
        <v>75</v>
      </c>
      <c r="C77" s="115">
        <v>4717</v>
      </c>
      <c r="D77" s="116">
        <v>-0.19792552287026011</v>
      </c>
      <c r="E77" s="115">
        <v>1394</v>
      </c>
      <c r="F77" s="116">
        <f t="shared" si="9"/>
        <v>-0.70447318210727161</v>
      </c>
      <c r="G77" s="115">
        <v>9406</v>
      </c>
      <c r="H77" s="116">
        <f t="shared" si="9"/>
        <v>5.747489239598278</v>
      </c>
      <c r="I77" s="115">
        <v>3464</v>
      </c>
      <c r="J77" s="116">
        <f t="shared" si="9"/>
        <v>-0.63172443121411859</v>
      </c>
      <c r="K77" s="115">
        <v>3441</v>
      </c>
      <c r="L77" s="116">
        <f t="shared" si="9"/>
        <v>-6.6397228637413708E-3</v>
      </c>
      <c r="M77" s="115">
        <v>3945</v>
      </c>
      <c r="N77" s="116">
        <f t="shared" si="8"/>
        <v>0.14646904969485619</v>
      </c>
      <c r="O77" s="116">
        <f t="shared" ref="O77:O86" si="10">IFERROR(M77/C77-1,"-")</f>
        <v>-0.16366334534661864</v>
      </c>
    </row>
    <row r="78" spans="1:16" x14ac:dyDescent="0.25">
      <c r="A78" s="1">
        <v>4</v>
      </c>
      <c r="B78" s="114" t="s">
        <v>77</v>
      </c>
      <c r="C78" s="115">
        <v>7482</v>
      </c>
      <c r="D78" s="116">
        <v>0.39615599925359213</v>
      </c>
      <c r="E78" s="115">
        <v>0</v>
      </c>
      <c r="F78" s="116">
        <f t="shared" si="9"/>
        <v>-1</v>
      </c>
      <c r="G78" s="115">
        <v>11503</v>
      </c>
      <c r="H78" s="116" t="str">
        <f t="shared" si="9"/>
        <v>-</v>
      </c>
      <c r="I78" s="115">
        <v>8523</v>
      </c>
      <c r="J78" s="116">
        <f t="shared" si="9"/>
        <v>-0.25906285316873856</v>
      </c>
      <c r="K78" s="115">
        <v>8009</v>
      </c>
      <c r="L78" s="116">
        <f t="shared" si="9"/>
        <v>-6.0307403496421497E-2</v>
      </c>
      <c r="M78" s="115">
        <v>3675</v>
      </c>
      <c r="N78" s="116">
        <f t="shared" si="8"/>
        <v>-0.54114121613185162</v>
      </c>
      <c r="O78" s="116">
        <f t="shared" si="10"/>
        <v>-0.50882117080994393</v>
      </c>
    </row>
    <row r="79" spans="1:16" x14ac:dyDescent="0.25">
      <c r="A79" s="1">
        <v>5</v>
      </c>
      <c r="B79" s="114" t="s">
        <v>79</v>
      </c>
      <c r="C79" s="115">
        <v>10821</v>
      </c>
      <c r="D79" s="116">
        <v>0.44685118331327711</v>
      </c>
      <c r="E79" s="115">
        <v>0</v>
      </c>
      <c r="F79" s="116">
        <f t="shared" si="9"/>
        <v>-1</v>
      </c>
      <c r="G79" s="115">
        <v>13253</v>
      </c>
      <c r="H79" s="116" t="str">
        <f t="shared" si="9"/>
        <v>-</v>
      </c>
      <c r="I79" s="115">
        <v>9847</v>
      </c>
      <c r="J79" s="116">
        <f t="shared" si="9"/>
        <v>-0.25699841545310498</v>
      </c>
      <c r="K79" s="115">
        <v>6760</v>
      </c>
      <c r="L79" s="116">
        <f t="shared" si="9"/>
        <v>-0.31349649639484112</v>
      </c>
      <c r="M79" s="115">
        <v>5963</v>
      </c>
      <c r="N79" s="116">
        <f t="shared" si="8"/>
        <v>-0.11789940828402368</v>
      </c>
      <c r="O79" s="116">
        <f t="shared" si="10"/>
        <v>-0.44894187228537108</v>
      </c>
    </row>
    <row r="80" spans="1:16" x14ac:dyDescent="0.25">
      <c r="A80" s="1">
        <v>6</v>
      </c>
      <c r="B80" s="114" t="s">
        <v>81</v>
      </c>
      <c r="C80" s="115">
        <v>14241</v>
      </c>
      <c r="D80" s="116">
        <v>0.1586526726873323</v>
      </c>
      <c r="E80" s="115">
        <v>0</v>
      </c>
      <c r="F80" s="116">
        <f t="shared" si="9"/>
        <v>-1</v>
      </c>
      <c r="G80" s="115">
        <v>15846</v>
      </c>
      <c r="H80" s="116" t="str">
        <f t="shared" si="9"/>
        <v>-</v>
      </c>
      <c r="I80" s="115">
        <v>9634</v>
      </c>
      <c r="J80" s="116">
        <f t="shared" si="9"/>
        <v>-0.39202322352644203</v>
      </c>
      <c r="K80" s="115">
        <v>10032</v>
      </c>
      <c r="L80" s="116">
        <f t="shared" si="9"/>
        <v>4.1312019929416577E-2</v>
      </c>
      <c r="M80" s="115">
        <v>7684</v>
      </c>
      <c r="N80" s="116">
        <f t="shared" si="8"/>
        <v>-0.23405103668261562</v>
      </c>
      <c r="O80" s="116">
        <f t="shared" si="10"/>
        <v>-0.46043114949792852</v>
      </c>
    </row>
    <row r="81" spans="1:16" x14ac:dyDescent="0.25">
      <c r="A81" s="1">
        <v>7</v>
      </c>
      <c r="B81" s="114" t="s">
        <v>83</v>
      </c>
      <c r="C81" s="115">
        <v>15858</v>
      </c>
      <c r="D81" s="116">
        <v>0.42672064777327945</v>
      </c>
      <c r="E81" s="115">
        <v>0</v>
      </c>
      <c r="F81" s="116">
        <f t="shared" si="9"/>
        <v>-1</v>
      </c>
      <c r="G81" s="115">
        <v>19460</v>
      </c>
      <c r="H81" s="116" t="str">
        <f t="shared" si="9"/>
        <v>-</v>
      </c>
      <c r="I81" s="115">
        <v>12391</v>
      </c>
      <c r="J81" s="116">
        <f t="shared" si="9"/>
        <v>-0.36325796505652619</v>
      </c>
      <c r="K81" s="115">
        <v>9771</v>
      </c>
      <c r="L81" s="116">
        <f t="shared" si="9"/>
        <v>-0.21144378984746992</v>
      </c>
      <c r="M81" s="115">
        <v>8054</v>
      </c>
      <c r="N81" s="116">
        <f t="shared" si="8"/>
        <v>-0.1757240814655614</v>
      </c>
      <c r="O81" s="116">
        <f t="shared" si="10"/>
        <v>-0.49211754319586332</v>
      </c>
    </row>
    <row r="82" spans="1:16" x14ac:dyDescent="0.25">
      <c r="A82" s="1">
        <v>8</v>
      </c>
      <c r="B82" s="114" t="s">
        <v>85</v>
      </c>
      <c r="C82" s="115">
        <v>22911</v>
      </c>
      <c r="D82" s="116">
        <v>0.51467671558905193</v>
      </c>
      <c r="E82" s="115">
        <v>18177</v>
      </c>
      <c r="F82" s="116">
        <f t="shared" si="9"/>
        <v>-0.20662563833966219</v>
      </c>
      <c r="G82" s="115">
        <v>18476</v>
      </c>
      <c r="H82" s="116">
        <f t="shared" si="9"/>
        <v>1.6449359080156212E-2</v>
      </c>
      <c r="I82" s="115">
        <v>13610</v>
      </c>
      <c r="J82" s="116">
        <f t="shared" si="9"/>
        <v>-0.2633686945226239</v>
      </c>
      <c r="K82" s="115">
        <v>11949</v>
      </c>
      <c r="L82" s="116">
        <f t="shared" si="9"/>
        <v>-0.12204261572373254</v>
      </c>
      <c r="M82" s="115">
        <v>10645</v>
      </c>
      <c r="N82" s="116">
        <f t="shared" si="8"/>
        <v>-0.10913047116913555</v>
      </c>
      <c r="O82" s="116">
        <f t="shared" si="10"/>
        <v>-0.53537602025228059</v>
      </c>
    </row>
    <row r="83" spans="1:16" x14ac:dyDescent="0.25">
      <c r="A83" s="1">
        <v>9</v>
      </c>
      <c r="B83" s="114" t="s">
        <v>87</v>
      </c>
      <c r="C83" s="115">
        <v>12282</v>
      </c>
      <c r="D83" s="116">
        <v>0.11068909386869241</v>
      </c>
      <c r="E83" s="115">
        <v>15287</v>
      </c>
      <c r="F83" s="116">
        <f t="shared" si="9"/>
        <v>0.24466699234652345</v>
      </c>
      <c r="G83" s="115">
        <v>11740</v>
      </c>
      <c r="H83" s="116">
        <f t="shared" si="9"/>
        <v>-0.23202721266435533</v>
      </c>
      <c r="I83" s="115">
        <v>7997</v>
      </c>
      <c r="J83" s="116">
        <f t="shared" si="9"/>
        <v>-0.31882453151618395</v>
      </c>
      <c r="K83" s="115">
        <v>7212</v>
      </c>
      <c r="L83" s="116">
        <f t="shared" si="9"/>
        <v>-9.8161810679004646E-2</v>
      </c>
      <c r="M83" s="115">
        <v>5816</v>
      </c>
      <c r="N83" s="116">
        <f t="shared" si="8"/>
        <v>-0.19356627842484753</v>
      </c>
      <c r="O83" s="116">
        <f t="shared" si="10"/>
        <v>-0.52646148835694517</v>
      </c>
    </row>
    <row r="84" spans="1:16" x14ac:dyDescent="0.25">
      <c r="A84" s="1">
        <v>10</v>
      </c>
      <c r="B84" s="114" t="s">
        <v>89</v>
      </c>
      <c r="C84" s="115">
        <v>8231</v>
      </c>
      <c r="D84" s="116">
        <v>8.1176934191514505E-2</v>
      </c>
      <c r="E84" s="115">
        <v>9332</v>
      </c>
      <c r="F84" s="116">
        <f t="shared" si="9"/>
        <v>0.1337626047867817</v>
      </c>
      <c r="G84" s="115">
        <v>7482</v>
      </c>
      <c r="H84" s="116">
        <f t="shared" si="9"/>
        <v>-0.19824260608658384</v>
      </c>
      <c r="I84" s="115">
        <v>4173</v>
      </c>
      <c r="J84" s="116">
        <f t="shared" si="9"/>
        <v>-0.44226142742582197</v>
      </c>
      <c r="K84" s="115">
        <v>5156</v>
      </c>
      <c r="L84" s="116">
        <f t="shared" si="9"/>
        <v>0.23556194584231971</v>
      </c>
      <c r="M84" s="115">
        <v>3957</v>
      </c>
      <c r="N84" s="116">
        <f>IFERROR(M84/K84-1,"-")</f>
        <v>-0.23254460822342904</v>
      </c>
      <c r="O84" s="116">
        <f t="shared" si="10"/>
        <v>-0.51925646944478188</v>
      </c>
    </row>
    <row r="85" spans="1:16" x14ac:dyDescent="0.25">
      <c r="A85" s="1">
        <v>11</v>
      </c>
      <c r="B85" s="114" t="s">
        <v>91</v>
      </c>
      <c r="C85" s="115">
        <v>4544</v>
      </c>
      <c r="D85" s="116">
        <v>0.16244563827065739</v>
      </c>
      <c r="E85" s="115">
        <v>2816</v>
      </c>
      <c r="F85" s="116">
        <f t="shared" si="9"/>
        <v>-0.38028169014084512</v>
      </c>
      <c r="G85" s="115">
        <v>3580</v>
      </c>
      <c r="H85" s="116">
        <f t="shared" si="9"/>
        <v>0.27130681818181812</v>
      </c>
      <c r="I85" s="115">
        <v>4111</v>
      </c>
      <c r="J85" s="116">
        <f t="shared" si="9"/>
        <v>0.14832402234636866</v>
      </c>
      <c r="K85" s="115">
        <v>2788</v>
      </c>
      <c r="L85" s="116">
        <f t="shared" si="9"/>
        <v>-0.32181950863536857</v>
      </c>
      <c r="M85" s="115">
        <v>2710</v>
      </c>
      <c r="N85" s="116">
        <f>IFERROR(M85/K85-1,"-")</f>
        <v>-2.7977044476327095E-2</v>
      </c>
      <c r="O85" s="116">
        <f t="shared" si="10"/>
        <v>-0.4036091549295775</v>
      </c>
    </row>
    <row r="86" spans="1:16" x14ac:dyDescent="0.25">
      <c r="A86" s="1">
        <v>12</v>
      </c>
      <c r="B86" s="114" t="s">
        <v>93</v>
      </c>
      <c r="C86" s="115">
        <v>5708</v>
      </c>
      <c r="D86" s="116">
        <v>5.8605341246290799E-2</v>
      </c>
      <c r="E86" s="115">
        <v>3518</v>
      </c>
      <c r="F86" s="116">
        <f t="shared" si="9"/>
        <v>-0.38367203924316751</v>
      </c>
      <c r="G86" s="115">
        <v>5472</v>
      </c>
      <c r="H86" s="116">
        <f t="shared" si="9"/>
        <v>0.55542922114837978</v>
      </c>
      <c r="I86" s="115">
        <v>4487</v>
      </c>
      <c r="J86" s="116">
        <f t="shared" si="9"/>
        <v>-0.18000730994152048</v>
      </c>
      <c r="K86" s="115">
        <v>4039</v>
      </c>
      <c r="L86" s="116">
        <f t="shared" si="9"/>
        <v>-9.9843993759750393E-2</v>
      </c>
      <c r="M86" s="115">
        <v>3217</v>
      </c>
      <c r="N86" s="116">
        <f>IFERROR(M86/K86-1,"-")</f>
        <v>-0.20351572171329535</v>
      </c>
      <c r="O86" s="116">
        <f t="shared" si="10"/>
        <v>-0.43640504555010506</v>
      </c>
    </row>
    <row r="87" spans="1:16" ht="15.75" x14ac:dyDescent="0.25">
      <c r="B87" s="117" t="s">
        <v>30</v>
      </c>
      <c r="C87" s="118">
        <v>113067</v>
      </c>
      <c r="D87" s="119">
        <v>0.26069843676828053</v>
      </c>
      <c r="E87" s="118">
        <v>68476</v>
      </c>
      <c r="F87" s="119">
        <f t="shared" si="9"/>
        <v>-0.39437678544579757</v>
      </c>
      <c r="G87" s="118">
        <v>126666</v>
      </c>
      <c r="H87" s="119">
        <f t="shared" si="9"/>
        <v>0.84978678661136753</v>
      </c>
      <c r="I87" s="118">
        <v>86811</v>
      </c>
      <c r="J87" s="119">
        <f t="shared" si="9"/>
        <v>-0.31464639287575202</v>
      </c>
      <c r="K87" s="118">
        <v>75374</v>
      </c>
      <c r="L87" s="119">
        <f t="shared" si="9"/>
        <v>-0.13174597689232936</v>
      </c>
      <c r="M87" s="118">
        <v>60650</v>
      </c>
      <c r="N87" s="119">
        <v>-0.19534587523549229</v>
      </c>
      <c r="O87" s="119">
        <v>-0.46359238327717189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239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123715</v>
      </c>
      <c r="D97" s="116">
        <v>4.6454581595797739E-2</v>
      </c>
      <c r="E97" s="115">
        <v>129322</v>
      </c>
      <c r="F97" s="116">
        <f t="shared" ref="F97:L109" si="11">IFERROR(E97/C97-1,"-")</f>
        <v>4.5321909226851975E-2</v>
      </c>
      <c r="G97" s="115">
        <v>9237</v>
      </c>
      <c r="H97" s="116">
        <f t="shared" si="11"/>
        <v>-0.92857363789610425</v>
      </c>
      <c r="I97" s="115">
        <v>90986</v>
      </c>
      <c r="J97" s="116">
        <f t="shared" si="11"/>
        <v>8.8501678033993727</v>
      </c>
      <c r="K97" s="115">
        <v>130874</v>
      </c>
      <c r="L97" s="116">
        <f t="shared" si="11"/>
        <v>0.43839711603983034</v>
      </c>
      <c r="M97" s="115">
        <v>143825</v>
      </c>
      <c r="N97" s="116">
        <f t="shared" ref="N97:N103" si="12">IFERROR(M97/K97-1,"-")</f>
        <v>9.8957776181670898E-2</v>
      </c>
      <c r="O97" s="116">
        <f>M97/C97-1</f>
        <v>0.16255102453219084</v>
      </c>
    </row>
    <row r="98" spans="2:15" x14ac:dyDescent="0.25">
      <c r="B98" s="114" t="s">
        <v>73</v>
      </c>
      <c r="C98" s="115">
        <v>122929</v>
      </c>
      <c r="D98" s="116">
        <v>-5.6379725947616199E-3</v>
      </c>
      <c r="E98" s="115">
        <v>139971</v>
      </c>
      <c r="F98" s="116">
        <f t="shared" si="11"/>
        <v>0.13863286937988595</v>
      </c>
      <c r="G98" s="115">
        <v>11008</v>
      </c>
      <c r="H98" s="116">
        <f t="shared" si="11"/>
        <v>-0.92135513784998324</v>
      </c>
      <c r="I98" s="115">
        <v>121286</v>
      </c>
      <c r="J98" s="116">
        <f t="shared" si="11"/>
        <v>10.017986918604651</v>
      </c>
      <c r="K98" s="115">
        <v>140575</v>
      </c>
      <c r="L98" s="116">
        <f t="shared" si="11"/>
        <v>0.15903731675543753</v>
      </c>
      <c r="M98" s="115">
        <v>146954</v>
      </c>
      <c r="N98" s="116">
        <f t="shared" si="12"/>
        <v>4.5377912146540966E-2</v>
      </c>
      <c r="O98" s="116">
        <f>IFERROR(M98/C98-1,"-")</f>
        <v>0.195438017066762</v>
      </c>
    </row>
    <row r="99" spans="2:15" x14ac:dyDescent="0.25">
      <c r="B99" s="114" t="s">
        <v>75</v>
      </c>
      <c r="C99" s="115">
        <v>144786</v>
      </c>
      <c r="D99" s="116">
        <v>4.3404942239646083E-2</v>
      </c>
      <c r="E99" s="115">
        <v>54600</v>
      </c>
      <c r="F99" s="116">
        <f t="shared" si="11"/>
        <v>-0.62289171604989435</v>
      </c>
      <c r="G99" s="115">
        <v>11628</v>
      </c>
      <c r="H99" s="116">
        <f t="shared" si="11"/>
        <v>-0.78703296703296699</v>
      </c>
      <c r="I99" s="115">
        <v>132142</v>
      </c>
      <c r="J99" s="116">
        <f t="shared" si="11"/>
        <v>10.364121087031304</v>
      </c>
      <c r="K99" s="115">
        <v>145481</v>
      </c>
      <c r="L99" s="116">
        <f t="shared" si="11"/>
        <v>0.10094443855852031</v>
      </c>
      <c r="M99" s="115">
        <v>165047</v>
      </c>
      <c r="N99" s="116">
        <f t="shared" si="12"/>
        <v>0.13449178930581995</v>
      </c>
      <c r="O99" s="116">
        <f t="shared" ref="O99:O103" si="13">IFERROR(M99/C99-1,"-")</f>
        <v>0.13993756302404936</v>
      </c>
    </row>
    <row r="100" spans="2:15" x14ac:dyDescent="0.25">
      <c r="B100" s="114" t="s">
        <v>77</v>
      </c>
      <c r="C100" s="115">
        <v>136741</v>
      </c>
      <c r="D100" s="116">
        <v>5.260686491105182E-2</v>
      </c>
      <c r="E100" s="115">
        <v>0</v>
      </c>
      <c r="F100" s="116">
        <f t="shared" si="11"/>
        <v>-1</v>
      </c>
      <c r="G100" s="115">
        <v>14963</v>
      </c>
      <c r="H100" s="116" t="str">
        <f t="shared" si="11"/>
        <v>-</v>
      </c>
      <c r="I100" s="115">
        <v>148322</v>
      </c>
      <c r="J100" s="116">
        <f t="shared" si="11"/>
        <v>8.9125843747911517</v>
      </c>
      <c r="K100" s="115">
        <v>149414</v>
      </c>
      <c r="L100" s="116">
        <f t="shared" si="11"/>
        <v>7.3623602702228563E-3</v>
      </c>
      <c r="M100" s="115">
        <v>149814</v>
      </c>
      <c r="N100" s="116">
        <f t="shared" si="12"/>
        <v>2.6771253028496922E-3</v>
      </c>
      <c r="O100" s="116">
        <f t="shared" si="13"/>
        <v>9.5604098258752046E-2</v>
      </c>
    </row>
    <row r="101" spans="2:15" x14ac:dyDescent="0.25">
      <c r="B101" s="114" t="s">
        <v>79</v>
      </c>
      <c r="C101" s="115">
        <v>126794</v>
      </c>
      <c r="D101" s="116">
        <v>8.5955566213878232E-2</v>
      </c>
      <c r="E101" s="115">
        <v>0</v>
      </c>
      <c r="F101" s="116">
        <f t="shared" si="11"/>
        <v>-1</v>
      </c>
      <c r="G101" s="115">
        <v>19619</v>
      </c>
      <c r="H101" s="116" t="str">
        <f t="shared" si="11"/>
        <v>-</v>
      </c>
      <c r="I101" s="115">
        <v>124592</v>
      </c>
      <c r="J101" s="116">
        <f t="shared" si="11"/>
        <v>5.3505785208216521</v>
      </c>
      <c r="K101" s="115">
        <v>135247</v>
      </c>
      <c r="L101" s="116">
        <f t="shared" si="11"/>
        <v>8.5519134454860701E-2</v>
      </c>
      <c r="M101" s="115">
        <v>146402</v>
      </c>
      <c r="N101" s="116">
        <f t="shared" si="12"/>
        <v>8.2478724112180046E-2</v>
      </c>
      <c r="O101" s="116">
        <f t="shared" si="13"/>
        <v>0.15464454153982055</v>
      </c>
    </row>
    <row r="102" spans="2:15" x14ac:dyDescent="0.25">
      <c r="B102" s="114" t="s">
        <v>81</v>
      </c>
      <c r="C102" s="115">
        <v>124266</v>
      </c>
      <c r="D102" s="116">
        <v>3.4799770166629163E-2</v>
      </c>
      <c r="E102" s="115">
        <v>0</v>
      </c>
      <c r="F102" s="116">
        <f t="shared" si="11"/>
        <v>-1</v>
      </c>
      <c r="G102" s="115">
        <v>25581</v>
      </c>
      <c r="H102" s="116" t="str">
        <f t="shared" si="11"/>
        <v>-</v>
      </c>
      <c r="I102" s="115">
        <v>122331</v>
      </c>
      <c r="J102" s="116">
        <f t="shared" si="11"/>
        <v>3.7821039052421721</v>
      </c>
      <c r="K102" s="115">
        <v>133792</v>
      </c>
      <c r="L102" s="116">
        <f t="shared" si="11"/>
        <v>9.3688435474246212E-2</v>
      </c>
      <c r="M102" s="115">
        <v>137665</v>
      </c>
      <c r="N102" s="116">
        <f t="shared" si="12"/>
        <v>2.8947919158096136E-2</v>
      </c>
      <c r="O102" s="116">
        <f t="shared" si="13"/>
        <v>0.10782514927655185</v>
      </c>
    </row>
    <row r="103" spans="2:15" x14ac:dyDescent="0.25">
      <c r="B103" s="114" t="s">
        <v>83</v>
      </c>
      <c r="C103" s="115">
        <v>126913</v>
      </c>
      <c r="D103" s="116">
        <v>5.028587719159372E-3</v>
      </c>
      <c r="E103" s="115">
        <v>0</v>
      </c>
      <c r="F103" s="116">
        <f t="shared" si="11"/>
        <v>-1</v>
      </c>
      <c r="G103" s="115">
        <v>52545</v>
      </c>
      <c r="H103" s="116" t="str">
        <f t="shared" si="11"/>
        <v>-</v>
      </c>
      <c r="I103" s="115">
        <v>134525</v>
      </c>
      <c r="J103" s="116">
        <f t="shared" si="11"/>
        <v>1.5601865068036922</v>
      </c>
      <c r="K103" s="115">
        <v>140760</v>
      </c>
      <c r="L103" s="116">
        <f t="shared" si="11"/>
        <v>4.6348262404757534E-2</v>
      </c>
      <c r="M103" s="115">
        <v>147163</v>
      </c>
      <c r="N103" s="116">
        <f t="shared" si="12"/>
        <v>4.5488775220233091E-2</v>
      </c>
      <c r="O103" s="116">
        <f t="shared" si="13"/>
        <v>0.15955812249336154</v>
      </c>
    </row>
    <row r="104" spans="2:15" x14ac:dyDescent="0.25">
      <c r="B104" s="114" t="s">
        <v>85</v>
      </c>
      <c r="C104" s="115">
        <v>123609</v>
      </c>
      <c r="D104" s="116">
        <v>-3.0045983144744937E-2</v>
      </c>
      <c r="E104" s="115">
        <v>21231</v>
      </c>
      <c r="F104" s="116">
        <f t="shared" si="11"/>
        <v>-0.82824066208771208</v>
      </c>
      <c r="G104" s="115">
        <v>74223</v>
      </c>
      <c r="H104" s="116">
        <f t="shared" si="11"/>
        <v>2.4959728698601102</v>
      </c>
      <c r="I104" s="115">
        <v>131231</v>
      </c>
      <c r="J104" s="116">
        <f t="shared" si="11"/>
        <v>0.76806380771458982</v>
      </c>
      <c r="K104" s="115">
        <v>139945</v>
      </c>
      <c r="L104" s="116">
        <f t="shared" si="11"/>
        <v>6.6401993431430162E-2</v>
      </c>
      <c r="M104" s="115">
        <v>148125</v>
      </c>
      <c r="N104" s="116">
        <f>IFERROR(M104/K104-1,"-")</f>
        <v>5.8451534531423155E-2</v>
      </c>
      <c r="O104" s="116">
        <f>IFERROR(M104/C104-1,"-")</f>
        <v>0.19833507268888195</v>
      </c>
    </row>
    <row r="105" spans="2:15" x14ac:dyDescent="0.25">
      <c r="B105" s="114" t="s">
        <v>87</v>
      </c>
      <c r="C105" s="115">
        <v>113961</v>
      </c>
      <c r="D105" s="116">
        <v>-2.6057601914366346E-2</v>
      </c>
      <c r="E105" s="115">
        <v>12509</v>
      </c>
      <c r="F105" s="116">
        <f t="shared" si="11"/>
        <v>-0.8902343784277077</v>
      </c>
      <c r="G105" s="115">
        <v>78766</v>
      </c>
      <c r="H105" s="116">
        <f t="shared" si="11"/>
        <v>5.2967463426333037</v>
      </c>
      <c r="I105" s="115">
        <v>120736</v>
      </c>
      <c r="J105" s="116">
        <f t="shared" si="11"/>
        <v>0.53284412055963237</v>
      </c>
      <c r="K105" s="115">
        <v>135188</v>
      </c>
      <c r="L105" s="116">
        <f t="shared" si="11"/>
        <v>0.11969917837264776</v>
      </c>
      <c r="M105" s="115">
        <v>132679</v>
      </c>
      <c r="N105" s="116">
        <f>IFERROR(M105/K105-1,"-")</f>
        <v>-1.8559339586353807E-2</v>
      </c>
      <c r="O105" s="116">
        <f>IFERROR(M105/C105-1,"-")</f>
        <v>0.16424917296268027</v>
      </c>
    </row>
    <row r="106" spans="2:15" x14ac:dyDescent="0.25">
      <c r="B106" s="114" t="s">
        <v>89</v>
      </c>
      <c r="C106" s="115">
        <v>141517</v>
      </c>
      <c r="D106" s="116">
        <v>-4.2963413809427253E-2</v>
      </c>
      <c r="E106" s="115">
        <v>15422</v>
      </c>
      <c r="F106" s="116">
        <f t="shared" si="11"/>
        <v>-0.8910236932665333</v>
      </c>
      <c r="G106" s="115">
        <v>122043</v>
      </c>
      <c r="H106" s="116">
        <f t="shared" si="11"/>
        <v>6.9135650369601871</v>
      </c>
      <c r="I106" s="115">
        <v>146938</v>
      </c>
      <c r="J106" s="116">
        <f t="shared" si="11"/>
        <v>0.2039854805273551</v>
      </c>
      <c r="K106" s="115">
        <v>159531</v>
      </c>
      <c r="L106" s="116">
        <f t="shared" si="11"/>
        <v>8.5702813431515423E-2</v>
      </c>
      <c r="M106" s="115">
        <v>161919</v>
      </c>
      <c r="N106" s="116">
        <f>IFERROR(M106/K106-1,"-")</f>
        <v>1.4968877522236967E-2</v>
      </c>
      <c r="O106" s="116">
        <f>IFERROR(M106/C106-1,"-")</f>
        <v>0.14416642523513068</v>
      </c>
    </row>
    <row r="107" spans="2:15" x14ac:dyDescent="0.25">
      <c r="B107" s="114" t="s">
        <v>91</v>
      </c>
      <c r="C107" s="115">
        <v>125704</v>
      </c>
      <c r="D107" s="116">
        <v>-8.674805211192127E-3</v>
      </c>
      <c r="E107" s="115">
        <v>17914</v>
      </c>
      <c r="F107" s="116">
        <f t="shared" si="11"/>
        <v>-0.85749061286832562</v>
      </c>
      <c r="G107" s="115">
        <v>113762</v>
      </c>
      <c r="H107" s="116">
        <f t="shared" si="11"/>
        <v>5.3504521603215363</v>
      </c>
      <c r="I107" s="115">
        <v>135678</v>
      </c>
      <c r="J107" s="116">
        <f t="shared" si="11"/>
        <v>0.19264780858283093</v>
      </c>
      <c r="K107" s="115">
        <v>146077</v>
      </c>
      <c r="L107" s="116">
        <f t="shared" si="11"/>
        <v>7.6644702899512085E-2</v>
      </c>
      <c r="M107" s="115">
        <v>148845</v>
      </c>
      <c r="N107" s="116">
        <f>IFERROR(M107/K107-1,"-")</f>
        <v>1.8948910506102923E-2</v>
      </c>
      <c r="O107" s="116">
        <f>IFERROR(M107/C107-1,"-")</f>
        <v>0.18409119837077581</v>
      </c>
    </row>
    <row r="108" spans="2:15" x14ac:dyDescent="0.25">
      <c r="B108" s="114" t="s">
        <v>93</v>
      </c>
      <c r="C108" s="115">
        <v>128793</v>
      </c>
      <c r="D108" s="116">
        <v>-2.8373342185071704E-2</v>
      </c>
      <c r="E108" s="115">
        <v>21551</v>
      </c>
      <c r="F108" s="116">
        <f t="shared" si="11"/>
        <v>-0.83266947737842889</v>
      </c>
      <c r="G108" s="115">
        <v>100086</v>
      </c>
      <c r="H108" s="116">
        <f t="shared" si="11"/>
        <v>3.644146443320496</v>
      </c>
      <c r="I108" s="115">
        <v>141074</v>
      </c>
      <c r="J108" s="116">
        <f t="shared" si="11"/>
        <v>0.40952780608676531</v>
      </c>
      <c r="K108" s="115">
        <v>149936</v>
      </c>
      <c r="L108" s="116">
        <f t="shared" si="11"/>
        <v>6.2818095467626955E-2</v>
      </c>
      <c r="M108" s="115">
        <v>148641</v>
      </c>
      <c r="N108" s="116">
        <f>IFERROR(M108/K108-1,"-")</f>
        <v>-8.637018461210122E-3</v>
      </c>
      <c r="O108" s="116">
        <f>IFERROR(M108/C108-1,"-")</f>
        <v>0.15410775430341705</v>
      </c>
    </row>
    <row r="109" spans="2:15" ht="15.75" x14ac:dyDescent="0.25">
      <c r="B109" s="117" t="s">
        <v>30</v>
      </c>
      <c r="C109" s="118">
        <v>1539728</v>
      </c>
      <c r="D109" s="119">
        <v>9.4472103522018624E-3</v>
      </c>
      <c r="E109" s="118">
        <v>432870</v>
      </c>
      <c r="F109" s="119">
        <f t="shared" si="11"/>
        <v>-0.71886592956678064</v>
      </c>
      <c r="G109" s="118">
        <v>633461</v>
      </c>
      <c r="H109" s="119">
        <f t="shared" si="11"/>
        <v>0.46339778686441657</v>
      </c>
      <c r="I109" s="118">
        <v>1549841</v>
      </c>
      <c r="J109" s="119">
        <f t="shared" si="11"/>
        <v>1.4466241804941427</v>
      </c>
      <c r="K109" s="118">
        <v>1706820</v>
      </c>
      <c r="L109" s="119">
        <f t="shared" si="11"/>
        <v>0.10128716429620854</v>
      </c>
      <c r="M109" s="118">
        <v>1777079</v>
      </c>
      <c r="N109" s="119">
        <v>4.1163684512719456E-2</v>
      </c>
      <c r="O109" s="119">
        <v>0.15415125268878649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240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56468</v>
      </c>
      <c r="D119" s="116">
        <v>0.1020726804324914</v>
      </c>
      <c r="E119" s="115">
        <v>57691</v>
      </c>
      <c r="F119" s="116">
        <f t="shared" ref="F119:L131" si="14">IFERROR(E119/C119-1,"-")</f>
        <v>2.1658284338032185E-2</v>
      </c>
      <c r="G119" s="115">
        <v>767</v>
      </c>
      <c r="H119" s="116">
        <f t="shared" si="14"/>
        <v>-0.9867050319807249</v>
      </c>
      <c r="I119" s="115">
        <v>35085</v>
      </c>
      <c r="J119" s="116">
        <f t="shared" si="14"/>
        <v>44.743155149934807</v>
      </c>
      <c r="K119" s="115">
        <v>57941</v>
      </c>
      <c r="L119" s="116">
        <f t="shared" si="14"/>
        <v>0.65144648710275055</v>
      </c>
      <c r="M119" s="115">
        <v>66660</v>
      </c>
      <c r="N119" s="116">
        <f t="shared" ref="N119:N125" si="15">IFERROR(M119/K119-1,"-")</f>
        <v>0.15048066136242033</v>
      </c>
      <c r="O119" s="116">
        <f>M119/C119-1</f>
        <v>0.1804916058652688</v>
      </c>
    </row>
    <row r="120" spans="1:16" x14ac:dyDescent="0.25">
      <c r="B120" s="114" t="s">
        <v>73</v>
      </c>
      <c r="C120" s="115">
        <v>57811</v>
      </c>
      <c r="D120" s="116">
        <v>5.2927784354794616E-2</v>
      </c>
      <c r="E120" s="115">
        <v>64610</v>
      </c>
      <c r="F120" s="116">
        <f t="shared" si="14"/>
        <v>0.11760737575893865</v>
      </c>
      <c r="G120" s="115">
        <v>461</v>
      </c>
      <c r="H120" s="116">
        <f t="shared" si="14"/>
        <v>-0.99286488159727593</v>
      </c>
      <c r="I120" s="115">
        <v>55516</v>
      </c>
      <c r="J120" s="116">
        <f t="shared" si="14"/>
        <v>119.42516268980478</v>
      </c>
      <c r="K120" s="115">
        <v>63956</v>
      </c>
      <c r="L120" s="116">
        <f t="shared" si="14"/>
        <v>0.1520282441098062</v>
      </c>
      <c r="M120" s="115">
        <v>66540</v>
      </c>
      <c r="N120" s="116">
        <f t="shared" si="15"/>
        <v>4.0402776909125082E-2</v>
      </c>
      <c r="O120" s="116">
        <f>IFERROR(M120/C120-1,"-")</f>
        <v>0.15099202573904624</v>
      </c>
    </row>
    <row r="121" spans="1:16" x14ac:dyDescent="0.25">
      <c r="B121" s="114" t="s">
        <v>75</v>
      </c>
      <c r="C121" s="115">
        <v>71506</v>
      </c>
      <c r="D121" s="116">
        <v>6.0699557955320893E-2</v>
      </c>
      <c r="E121" s="115">
        <v>26080</v>
      </c>
      <c r="F121" s="116">
        <f t="shared" si="14"/>
        <v>-0.63527536150812525</v>
      </c>
      <c r="G121" s="115">
        <v>398</v>
      </c>
      <c r="H121" s="116">
        <f t="shared" si="14"/>
        <v>-0.98473926380368093</v>
      </c>
      <c r="I121" s="115">
        <v>64544</v>
      </c>
      <c r="J121" s="116">
        <f t="shared" si="14"/>
        <v>161.17085427135677</v>
      </c>
      <c r="K121" s="115">
        <v>74748</v>
      </c>
      <c r="L121" s="116">
        <f t="shared" si="14"/>
        <v>0.15809370352007934</v>
      </c>
      <c r="M121" s="115">
        <v>79823</v>
      </c>
      <c r="N121" s="116">
        <f t="shared" si="15"/>
        <v>6.7894793171723755E-2</v>
      </c>
      <c r="O121" s="116">
        <f t="shared" ref="O121:O125" si="16">IFERROR(M121/C121-1,"-")</f>
        <v>0.11631191788101702</v>
      </c>
    </row>
    <row r="122" spans="1:16" x14ac:dyDescent="0.25">
      <c r="B122" s="114" t="s">
        <v>77</v>
      </c>
      <c r="C122" s="115">
        <v>69845</v>
      </c>
      <c r="D122" s="116">
        <v>0.16189509756625031</v>
      </c>
      <c r="E122" s="115">
        <v>0</v>
      </c>
      <c r="F122" s="116">
        <f t="shared" si="14"/>
        <v>-1</v>
      </c>
      <c r="G122" s="115">
        <v>623</v>
      </c>
      <c r="H122" s="116" t="str">
        <f t="shared" si="14"/>
        <v>-</v>
      </c>
      <c r="I122" s="115">
        <v>70374</v>
      </c>
      <c r="J122" s="116">
        <f t="shared" si="14"/>
        <v>111.95987158908507</v>
      </c>
      <c r="K122" s="115">
        <v>71874</v>
      </c>
      <c r="L122" s="116">
        <f t="shared" si="14"/>
        <v>2.1314690084406118E-2</v>
      </c>
      <c r="M122" s="115">
        <v>77936</v>
      </c>
      <c r="N122" s="116">
        <f t="shared" si="15"/>
        <v>8.4342043019729029E-2</v>
      </c>
      <c r="O122" s="116">
        <f t="shared" si="16"/>
        <v>0.11584222206313988</v>
      </c>
    </row>
    <row r="123" spans="1:16" x14ac:dyDescent="0.25">
      <c r="B123" s="114" t="s">
        <v>79</v>
      </c>
      <c r="C123" s="115">
        <v>68552</v>
      </c>
      <c r="D123" s="116">
        <v>0.13183746924893103</v>
      </c>
      <c r="E123" s="115">
        <v>0</v>
      </c>
      <c r="F123" s="116">
        <f t="shared" si="14"/>
        <v>-1</v>
      </c>
      <c r="G123" s="115">
        <v>694</v>
      </c>
      <c r="H123" s="116" t="str">
        <f t="shared" si="14"/>
        <v>-</v>
      </c>
      <c r="I123" s="115">
        <v>68746</v>
      </c>
      <c r="J123" s="116">
        <f t="shared" si="14"/>
        <v>98.057636887608069</v>
      </c>
      <c r="K123" s="115">
        <v>77082</v>
      </c>
      <c r="L123" s="116">
        <f t="shared" si="14"/>
        <v>0.12125796409972933</v>
      </c>
      <c r="M123" s="115">
        <v>85670</v>
      </c>
      <c r="N123" s="116">
        <f t="shared" si="15"/>
        <v>0.11141381904984304</v>
      </c>
      <c r="O123" s="116">
        <f t="shared" si="16"/>
        <v>0.24970825067102354</v>
      </c>
    </row>
    <row r="124" spans="1:16" x14ac:dyDescent="0.25">
      <c r="B124" s="114" t="s">
        <v>81</v>
      </c>
      <c r="C124" s="115">
        <v>66623</v>
      </c>
      <c r="D124" s="116">
        <v>4.3233847984716967E-2</v>
      </c>
      <c r="E124" s="115">
        <v>0</v>
      </c>
      <c r="F124" s="116">
        <f t="shared" si="14"/>
        <v>-1</v>
      </c>
      <c r="G124" s="115">
        <v>2406</v>
      </c>
      <c r="H124" s="116" t="str">
        <f t="shared" si="14"/>
        <v>-</v>
      </c>
      <c r="I124" s="115">
        <v>67182</v>
      </c>
      <c r="J124" s="116">
        <f t="shared" si="14"/>
        <v>26.922693266832919</v>
      </c>
      <c r="K124" s="115">
        <v>77188</v>
      </c>
      <c r="L124" s="116">
        <f t="shared" si="14"/>
        <v>0.14893870381947538</v>
      </c>
      <c r="M124" s="115">
        <v>81323</v>
      </c>
      <c r="N124" s="116">
        <f t="shared" si="15"/>
        <v>5.3570503187023943E-2</v>
      </c>
      <c r="O124" s="116">
        <f t="shared" si="16"/>
        <v>0.22064452216201613</v>
      </c>
    </row>
    <row r="125" spans="1:16" x14ac:dyDescent="0.25">
      <c r="B125" s="114" t="s">
        <v>83</v>
      </c>
      <c r="C125" s="115">
        <v>63302</v>
      </c>
      <c r="D125" s="116">
        <v>1.580628079015356E-2</v>
      </c>
      <c r="E125" s="115">
        <v>0</v>
      </c>
      <c r="F125" s="116">
        <f t="shared" si="14"/>
        <v>-1</v>
      </c>
      <c r="G125" s="115">
        <v>9512</v>
      </c>
      <c r="H125" s="116" t="str">
        <f t="shared" si="14"/>
        <v>-</v>
      </c>
      <c r="I125" s="115">
        <v>73077</v>
      </c>
      <c r="J125" s="116">
        <f t="shared" si="14"/>
        <v>6.682611438183347</v>
      </c>
      <c r="K125" s="115">
        <v>75546</v>
      </c>
      <c r="L125" s="116">
        <f t="shared" si="14"/>
        <v>3.3786280224968213E-2</v>
      </c>
      <c r="M125" s="115">
        <v>79721</v>
      </c>
      <c r="N125" s="116">
        <f t="shared" si="15"/>
        <v>5.5264342255049836E-2</v>
      </c>
      <c r="O125" s="116">
        <f t="shared" si="16"/>
        <v>0.2593756911314018</v>
      </c>
    </row>
    <row r="126" spans="1:16" x14ac:dyDescent="0.25">
      <c r="B126" s="114" t="s">
        <v>85</v>
      </c>
      <c r="C126" s="115">
        <v>62067</v>
      </c>
      <c r="D126" s="116">
        <v>-4.1154933493998236E-2</v>
      </c>
      <c r="E126" s="115">
        <v>3619</v>
      </c>
      <c r="F126" s="116">
        <f t="shared" si="14"/>
        <v>-0.94169204247023375</v>
      </c>
      <c r="G126" s="115">
        <v>24946</v>
      </c>
      <c r="H126" s="116">
        <f t="shared" si="14"/>
        <v>5.8930643824260844</v>
      </c>
      <c r="I126" s="115">
        <v>72102</v>
      </c>
      <c r="J126" s="116">
        <f t="shared" si="14"/>
        <v>1.8903230978914456</v>
      </c>
      <c r="K126" s="115">
        <v>77706</v>
      </c>
      <c r="L126" s="116">
        <f t="shared" si="14"/>
        <v>7.772322543063992E-2</v>
      </c>
      <c r="M126" s="115">
        <v>82885</v>
      </c>
      <c r="N126" s="116">
        <f>IFERROR(M126/K126-1,"-")</f>
        <v>6.6648650039893953E-2</v>
      </c>
      <c r="O126" s="116">
        <f>IFERROR(M126/C126-1,"-")</f>
        <v>0.33541173248263978</v>
      </c>
    </row>
    <row r="127" spans="1:16" x14ac:dyDescent="0.25">
      <c r="B127" s="114" t="s">
        <v>87</v>
      </c>
      <c r="C127" s="115">
        <v>59470</v>
      </c>
      <c r="D127" s="116">
        <v>-3.6860687331972897E-2</v>
      </c>
      <c r="E127" s="115">
        <v>3761</v>
      </c>
      <c r="F127" s="116">
        <f t="shared" si="14"/>
        <v>-0.93675802925844964</v>
      </c>
      <c r="G127" s="115">
        <v>29320</v>
      </c>
      <c r="H127" s="116">
        <f t="shared" si="14"/>
        <v>6.7957989896304172</v>
      </c>
      <c r="I127" s="115">
        <v>68680</v>
      </c>
      <c r="J127" s="116">
        <f t="shared" si="14"/>
        <v>1.3424283765347886</v>
      </c>
      <c r="K127" s="115">
        <v>79984</v>
      </c>
      <c r="L127" s="116">
        <f t="shared" si="14"/>
        <v>0.16458940011648227</v>
      </c>
      <c r="M127" s="115">
        <v>76583</v>
      </c>
      <c r="N127" s="116">
        <f>IFERROR(M127/K127-1,"-")</f>
        <v>-4.2521004200840151E-2</v>
      </c>
      <c r="O127" s="116">
        <f>IFERROR(M127/C127-1,"-")</f>
        <v>0.2877585337144779</v>
      </c>
    </row>
    <row r="128" spans="1:16" x14ac:dyDescent="0.25">
      <c r="A128" s="120"/>
      <c r="B128" s="114" t="s">
        <v>89</v>
      </c>
      <c r="C128" s="115">
        <v>68804</v>
      </c>
      <c r="D128" s="116">
        <v>-6.246252793372209E-2</v>
      </c>
      <c r="E128" s="115">
        <v>6197</v>
      </c>
      <c r="F128" s="116">
        <f t="shared" si="14"/>
        <v>-0.90993256206034534</v>
      </c>
      <c r="G128" s="115">
        <v>53931</v>
      </c>
      <c r="H128" s="116">
        <f t="shared" si="14"/>
        <v>7.7027593997095369</v>
      </c>
      <c r="I128" s="115">
        <v>77127</v>
      </c>
      <c r="J128" s="116">
        <f t="shared" si="14"/>
        <v>0.43010513433832109</v>
      </c>
      <c r="K128" s="115">
        <v>84506</v>
      </c>
      <c r="L128" s="116">
        <f t="shared" si="14"/>
        <v>9.5673369896404736E-2</v>
      </c>
      <c r="M128" s="115">
        <v>86020</v>
      </c>
      <c r="N128" s="116">
        <f>IFERROR(M128/K128-1,"-")</f>
        <v>1.7915887629280869E-2</v>
      </c>
      <c r="O128" s="116">
        <f>IFERROR(M128/C128-1,"-")</f>
        <v>0.25021801058078008</v>
      </c>
    </row>
    <row r="129" spans="2:16" x14ac:dyDescent="0.25">
      <c r="B129" s="114" t="s">
        <v>91</v>
      </c>
      <c r="C129" s="115">
        <v>55540</v>
      </c>
      <c r="D129" s="116">
        <v>-7.0117867666755984E-2</v>
      </c>
      <c r="E129" s="115">
        <v>8396</v>
      </c>
      <c r="F129" s="116">
        <f t="shared" si="14"/>
        <v>-0.84882967230824624</v>
      </c>
      <c r="G129" s="115">
        <v>48651</v>
      </c>
      <c r="H129" s="116">
        <f t="shared" si="14"/>
        <v>4.7945450214387808</v>
      </c>
      <c r="I129" s="115">
        <v>63039</v>
      </c>
      <c r="J129" s="116">
        <f t="shared" si="14"/>
        <v>0.29573903927976808</v>
      </c>
      <c r="K129" s="115">
        <v>71273</v>
      </c>
      <c r="L129" s="116">
        <f t="shared" si="14"/>
        <v>0.13061755421247168</v>
      </c>
      <c r="M129" s="115">
        <v>73383</v>
      </c>
      <c r="N129" s="116">
        <f>IFERROR(M129/K129-1,"-")</f>
        <v>2.9604478554291269E-2</v>
      </c>
      <c r="O129" s="116">
        <f>IFERROR(M129/C129-1,"-")</f>
        <v>0.32126395390709406</v>
      </c>
    </row>
    <row r="130" spans="2:16" x14ac:dyDescent="0.25">
      <c r="B130" s="114" t="s">
        <v>93</v>
      </c>
      <c r="C130" s="115">
        <v>57606</v>
      </c>
      <c r="D130" s="116">
        <v>-5.2657545059860533E-2</v>
      </c>
      <c r="E130" s="115">
        <v>10094</v>
      </c>
      <c r="F130" s="116">
        <f t="shared" si="14"/>
        <v>-0.82477519702808733</v>
      </c>
      <c r="G130" s="115">
        <v>36596</v>
      </c>
      <c r="H130" s="116">
        <f t="shared" si="14"/>
        <v>2.6255201109570043</v>
      </c>
      <c r="I130" s="115">
        <v>68205</v>
      </c>
      <c r="J130" s="116">
        <f t="shared" si="14"/>
        <v>0.86372827631435123</v>
      </c>
      <c r="K130" s="115">
        <v>71849</v>
      </c>
      <c r="L130" s="116">
        <f t="shared" si="14"/>
        <v>5.3427168096180644E-2</v>
      </c>
      <c r="M130" s="115">
        <v>73815</v>
      </c>
      <c r="N130" s="116">
        <f>IFERROR(M130/K130-1,"-")</f>
        <v>2.7362941725006529E-2</v>
      </c>
      <c r="O130" s="116">
        <f>IFERROR(M130/C130-1,"-")</f>
        <v>0.28137693990209356</v>
      </c>
    </row>
    <row r="131" spans="2:16" ht="15.75" x14ac:dyDescent="0.25">
      <c r="B131" s="117" t="s">
        <v>30</v>
      </c>
      <c r="C131" s="118">
        <v>757594</v>
      </c>
      <c r="D131" s="119">
        <v>2.264661853062222E-2</v>
      </c>
      <c r="E131" s="118">
        <v>187852</v>
      </c>
      <c r="F131" s="119">
        <f t="shared" si="14"/>
        <v>-0.75204133084475322</v>
      </c>
      <c r="G131" s="118">
        <v>208305</v>
      </c>
      <c r="H131" s="119">
        <f t="shared" si="14"/>
        <v>0.10887826586887539</v>
      </c>
      <c r="I131" s="118">
        <v>783677</v>
      </c>
      <c r="J131" s="119">
        <f t="shared" si="14"/>
        <v>2.7621612539305347</v>
      </c>
      <c r="K131" s="118">
        <v>883653</v>
      </c>
      <c r="L131" s="119">
        <f t="shared" si="14"/>
        <v>0.12757296692387299</v>
      </c>
      <c r="M131" s="118">
        <v>930359</v>
      </c>
      <c r="N131" s="119">
        <v>5.2855589241478373E-2</v>
      </c>
      <c r="O131" s="119">
        <v>0.22804430869304659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241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15909</v>
      </c>
      <c r="D141" s="116">
        <v>3.0308917816203707E-2</v>
      </c>
      <c r="E141" s="115">
        <v>15535</v>
      </c>
      <c r="F141" s="116">
        <f t="shared" ref="F141:L153" si="17">IFERROR(E141/C141-1,"-")</f>
        <v>-2.3508705764032967E-2</v>
      </c>
      <c r="G141" s="115">
        <v>1359</v>
      </c>
      <c r="H141" s="116">
        <f t="shared" si="17"/>
        <v>-0.91252011586739623</v>
      </c>
      <c r="I141" s="115">
        <v>9791</v>
      </c>
      <c r="J141" s="116">
        <f t="shared" si="17"/>
        <v>6.2045621780721119</v>
      </c>
      <c r="K141" s="115">
        <v>13751</v>
      </c>
      <c r="L141" s="116">
        <f t="shared" si="17"/>
        <v>0.40445306914513335</v>
      </c>
      <c r="M141" s="115">
        <v>14835</v>
      </c>
      <c r="N141" s="116">
        <f t="shared" ref="N141:N147" si="18">IFERROR(M141/K141-1,"-")</f>
        <v>7.8830630499600041E-2</v>
      </c>
      <c r="O141" s="116">
        <f>M141/C141-1</f>
        <v>-6.7508957194041153E-2</v>
      </c>
    </row>
    <row r="142" spans="2:16" x14ac:dyDescent="0.25">
      <c r="B142" s="114" t="s">
        <v>73</v>
      </c>
      <c r="C142" s="115">
        <v>14785</v>
      </c>
      <c r="D142" s="116">
        <v>-4.4402792140641134E-2</v>
      </c>
      <c r="E142" s="115">
        <v>15278</v>
      </c>
      <c r="F142" s="116">
        <f t="shared" si="17"/>
        <v>3.3344606019614531E-2</v>
      </c>
      <c r="G142" s="115">
        <v>1551</v>
      </c>
      <c r="H142" s="116">
        <f t="shared" si="17"/>
        <v>-0.8984814766330671</v>
      </c>
      <c r="I142" s="115">
        <v>11389</v>
      </c>
      <c r="J142" s="116">
        <f t="shared" si="17"/>
        <v>6.343004513217279</v>
      </c>
      <c r="K142" s="115">
        <v>14497</v>
      </c>
      <c r="L142" s="116">
        <f t="shared" si="17"/>
        <v>0.27289489858635529</v>
      </c>
      <c r="M142" s="115">
        <v>15333</v>
      </c>
      <c r="N142" s="116">
        <f t="shared" si="18"/>
        <v>5.7667103538663111E-2</v>
      </c>
      <c r="O142" s="116">
        <f>IFERROR(M142/C142-1,"-")</f>
        <v>3.7064592492390913E-2</v>
      </c>
    </row>
    <row r="143" spans="2:16" x14ac:dyDescent="0.25">
      <c r="B143" s="114" t="s">
        <v>75</v>
      </c>
      <c r="C143" s="115">
        <v>17990</v>
      </c>
      <c r="D143" s="116">
        <v>-9.4569429764960522E-2</v>
      </c>
      <c r="E143" s="115">
        <v>8624</v>
      </c>
      <c r="F143" s="116">
        <f t="shared" si="17"/>
        <v>-0.52062256809338514</v>
      </c>
      <c r="G143" s="115">
        <v>2458</v>
      </c>
      <c r="H143" s="116">
        <f t="shared" si="17"/>
        <v>-0.71498144712430434</v>
      </c>
      <c r="I143" s="115">
        <v>15206</v>
      </c>
      <c r="J143" s="116">
        <f t="shared" si="17"/>
        <v>5.1863303498779496</v>
      </c>
      <c r="K143" s="115">
        <v>16834</v>
      </c>
      <c r="L143" s="116">
        <f t="shared" si="17"/>
        <v>0.10706300144679726</v>
      </c>
      <c r="M143" s="115">
        <v>19336</v>
      </c>
      <c r="N143" s="116">
        <f t="shared" si="18"/>
        <v>0.148627777117738</v>
      </c>
      <c r="O143" s="116">
        <f t="shared" ref="O143:O147" si="19">IFERROR(M143/C143-1,"-")</f>
        <v>7.4819344080044425E-2</v>
      </c>
    </row>
    <row r="144" spans="2:16" x14ac:dyDescent="0.25">
      <c r="B144" s="114" t="s">
        <v>77</v>
      </c>
      <c r="C144" s="115">
        <v>16470</v>
      </c>
      <c r="D144" s="116">
        <v>3.3505939689308928E-3</v>
      </c>
      <c r="E144" s="115">
        <v>0</v>
      </c>
      <c r="F144" s="116">
        <f t="shared" si="17"/>
        <v>-1</v>
      </c>
      <c r="G144" s="115">
        <v>1668</v>
      </c>
      <c r="H144" s="116" t="str">
        <f t="shared" si="17"/>
        <v>-</v>
      </c>
      <c r="I144" s="115">
        <v>16678</v>
      </c>
      <c r="J144" s="116">
        <f t="shared" si="17"/>
        <v>8.9988009592326144</v>
      </c>
      <c r="K144" s="115">
        <v>16933</v>
      </c>
      <c r="L144" s="116">
        <f t="shared" si="17"/>
        <v>1.5289603069912561E-2</v>
      </c>
      <c r="M144" s="115">
        <v>15438</v>
      </c>
      <c r="N144" s="116">
        <f t="shared" si="18"/>
        <v>-8.828913954999118E-2</v>
      </c>
      <c r="O144" s="116">
        <f t="shared" si="19"/>
        <v>-6.2659380692167588E-2</v>
      </c>
    </row>
    <row r="145" spans="1:16" x14ac:dyDescent="0.25">
      <c r="B145" s="114" t="s">
        <v>79</v>
      </c>
      <c r="C145" s="115">
        <v>17017</v>
      </c>
      <c r="D145" s="116">
        <v>-0.12522490104354089</v>
      </c>
      <c r="E145" s="115">
        <v>0</v>
      </c>
      <c r="F145" s="116">
        <f t="shared" si="17"/>
        <v>-1</v>
      </c>
      <c r="G145" s="115">
        <v>3097</v>
      </c>
      <c r="H145" s="116" t="str">
        <f t="shared" si="17"/>
        <v>-</v>
      </c>
      <c r="I145" s="115">
        <v>12920</v>
      </c>
      <c r="J145" s="116">
        <f t="shared" si="17"/>
        <v>3.1717791411042944</v>
      </c>
      <c r="K145" s="115">
        <v>14092</v>
      </c>
      <c r="L145" s="116">
        <f t="shared" si="17"/>
        <v>9.0712074303405554E-2</v>
      </c>
      <c r="M145" s="115">
        <v>13924</v>
      </c>
      <c r="N145" s="116">
        <f t="shared" si="18"/>
        <v>-1.1921657678115261E-2</v>
      </c>
      <c r="O145" s="116">
        <f t="shared" si="19"/>
        <v>-0.18175941705353471</v>
      </c>
    </row>
    <row r="146" spans="1:16" x14ac:dyDescent="0.25">
      <c r="B146" s="114" t="s">
        <v>81</v>
      </c>
      <c r="C146" s="115">
        <v>17675</v>
      </c>
      <c r="D146" s="116">
        <v>-6.5309360126917015E-2</v>
      </c>
      <c r="E146" s="115">
        <v>0</v>
      </c>
      <c r="F146" s="116">
        <f t="shared" si="17"/>
        <v>-1</v>
      </c>
      <c r="G146" s="115">
        <v>4999</v>
      </c>
      <c r="H146" s="116" t="str">
        <f t="shared" si="17"/>
        <v>-</v>
      </c>
      <c r="I146" s="115">
        <v>14646</v>
      </c>
      <c r="J146" s="116">
        <f t="shared" si="17"/>
        <v>1.9297859571914384</v>
      </c>
      <c r="K146" s="115">
        <v>13951</v>
      </c>
      <c r="L146" s="116">
        <f t="shared" si="17"/>
        <v>-4.7453229550730613E-2</v>
      </c>
      <c r="M146" s="115">
        <v>12875</v>
      </c>
      <c r="N146" s="116">
        <f t="shared" si="18"/>
        <v>-7.7127087663966698E-2</v>
      </c>
      <c r="O146" s="116">
        <f t="shared" si="19"/>
        <v>-0.27157001414427162</v>
      </c>
    </row>
    <row r="147" spans="1:16" x14ac:dyDescent="0.25">
      <c r="B147" s="114" t="s">
        <v>83</v>
      </c>
      <c r="C147" s="115">
        <v>17176</v>
      </c>
      <c r="D147" s="116">
        <v>-9.0880220187370964E-2</v>
      </c>
      <c r="E147" s="115">
        <v>0</v>
      </c>
      <c r="F147" s="116">
        <f t="shared" si="17"/>
        <v>-1</v>
      </c>
      <c r="G147" s="115">
        <v>11072</v>
      </c>
      <c r="H147" s="116" t="str">
        <f t="shared" si="17"/>
        <v>-</v>
      </c>
      <c r="I147" s="115">
        <v>13069</v>
      </c>
      <c r="J147" s="116">
        <f t="shared" si="17"/>
        <v>0.18036488439306364</v>
      </c>
      <c r="K147" s="115">
        <v>13705</v>
      </c>
      <c r="L147" s="116">
        <f t="shared" si="17"/>
        <v>4.8664779248603462E-2</v>
      </c>
      <c r="M147" s="115">
        <v>13567</v>
      </c>
      <c r="N147" s="116">
        <f t="shared" si="18"/>
        <v>-1.0069317767238184E-2</v>
      </c>
      <c r="O147" s="116">
        <f t="shared" si="19"/>
        <v>-0.21011877037727056</v>
      </c>
    </row>
    <row r="148" spans="1:16" x14ac:dyDescent="0.25">
      <c r="B148" s="114" t="s">
        <v>85</v>
      </c>
      <c r="C148" s="115">
        <v>16649</v>
      </c>
      <c r="D148" s="116">
        <v>-0.13263870799687416</v>
      </c>
      <c r="E148" s="115">
        <v>5014</v>
      </c>
      <c r="F148" s="116">
        <f t="shared" si="17"/>
        <v>-0.69884077121749055</v>
      </c>
      <c r="G148" s="115">
        <v>11355</v>
      </c>
      <c r="H148" s="116">
        <f t="shared" si="17"/>
        <v>1.2646589549262068</v>
      </c>
      <c r="I148" s="115">
        <v>14298</v>
      </c>
      <c r="J148" s="116">
        <f t="shared" si="17"/>
        <v>0.25918097754293257</v>
      </c>
      <c r="K148" s="115">
        <v>14011</v>
      </c>
      <c r="L148" s="116">
        <f t="shared" si="17"/>
        <v>-2.0072737445796629E-2</v>
      </c>
      <c r="M148" s="115">
        <v>14384</v>
      </c>
      <c r="N148" s="116">
        <f>IFERROR(M148/K148-1,"-")</f>
        <v>2.6621939904360792E-2</v>
      </c>
      <c r="O148" s="116">
        <f>IFERROR(M148/C148-1,"-")</f>
        <v>-0.13604420685927088</v>
      </c>
    </row>
    <row r="149" spans="1:16" x14ac:dyDescent="0.25">
      <c r="B149" s="114" t="s">
        <v>87</v>
      </c>
      <c r="C149" s="115">
        <v>16732</v>
      </c>
      <c r="D149" s="116">
        <v>-0.13021780942974481</v>
      </c>
      <c r="E149" s="115">
        <v>577</v>
      </c>
      <c r="F149" s="116">
        <f t="shared" si="17"/>
        <v>-0.96551518049246954</v>
      </c>
      <c r="G149" s="115">
        <v>16025</v>
      </c>
      <c r="H149" s="116">
        <f t="shared" si="17"/>
        <v>26.772963604852688</v>
      </c>
      <c r="I149" s="115">
        <v>12907</v>
      </c>
      <c r="J149" s="116">
        <f t="shared" si="17"/>
        <v>-0.19457098283931362</v>
      </c>
      <c r="K149" s="115">
        <v>13896</v>
      </c>
      <c r="L149" s="116">
        <f t="shared" si="17"/>
        <v>7.6625087162005112E-2</v>
      </c>
      <c r="M149" s="115">
        <v>13107</v>
      </c>
      <c r="N149" s="116">
        <f>IFERROR(M149/K149-1,"-")</f>
        <v>-5.6778929188255667E-2</v>
      </c>
      <c r="O149" s="116">
        <f>IFERROR(M149/C149-1,"-")</f>
        <v>-0.21665072914176431</v>
      </c>
    </row>
    <row r="150" spans="1:16" x14ac:dyDescent="0.25">
      <c r="A150" s="120"/>
      <c r="B150" s="114" t="s">
        <v>89</v>
      </c>
      <c r="C150" s="115">
        <v>17952</v>
      </c>
      <c r="D150" s="116">
        <v>-0.15348705616070168</v>
      </c>
      <c r="E150" s="115">
        <v>864</v>
      </c>
      <c r="F150" s="116">
        <f t="shared" si="17"/>
        <v>-0.95187165775401072</v>
      </c>
      <c r="G150" s="115">
        <v>18377</v>
      </c>
      <c r="H150" s="116">
        <f t="shared" si="17"/>
        <v>20.269675925925927</v>
      </c>
      <c r="I150" s="115">
        <v>15170</v>
      </c>
      <c r="J150" s="116">
        <f t="shared" si="17"/>
        <v>-0.17451161778309843</v>
      </c>
      <c r="K150" s="115">
        <v>16629</v>
      </c>
      <c r="L150" s="116">
        <f t="shared" si="17"/>
        <v>9.6176664469347362E-2</v>
      </c>
      <c r="M150" s="115">
        <v>17179</v>
      </c>
      <c r="N150" s="116">
        <f>IFERROR(M150/K150-1,"-")</f>
        <v>3.307474893258755E-2</v>
      </c>
      <c r="O150" s="116">
        <f>IFERROR(M150/C150-1,"-")</f>
        <v>-4.3059269162210367E-2</v>
      </c>
    </row>
    <row r="151" spans="1:16" x14ac:dyDescent="0.25">
      <c r="B151" s="114" t="s">
        <v>91</v>
      </c>
      <c r="C151" s="115">
        <v>17714</v>
      </c>
      <c r="D151" s="116">
        <v>-0.11132293182160236</v>
      </c>
      <c r="E151" s="115">
        <v>3539</v>
      </c>
      <c r="F151" s="116">
        <f t="shared" si="17"/>
        <v>-0.80021451958902556</v>
      </c>
      <c r="G151" s="115">
        <v>17909</v>
      </c>
      <c r="H151" s="116">
        <f t="shared" si="17"/>
        <v>4.0604690590562305</v>
      </c>
      <c r="I151" s="115">
        <v>18458</v>
      </c>
      <c r="J151" s="116">
        <f t="shared" si="17"/>
        <v>3.0654977944050588E-2</v>
      </c>
      <c r="K151" s="115">
        <v>17821</v>
      </c>
      <c r="L151" s="116">
        <f t="shared" si="17"/>
        <v>-3.4510781233069721E-2</v>
      </c>
      <c r="M151" s="115">
        <v>18151</v>
      </c>
      <c r="N151" s="116">
        <f>IFERROR(M151/K151-1,"-")</f>
        <v>1.8517479378261648E-2</v>
      </c>
      <c r="O151" s="116">
        <f>IFERROR(M151/C151-1,"-")</f>
        <v>2.4669752737947359E-2</v>
      </c>
    </row>
    <row r="152" spans="1:16" x14ac:dyDescent="0.25">
      <c r="B152" s="114" t="s">
        <v>93</v>
      </c>
      <c r="C152" s="115">
        <v>14947</v>
      </c>
      <c r="D152" s="116">
        <v>-0.17223237525613333</v>
      </c>
      <c r="E152" s="115">
        <v>2984</v>
      </c>
      <c r="F152" s="116">
        <f t="shared" si="17"/>
        <v>-0.80036127651033651</v>
      </c>
      <c r="G152" s="115">
        <v>13995</v>
      </c>
      <c r="H152" s="116">
        <f t="shared" si="17"/>
        <v>3.6900134048257369</v>
      </c>
      <c r="I152" s="115">
        <v>14767</v>
      </c>
      <c r="J152" s="116">
        <f t="shared" si="17"/>
        <v>5.5162558056448763E-2</v>
      </c>
      <c r="K152" s="115">
        <v>16418</v>
      </c>
      <c r="L152" s="116">
        <f t="shared" si="17"/>
        <v>0.1118033452969458</v>
      </c>
      <c r="M152" s="115">
        <v>15334</v>
      </c>
      <c r="N152" s="116">
        <f>IFERROR(M152/K152-1,"-")</f>
        <v>-6.6025094408575957E-2</v>
      </c>
      <c r="O152" s="116">
        <f>IFERROR(M152/C152-1,"-")</f>
        <v>2.5891483240784163E-2</v>
      </c>
    </row>
    <row r="153" spans="1:16" ht="15.75" x14ac:dyDescent="0.25">
      <c r="B153" s="117" t="s">
        <v>30</v>
      </c>
      <c r="C153" s="118">
        <v>201016</v>
      </c>
      <c r="D153" s="119">
        <v>-9.485685467530014E-2</v>
      </c>
      <c r="E153" s="118">
        <v>57141</v>
      </c>
      <c r="F153" s="119">
        <f t="shared" si="17"/>
        <v>-0.71573904564810764</v>
      </c>
      <c r="G153" s="118">
        <v>103865</v>
      </c>
      <c r="H153" s="119">
        <f t="shared" si="17"/>
        <v>0.81769657513869198</v>
      </c>
      <c r="I153" s="118">
        <v>169299</v>
      </c>
      <c r="J153" s="119">
        <f t="shared" si="17"/>
        <v>0.62999085351176998</v>
      </c>
      <c r="K153" s="118">
        <v>182538</v>
      </c>
      <c r="L153" s="119">
        <f t="shared" si="17"/>
        <v>7.819892616022539E-2</v>
      </c>
      <c r="M153" s="118">
        <v>183463</v>
      </c>
      <c r="N153" s="119">
        <v>5.0674380129069885E-3</v>
      </c>
      <c r="O153" s="119">
        <v>-8.7321407251164107E-2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242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4095</v>
      </c>
      <c r="D163" s="116">
        <v>0.14481409001956957</v>
      </c>
      <c r="E163" s="115">
        <v>4457</v>
      </c>
      <c r="F163" s="116">
        <f t="shared" ref="F163:L175" si="20">IFERROR(E163/C163-1,"-")</f>
        <v>8.8400488400488308E-2</v>
      </c>
      <c r="G163" s="115">
        <v>1623</v>
      </c>
      <c r="H163" s="116">
        <f t="shared" si="20"/>
        <v>-0.63585371326004037</v>
      </c>
      <c r="I163" s="115">
        <v>3814</v>
      </c>
      <c r="J163" s="116">
        <f t="shared" si="20"/>
        <v>1.349969192852742</v>
      </c>
      <c r="K163" s="115">
        <v>4809</v>
      </c>
      <c r="L163" s="116">
        <f t="shared" si="20"/>
        <v>0.26088096486628221</v>
      </c>
      <c r="M163" s="115">
        <v>5263</v>
      </c>
      <c r="N163" s="116">
        <f t="shared" ref="N163:N169" si="21">IFERROR(M163/K163-1,"-")</f>
        <v>9.4406321480557276E-2</v>
      </c>
      <c r="O163" s="116">
        <f>M163/C163-1</f>
        <v>0.28522588522588532</v>
      </c>
    </row>
    <row r="164" spans="2:15" x14ac:dyDescent="0.25">
      <c r="B164" s="114" t="s">
        <v>73</v>
      </c>
      <c r="C164" s="115">
        <v>5215</v>
      </c>
      <c r="D164" s="116">
        <v>7.5923251495770616E-2</v>
      </c>
      <c r="E164" s="115">
        <v>6362</v>
      </c>
      <c r="F164" s="116">
        <f t="shared" si="20"/>
        <v>0.21994247363374875</v>
      </c>
      <c r="G164" s="115">
        <v>3174</v>
      </c>
      <c r="H164" s="116">
        <f t="shared" si="20"/>
        <v>-0.50110028292989628</v>
      </c>
      <c r="I164" s="115">
        <v>6284</v>
      </c>
      <c r="J164" s="116">
        <f t="shared" si="20"/>
        <v>0.9798361688720858</v>
      </c>
      <c r="K164" s="115">
        <v>6631</v>
      </c>
      <c r="L164" s="116">
        <f t="shared" si="20"/>
        <v>5.5219605346912726E-2</v>
      </c>
      <c r="M164" s="115">
        <v>6481</v>
      </c>
      <c r="N164" s="116">
        <f t="shared" si="21"/>
        <v>-2.262102247021569E-2</v>
      </c>
      <c r="O164" s="116">
        <f>IFERROR(M164/C164-1,"-")</f>
        <v>0.24276126558005751</v>
      </c>
    </row>
    <row r="165" spans="2:15" x14ac:dyDescent="0.25">
      <c r="B165" s="114" t="s">
        <v>75</v>
      </c>
      <c r="C165" s="115">
        <v>4327</v>
      </c>
      <c r="D165" s="116">
        <v>3.8646183389342337E-2</v>
      </c>
      <c r="E165" s="115">
        <v>2039</v>
      </c>
      <c r="F165" s="116">
        <f t="shared" si="20"/>
        <v>-0.52877282181650109</v>
      </c>
      <c r="G165" s="115">
        <v>2205</v>
      </c>
      <c r="H165" s="116">
        <f t="shared" si="20"/>
        <v>8.1412457086807333E-2</v>
      </c>
      <c r="I165" s="115">
        <v>4959</v>
      </c>
      <c r="J165" s="116">
        <f t="shared" si="20"/>
        <v>1.2489795918367346</v>
      </c>
      <c r="K165" s="115">
        <v>4887</v>
      </c>
      <c r="L165" s="116">
        <f t="shared" si="20"/>
        <v>-1.4519056261342977E-2</v>
      </c>
      <c r="M165" s="115">
        <v>5899</v>
      </c>
      <c r="N165" s="116">
        <f t="shared" si="21"/>
        <v>0.20708000818498062</v>
      </c>
      <c r="O165" s="116">
        <f t="shared" ref="O165:O169" si="22">IFERROR(M165/C165-1,"-")</f>
        <v>0.36330020799630236</v>
      </c>
    </row>
    <row r="166" spans="2:15" x14ac:dyDescent="0.25">
      <c r="B166" s="114" t="s">
        <v>77</v>
      </c>
      <c r="C166" s="115">
        <v>5054</v>
      </c>
      <c r="D166" s="116">
        <v>-0.11674239776301998</v>
      </c>
      <c r="E166" s="115">
        <v>0</v>
      </c>
      <c r="F166" s="116">
        <f t="shared" si="20"/>
        <v>-1</v>
      </c>
      <c r="G166" s="115">
        <v>1871</v>
      </c>
      <c r="H166" s="116" t="str">
        <f t="shared" si="20"/>
        <v>-</v>
      </c>
      <c r="I166" s="115">
        <v>6947</v>
      </c>
      <c r="J166" s="116">
        <f t="shared" si="20"/>
        <v>2.712987707108498</v>
      </c>
      <c r="K166" s="115">
        <v>7486</v>
      </c>
      <c r="L166" s="116">
        <f t="shared" si="20"/>
        <v>7.758744781920246E-2</v>
      </c>
      <c r="M166" s="115">
        <v>6246</v>
      </c>
      <c r="N166" s="116">
        <f t="shared" si="21"/>
        <v>-0.16564253272775853</v>
      </c>
      <c r="O166" s="116">
        <f t="shared" si="22"/>
        <v>0.23585278986941027</v>
      </c>
    </row>
    <row r="167" spans="2:15" x14ac:dyDescent="0.25">
      <c r="B167" s="114" t="s">
        <v>79</v>
      </c>
      <c r="C167" s="115">
        <v>4962</v>
      </c>
      <c r="D167" s="116">
        <v>0.30202046706901076</v>
      </c>
      <c r="E167" s="115">
        <v>0</v>
      </c>
      <c r="F167" s="116">
        <f t="shared" si="20"/>
        <v>-1</v>
      </c>
      <c r="G167" s="115">
        <v>3458</v>
      </c>
      <c r="H167" s="116" t="str">
        <f t="shared" si="20"/>
        <v>-</v>
      </c>
      <c r="I167" s="115">
        <v>5457</v>
      </c>
      <c r="J167" s="116">
        <f t="shared" si="20"/>
        <v>0.57807981492192018</v>
      </c>
      <c r="K167" s="115">
        <v>5008</v>
      </c>
      <c r="L167" s="116">
        <f t="shared" si="20"/>
        <v>-8.2279640828293976E-2</v>
      </c>
      <c r="M167" s="115">
        <v>4557</v>
      </c>
      <c r="N167" s="116">
        <f t="shared" si="21"/>
        <v>-9.0055910543131001E-2</v>
      </c>
      <c r="O167" s="116">
        <f t="shared" si="22"/>
        <v>-8.1620314389359128E-2</v>
      </c>
    </row>
    <row r="168" spans="2:15" x14ac:dyDescent="0.25">
      <c r="B168" s="114" t="s">
        <v>81</v>
      </c>
      <c r="C168" s="115">
        <v>3565</v>
      </c>
      <c r="D168" s="116">
        <v>0.41805887032617339</v>
      </c>
      <c r="E168" s="115">
        <v>0</v>
      </c>
      <c r="F168" s="116">
        <f t="shared" si="20"/>
        <v>-1</v>
      </c>
      <c r="G168" s="115">
        <v>2938</v>
      </c>
      <c r="H168" s="116" t="str">
        <f t="shared" si="20"/>
        <v>-</v>
      </c>
      <c r="I168" s="115">
        <v>4071</v>
      </c>
      <c r="J168" s="116">
        <f t="shared" si="20"/>
        <v>0.38563648740639889</v>
      </c>
      <c r="K168" s="115">
        <v>3979</v>
      </c>
      <c r="L168" s="116">
        <f t="shared" si="20"/>
        <v>-2.2598870056497189E-2</v>
      </c>
      <c r="M168" s="115">
        <v>3362</v>
      </c>
      <c r="N168" s="116">
        <f t="shared" si="21"/>
        <v>-0.15506408645388292</v>
      </c>
      <c r="O168" s="116">
        <f t="shared" si="22"/>
        <v>-5.6942496493688655E-2</v>
      </c>
    </row>
    <row r="169" spans="2:15" x14ac:dyDescent="0.25">
      <c r="B169" s="114" t="s">
        <v>83</v>
      </c>
      <c r="C169" s="115">
        <v>4025</v>
      </c>
      <c r="D169" s="116">
        <v>6.0606060606060552E-2</v>
      </c>
      <c r="E169" s="115">
        <v>0</v>
      </c>
      <c r="F169" s="116">
        <f t="shared" si="20"/>
        <v>-1</v>
      </c>
      <c r="G169" s="115">
        <v>4549</v>
      </c>
      <c r="H169" s="116" t="str">
        <f t="shared" si="20"/>
        <v>-</v>
      </c>
      <c r="I169" s="115">
        <v>5091</v>
      </c>
      <c r="J169" s="116">
        <f t="shared" si="20"/>
        <v>0.11914706528907448</v>
      </c>
      <c r="K169" s="115">
        <v>5154</v>
      </c>
      <c r="L169" s="116">
        <f t="shared" si="20"/>
        <v>1.2374779021803173E-2</v>
      </c>
      <c r="M169" s="115">
        <v>4329</v>
      </c>
      <c r="N169" s="116">
        <f t="shared" si="21"/>
        <v>-0.16006984866123397</v>
      </c>
      <c r="O169" s="116">
        <f t="shared" si="22"/>
        <v>7.5527950310559033E-2</v>
      </c>
    </row>
    <row r="170" spans="2:15" x14ac:dyDescent="0.25">
      <c r="B170" s="114" t="s">
        <v>85</v>
      </c>
      <c r="C170" s="115">
        <v>5358</v>
      </c>
      <c r="D170" s="116">
        <v>0.23570110701107017</v>
      </c>
      <c r="E170" s="115">
        <v>2080</v>
      </c>
      <c r="F170" s="116">
        <f t="shared" si="20"/>
        <v>-0.61179544606196345</v>
      </c>
      <c r="G170" s="115">
        <v>5301</v>
      </c>
      <c r="H170" s="116">
        <f t="shared" si="20"/>
        <v>1.5485576923076922</v>
      </c>
      <c r="I170" s="115">
        <v>6066</v>
      </c>
      <c r="J170" s="116">
        <f t="shared" si="20"/>
        <v>0.14431239388794559</v>
      </c>
      <c r="K170" s="115">
        <v>6412</v>
      </c>
      <c r="L170" s="116">
        <f t="shared" si="20"/>
        <v>5.7039235080778017E-2</v>
      </c>
      <c r="M170" s="115">
        <v>5757</v>
      </c>
      <c r="N170" s="116">
        <f>IFERROR(M170/K170-1,"-")</f>
        <v>-0.10215221459762946</v>
      </c>
      <c r="O170" s="116">
        <f>IFERROR(M170/C170-1,"-")</f>
        <v>7.4468085106383031E-2</v>
      </c>
    </row>
    <row r="171" spans="2:15" x14ac:dyDescent="0.25">
      <c r="B171" s="114" t="s">
        <v>87</v>
      </c>
      <c r="C171" s="115">
        <v>3284</v>
      </c>
      <c r="D171" s="116">
        <v>1.7348203221809078E-2</v>
      </c>
      <c r="E171" s="115">
        <v>757</v>
      </c>
      <c r="F171" s="116">
        <f t="shared" si="20"/>
        <v>-0.76948842874543244</v>
      </c>
      <c r="G171" s="115">
        <v>2945</v>
      </c>
      <c r="H171" s="116">
        <f t="shared" si="20"/>
        <v>2.890356671070013</v>
      </c>
      <c r="I171" s="115">
        <v>4266</v>
      </c>
      <c r="J171" s="116">
        <f t="shared" si="20"/>
        <v>0.44855687606112049</v>
      </c>
      <c r="K171" s="115">
        <v>4861</v>
      </c>
      <c r="L171" s="116">
        <f t="shared" si="20"/>
        <v>0.1394749179559307</v>
      </c>
      <c r="M171" s="115">
        <v>3048</v>
      </c>
      <c r="N171" s="116">
        <f t="shared" ref="N171:N174" si="23">IFERROR(M171/K171-1,"-")</f>
        <v>-0.372968524994857</v>
      </c>
      <c r="O171" s="116">
        <f t="shared" ref="O171:O174" si="24">IFERROR(M171/C171-1,"-")</f>
        <v>-7.1863580998781984E-2</v>
      </c>
    </row>
    <row r="172" spans="2:15" x14ac:dyDescent="0.25">
      <c r="B172" s="114" t="s">
        <v>89</v>
      </c>
      <c r="C172" s="115">
        <v>5000</v>
      </c>
      <c r="D172" s="116">
        <v>6.2386798148521549E-3</v>
      </c>
      <c r="E172" s="115">
        <v>2073</v>
      </c>
      <c r="F172" s="116">
        <f t="shared" si="20"/>
        <v>-0.58539999999999992</v>
      </c>
      <c r="G172" s="115">
        <v>5210</v>
      </c>
      <c r="H172" s="116">
        <f t="shared" si="20"/>
        <v>1.513265798359865</v>
      </c>
      <c r="I172" s="115">
        <v>6721</v>
      </c>
      <c r="J172" s="116">
        <f t="shared" si="20"/>
        <v>0.29001919385796548</v>
      </c>
      <c r="K172" s="115">
        <v>6991</v>
      </c>
      <c r="L172" s="116">
        <f t="shared" si="20"/>
        <v>4.0172593364082632E-2</v>
      </c>
      <c r="M172" s="115">
        <v>5267</v>
      </c>
      <c r="N172" s="116">
        <f t="shared" si="23"/>
        <v>-0.24660277499642402</v>
      </c>
      <c r="O172" s="116">
        <f t="shared" si="24"/>
        <v>5.3399999999999892E-2</v>
      </c>
    </row>
    <row r="173" spans="2:15" x14ac:dyDescent="0.25">
      <c r="B173" s="114" t="s">
        <v>91</v>
      </c>
      <c r="C173" s="115">
        <v>3876</v>
      </c>
      <c r="D173" s="116">
        <v>0.48221797323135762</v>
      </c>
      <c r="E173" s="115">
        <v>538</v>
      </c>
      <c r="F173" s="116">
        <f t="shared" si="20"/>
        <v>-0.86119711042311664</v>
      </c>
      <c r="G173" s="115">
        <v>3964</v>
      </c>
      <c r="H173" s="116">
        <f t="shared" si="20"/>
        <v>6.3680297397769516</v>
      </c>
      <c r="I173" s="115">
        <v>3923</v>
      </c>
      <c r="J173" s="116">
        <f t="shared" si="20"/>
        <v>-1.034308779011095E-2</v>
      </c>
      <c r="K173" s="115">
        <v>4443</v>
      </c>
      <c r="L173" s="116">
        <f t="shared" si="20"/>
        <v>0.1325516186591893</v>
      </c>
      <c r="M173" s="115">
        <v>3570</v>
      </c>
      <c r="N173" s="116">
        <f t="shared" si="23"/>
        <v>-0.1964888588791357</v>
      </c>
      <c r="O173" s="116">
        <f t="shared" si="24"/>
        <v>-7.8947368421052655E-2</v>
      </c>
    </row>
    <row r="174" spans="2:15" x14ac:dyDescent="0.25">
      <c r="B174" s="114" t="s">
        <v>93</v>
      </c>
      <c r="C174" s="115">
        <v>3810</v>
      </c>
      <c r="D174" s="116">
        <v>6.872370266479666E-2</v>
      </c>
      <c r="E174" s="115">
        <v>1485</v>
      </c>
      <c r="F174" s="116">
        <f t="shared" si="20"/>
        <v>-0.61023622047244097</v>
      </c>
      <c r="G174" s="115">
        <v>5209</v>
      </c>
      <c r="H174" s="116">
        <f t="shared" si="20"/>
        <v>2.5077441077441076</v>
      </c>
      <c r="I174" s="115">
        <v>5577</v>
      </c>
      <c r="J174" s="116">
        <f t="shared" si="20"/>
        <v>7.0646957189479664E-2</v>
      </c>
      <c r="K174" s="115">
        <v>4673</v>
      </c>
      <c r="L174" s="116">
        <f t="shared" si="20"/>
        <v>-0.16209431594046975</v>
      </c>
      <c r="M174" s="115">
        <v>4199</v>
      </c>
      <c r="N174" s="116">
        <f t="shared" si="23"/>
        <v>-0.10143376845709395</v>
      </c>
      <c r="O174" s="116">
        <f t="shared" si="24"/>
        <v>0.10209973753280832</v>
      </c>
    </row>
    <row r="175" spans="2:15" ht="15.75" x14ac:dyDescent="0.25">
      <c r="B175" s="117" t="s">
        <v>30</v>
      </c>
      <c r="C175" s="118">
        <v>52571</v>
      </c>
      <c r="D175" s="119">
        <v>0.11509173825432173</v>
      </c>
      <c r="E175" s="118">
        <v>20504</v>
      </c>
      <c r="F175" s="119">
        <f t="shared" si="20"/>
        <v>-0.60997508131859768</v>
      </c>
      <c r="G175" s="118">
        <v>42447</v>
      </c>
      <c r="H175" s="119">
        <f t="shared" si="20"/>
        <v>1.0701814280140463</v>
      </c>
      <c r="I175" s="118">
        <v>63176</v>
      </c>
      <c r="J175" s="119">
        <f t="shared" si="20"/>
        <v>0.48835017786887169</v>
      </c>
      <c r="K175" s="118">
        <v>65334</v>
      </c>
      <c r="L175" s="119">
        <f t="shared" si="20"/>
        <v>3.415854121818418E-2</v>
      </c>
      <c r="M175" s="118">
        <v>57978</v>
      </c>
      <c r="N175" s="119">
        <v>-0.11259068785012394</v>
      </c>
      <c r="O175" s="119">
        <v>0.10285138194061361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243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6142</v>
      </c>
      <c r="D185" s="116">
        <v>-8.8752622236566436E-3</v>
      </c>
      <c r="E185" s="115">
        <v>6472</v>
      </c>
      <c r="F185" s="116">
        <f t="shared" ref="F185:L197" si="25">IFERROR(E185/C185-1,"-")</f>
        <v>5.372842722240323E-2</v>
      </c>
      <c r="G185" s="115">
        <v>562</v>
      </c>
      <c r="H185" s="116">
        <f t="shared" si="25"/>
        <v>-0.91316440049443759</v>
      </c>
      <c r="I185" s="115">
        <v>6894</v>
      </c>
      <c r="J185" s="116">
        <f t="shared" si="25"/>
        <v>11.266903914590747</v>
      </c>
      <c r="K185" s="115">
        <v>6261</v>
      </c>
      <c r="L185" s="116">
        <f t="shared" si="25"/>
        <v>-9.1818973020017403E-2</v>
      </c>
      <c r="M185" s="115">
        <v>6378</v>
      </c>
      <c r="N185" s="116">
        <f t="shared" ref="N185:N196" si="26">IFERROR(M185/K185-1,"-")</f>
        <v>1.8687110685194019E-2</v>
      </c>
      <c r="O185" s="116">
        <f>M185/C185-1</f>
        <v>3.8423966134809584E-2</v>
      </c>
    </row>
    <row r="186" spans="1:16" x14ac:dyDescent="0.25">
      <c r="B186" s="114" t="s">
        <v>73</v>
      </c>
      <c r="C186" s="115">
        <v>5341</v>
      </c>
      <c r="D186" s="116">
        <v>-0.18928354584092288</v>
      </c>
      <c r="E186" s="115">
        <v>6909</v>
      </c>
      <c r="F186" s="116">
        <f t="shared" si="25"/>
        <v>0.29357798165137616</v>
      </c>
      <c r="G186" s="115">
        <v>249</v>
      </c>
      <c r="H186" s="116">
        <f t="shared" si="25"/>
        <v>-0.96396005210594882</v>
      </c>
      <c r="I186" s="115">
        <v>8112</v>
      </c>
      <c r="J186" s="116">
        <f t="shared" si="25"/>
        <v>31.578313253012048</v>
      </c>
      <c r="K186" s="115">
        <v>7362</v>
      </c>
      <c r="L186" s="116">
        <f t="shared" si="25"/>
        <v>-9.2455621301775093E-2</v>
      </c>
      <c r="M186" s="115">
        <v>6913</v>
      </c>
      <c r="N186" s="116">
        <f t="shared" si="26"/>
        <v>-6.0988861722358068E-2</v>
      </c>
      <c r="O186" s="116">
        <f>IFERROR(M186/C186-1,"-")</f>
        <v>0.29432690507395609</v>
      </c>
    </row>
    <row r="187" spans="1:16" x14ac:dyDescent="0.25">
      <c r="B187" s="114" t="s">
        <v>75</v>
      </c>
      <c r="C187" s="115">
        <v>7606</v>
      </c>
      <c r="D187" s="116">
        <v>0.18621334996880856</v>
      </c>
      <c r="E187" s="115">
        <v>2495</v>
      </c>
      <c r="F187" s="116">
        <f t="shared" si="25"/>
        <v>-0.67196949776492243</v>
      </c>
      <c r="G187" s="115">
        <v>303</v>
      </c>
      <c r="H187" s="116">
        <f t="shared" si="25"/>
        <v>-0.87855711422845695</v>
      </c>
      <c r="I187" s="115">
        <v>7378</v>
      </c>
      <c r="J187" s="116">
        <f t="shared" si="25"/>
        <v>23.349834983498351</v>
      </c>
      <c r="K187" s="115">
        <v>6069</v>
      </c>
      <c r="L187" s="116">
        <f t="shared" si="25"/>
        <v>-0.17741935483870963</v>
      </c>
      <c r="M187" s="115">
        <v>7454</v>
      </c>
      <c r="N187" s="116">
        <f t="shared" si="26"/>
        <v>0.22820893063107595</v>
      </c>
      <c r="O187" s="116">
        <f t="shared" ref="O187:O196" si="27">IFERROR(M187/C187-1,"-")</f>
        <v>-1.9984222981856425E-2</v>
      </c>
    </row>
    <row r="188" spans="1:16" x14ac:dyDescent="0.25">
      <c r="B188" s="114" t="s">
        <v>77</v>
      </c>
      <c r="C188" s="115">
        <v>6786</v>
      </c>
      <c r="D188" s="116">
        <v>-8.0861438439658651E-2</v>
      </c>
      <c r="E188" s="115">
        <v>0</v>
      </c>
      <c r="F188" s="116">
        <f t="shared" si="25"/>
        <v>-1</v>
      </c>
      <c r="G188" s="115">
        <v>798</v>
      </c>
      <c r="H188" s="116" t="str">
        <f t="shared" si="25"/>
        <v>-</v>
      </c>
      <c r="I188" s="115">
        <v>8738</v>
      </c>
      <c r="J188" s="116">
        <f t="shared" si="25"/>
        <v>9.9498746867167913</v>
      </c>
      <c r="K188" s="115">
        <v>6859</v>
      </c>
      <c r="L188" s="116">
        <f t="shared" si="25"/>
        <v>-0.21503776607919434</v>
      </c>
      <c r="M188" s="115">
        <v>7570</v>
      </c>
      <c r="N188" s="116">
        <f t="shared" si="26"/>
        <v>0.10365942557224095</v>
      </c>
      <c r="O188" s="116">
        <f t="shared" si="27"/>
        <v>0.11553197760094314</v>
      </c>
    </row>
    <row r="189" spans="1:16" x14ac:dyDescent="0.25">
      <c r="B189" s="114" t="s">
        <v>79</v>
      </c>
      <c r="C189" s="115">
        <v>4786</v>
      </c>
      <c r="D189" s="116">
        <v>1.4412886816447701E-2</v>
      </c>
      <c r="E189" s="115">
        <v>0</v>
      </c>
      <c r="F189" s="116">
        <f t="shared" si="25"/>
        <v>-1</v>
      </c>
      <c r="G189" s="115">
        <v>2215</v>
      </c>
      <c r="H189" s="116" t="str">
        <f t="shared" si="25"/>
        <v>-</v>
      </c>
      <c r="I189" s="115">
        <v>5742</v>
      </c>
      <c r="J189" s="116">
        <f t="shared" si="25"/>
        <v>1.5923250564334084</v>
      </c>
      <c r="K189" s="115">
        <v>6343</v>
      </c>
      <c r="L189" s="116">
        <f t="shared" si="25"/>
        <v>0.10466736328805304</v>
      </c>
      <c r="M189" s="115">
        <v>5806</v>
      </c>
      <c r="N189" s="116">
        <f t="shared" si="26"/>
        <v>-8.4660255399653161E-2</v>
      </c>
      <c r="O189" s="116">
        <f t="shared" si="27"/>
        <v>0.21312160468031749</v>
      </c>
    </row>
    <row r="190" spans="1:16" x14ac:dyDescent="0.25">
      <c r="B190" s="114" t="s">
        <v>120</v>
      </c>
      <c r="C190" s="115">
        <v>5150</v>
      </c>
      <c r="D190" s="116">
        <v>0.1549674814980937</v>
      </c>
      <c r="E190" s="115">
        <v>0</v>
      </c>
      <c r="F190" s="116">
        <f t="shared" si="25"/>
        <v>-1</v>
      </c>
      <c r="G190" s="115">
        <v>3358</v>
      </c>
      <c r="H190" s="116" t="str">
        <f t="shared" si="25"/>
        <v>-</v>
      </c>
      <c r="I190" s="115">
        <v>4830</v>
      </c>
      <c r="J190" s="116">
        <f t="shared" si="25"/>
        <v>0.43835616438356162</v>
      </c>
      <c r="K190" s="115">
        <v>5029</v>
      </c>
      <c r="L190" s="116">
        <f t="shared" si="25"/>
        <v>4.1200828157349934E-2</v>
      </c>
      <c r="M190" s="115">
        <v>5288</v>
      </c>
      <c r="N190" s="116">
        <f t="shared" si="26"/>
        <v>5.1501292503479901E-2</v>
      </c>
      <c r="O190" s="116">
        <f t="shared" si="27"/>
        <v>2.6796116504854472E-2</v>
      </c>
    </row>
    <row r="191" spans="1:16" x14ac:dyDescent="0.25">
      <c r="B191" s="114" t="s">
        <v>83</v>
      </c>
      <c r="C191" s="115">
        <v>6310</v>
      </c>
      <c r="D191" s="116">
        <v>-1.8662519440124425E-2</v>
      </c>
      <c r="E191" s="115">
        <v>0</v>
      </c>
      <c r="F191" s="116">
        <f t="shared" si="25"/>
        <v>-1</v>
      </c>
      <c r="G191" s="115">
        <v>5182</v>
      </c>
      <c r="H191" s="116" t="str">
        <f t="shared" si="25"/>
        <v>-</v>
      </c>
      <c r="I191" s="115">
        <v>7856</v>
      </c>
      <c r="J191" s="116">
        <f t="shared" si="25"/>
        <v>0.51601698186028555</v>
      </c>
      <c r="K191" s="115">
        <v>8079</v>
      </c>
      <c r="L191" s="116">
        <f t="shared" si="25"/>
        <v>2.8385947046843274E-2</v>
      </c>
      <c r="M191" s="115">
        <v>8019</v>
      </c>
      <c r="N191" s="116">
        <f t="shared" si="26"/>
        <v>-7.4266617155588355E-3</v>
      </c>
      <c r="O191" s="116">
        <f t="shared" si="27"/>
        <v>0.27083993660855787</v>
      </c>
    </row>
    <row r="192" spans="1:16" x14ac:dyDescent="0.25">
      <c r="B192" s="114" t="s">
        <v>85</v>
      </c>
      <c r="C192" s="115">
        <v>5295</v>
      </c>
      <c r="D192" s="116">
        <v>-1.3231457323891194E-2</v>
      </c>
      <c r="E192" s="115">
        <v>2693</v>
      </c>
      <c r="F192" s="116">
        <f t="shared" si="25"/>
        <v>-0.49140698772426816</v>
      </c>
      <c r="G192" s="115">
        <v>6106</v>
      </c>
      <c r="H192" s="116">
        <f t="shared" si="25"/>
        <v>1.267359821760119</v>
      </c>
      <c r="I192" s="115">
        <v>5565</v>
      </c>
      <c r="J192" s="116">
        <f t="shared" si="25"/>
        <v>-8.8601375696036655E-2</v>
      </c>
      <c r="K192" s="115">
        <v>5971</v>
      </c>
      <c r="L192" s="116">
        <f t="shared" si="25"/>
        <v>7.2955974842767279E-2</v>
      </c>
      <c r="M192" s="115">
        <v>6230</v>
      </c>
      <c r="N192" s="116">
        <f t="shared" si="26"/>
        <v>4.3376318874560393E-2</v>
      </c>
      <c r="O192" s="116">
        <f t="shared" si="27"/>
        <v>0.17658168083097259</v>
      </c>
    </row>
    <row r="193" spans="2:16" x14ac:dyDescent="0.25">
      <c r="B193" s="114" t="s">
        <v>87</v>
      </c>
      <c r="C193" s="115">
        <v>4578</v>
      </c>
      <c r="D193" s="116">
        <v>-2.1795989537924942E-3</v>
      </c>
      <c r="E193" s="115">
        <v>3745</v>
      </c>
      <c r="F193" s="116">
        <f t="shared" si="25"/>
        <v>-0.18195718654434245</v>
      </c>
      <c r="G193" s="115">
        <v>6568</v>
      </c>
      <c r="H193" s="116">
        <f t="shared" si="25"/>
        <v>0.75380507343124159</v>
      </c>
      <c r="I193" s="115">
        <v>5560</v>
      </c>
      <c r="J193" s="116">
        <f t="shared" si="25"/>
        <v>-0.15347137637028019</v>
      </c>
      <c r="K193" s="115">
        <v>5596</v>
      </c>
      <c r="L193" s="116">
        <f t="shared" si="25"/>
        <v>6.4748201438848962E-3</v>
      </c>
      <c r="M193" s="115">
        <v>5752</v>
      </c>
      <c r="N193" s="116">
        <f t="shared" si="26"/>
        <v>2.7877055039313703E-2</v>
      </c>
      <c r="O193" s="116">
        <f t="shared" si="27"/>
        <v>0.25644386194844904</v>
      </c>
    </row>
    <row r="194" spans="2:16" x14ac:dyDescent="0.25">
      <c r="B194" s="114" t="s">
        <v>89</v>
      </c>
      <c r="C194" s="115">
        <v>5874</v>
      </c>
      <c r="D194" s="116">
        <v>-0.12</v>
      </c>
      <c r="E194" s="115">
        <v>1910</v>
      </c>
      <c r="F194" s="116">
        <f t="shared" si="25"/>
        <v>-0.67483827034388832</v>
      </c>
      <c r="G194" s="115">
        <v>8811</v>
      </c>
      <c r="H194" s="116">
        <f t="shared" si="25"/>
        <v>3.6130890052356017</v>
      </c>
      <c r="I194" s="115">
        <v>7815</v>
      </c>
      <c r="J194" s="116">
        <f t="shared" si="25"/>
        <v>-0.11304051753489952</v>
      </c>
      <c r="K194" s="115">
        <v>7759</v>
      </c>
      <c r="L194" s="116">
        <f t="shared" si="25"/>
        <v>-7.1657069737683932E-3</v>
      </c>
      <c r="M194" s="115">
        <v>7467</v>
      </c>
      <c r="N194" s="116">
        <f t="shared" si="26"/>
        <v>-3.7633715685010949E-2</v>
      </c>
      <c r="O194" s="116">
        <f t="shared" si="27"/>
        <v>0.27119509703779365</v>
      </c>
    </row>
    <row r="195" spans="2:16" x14ac:dyDescent="0.25">
      <c r="B195" s="114" t="s">
        <v>91</v>
      </c>
      <c r="C195" s="115">
        <v>5950</v>
      </c>
      <c r="D195" s="116">
        <v>3.4243003650269443E-2</v>
      </c>
      <c r="E195" s="115">
        <v>1042</v>
      </c>
      <c r="F195" s="116">
        <f t="shared" si="25"/>
        <v>-0.82487394957983196</v>
      </c>
      <c r="G195" s="115">
        <v>9178</v>
      </c>
      <c r="H195" s="116">
        <f t="shared" si="25"/>
        <v>7.8080614203454886</v>
      </c>
      <c r="I195" s="115">
        <v>6968</v>
      </c>
      <c r="J195" s="116">
        <f t="shared" si="25"/>
        <v>-0.24079320113314451</v>
      </c>
      <c r="K195" s="115">
        <v>7155</v>
      </c>
      <c r="L195" s="116">
        <f t="shared" si="25"/>
        <v>2.683696900114807E-2</v>
      </c>
      <c r="M195" s="115">
        <v>7260</v>
      </c>
      <c r="N195" s="116">
        <f t="shared" si="26"/>
        <v>1.467505241090139E-2</v>
      </c>
      <c r="O195" s="116">
        <f t="shared" si="27"/>
        <v>0.22016806722689086</v>
      </c>
    </row>
    <row r="196" spans="2:16" x14ac:dyDescent="0.25">
      <c r="B196" s="114" t="s">
        <v>93</v>
      </c>
      <c r="C196" s="115">
        <v>6454</v>
      </c>
      <c r="D196" s="116">
        <v>-3.8008645103592142E-2</v>
      </c>
      <c r="E196" s="115">
        <v>1396</v>
      </c>
      <c r="F196" s="116">
        <f t="shared" si="25"/>
        <v>-0.78370003098853425</v>
      </c>
      <c r="G196" s="115">
        <v>8563</v>
      </c>
      <c r="H196" s="116">
        <f t="shared" si="25"/>
        <v>5.1339541547277934</v>
      </c>
      <c r="I196" s="115">
        <v>7335</v>
      </c>
      <c r="J196" s="116">
        <f t="shared" si="25"/>
        <v>-0.14340768422281913</v>
      </c>
      <c r="K196" s="115">
        <v>7743</v>
      </c>
      <c r="L196" s="116">
        <f t="shared" si="25"/>
        <v>5.5623721881390642E-2</v>
      </c>
      <c r="M196" s="115">
        <v>7580</v>
      </c>
      <c r="N196" s="116">
        <f t="shared" si="26"/>
        <v>-2.1051272116750619E-2</v>
      </c>
      <c r="O196" s="116">
        <f t="shared" si="27"/>
        <v>0.17446544778431972</v>
      </c>
    </row>
    <row r="197" spans="2:16" ht="15.75" x14ac:dyDescent="0.25">
      <c r="B197" s="117" t="s">
        <v>30</v>
      </c>
      <c r="C197" s="118">
        <v>70272</v>
      </c>
      <c r="D197" s="119">
        <v>-1.4113751788770723E-2</v>
      </c>
      <c r="E197" s="118">
        <v>28980</v>
      </c>
      <c r="F197" s="119">
        <f t="shared" si="25"/>
        <v>-0.58760245901639352</v>
      </c>
      <c r="G197" s="118">
        <v>51893</v>
      </c>
      <c r="H197" s="119">
        <f t="shared" si="25"/>
        <v>0.79064872325741886</v>
      </c>
      <c r="I197" s="118">
        <v>82793</v>
      </c>
      <c r="J197" s="119">
        <f t="shared" si="25"/>
        <v>0.59545603453259588</v>
      </c>
      <c r="K197" s="118">
        <v>80226</v>
      </c>
      <c r="L197" s="119">
        <f t="shared" si="25"/>
        <v>-3.1005036657688501E-2</v>
      </c>
      <c r="M197" s="118">
        <v>81717</v>
      </c>
      <c r="N197" s="119">
        <v>1.858499738239483E-2</v>
      </c>
      <c r="O197" s="119">
        <v>0.16286714480874309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244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4098</v>
      </c>
      <c r="D207" s="116">
        <v>-7.053753685643005E-2</v>
      </c>
      <c r="E207" s="115">
        <v>4575</v>
      </c>
      <c r="F207" s="116">
        <f t="shared" ref="F207:L219" si="28">IFERROR(E207/C207-1,"-")</f>
        <v>0.11639824304538804</v>
      </c>
      <c r="G207" s="115">
        <v>138</v>
      </c>
      <c r="H207" s="116">
        <f t="shared" si="28"/>
        <v>-0.96983606557377044</v>
      </c>
      <c r="I207" s="115">
        <v>5898</v>
      </c>
      <c r="J207" s="116">
        <f t="shared" si="28"/>
        <v>41.739130434782609</v>
      </c>
      <c r="K207" s="115">
        <v>5387</v>
      </c>
      <c r="L207" s="116">
        <f t="shared" si="28"/>
        <v>-8.663953882672093E-2</v>
      </c>
      <c r="M207" s="115">
        <v>5223</v>
      </c>
      <c r="N207" s="116">
        <f t="shared" ref="N207:N213" si="29">IFERROR(M207/K207-1,"-")</f>
        <v>-3.0443660664562833E-2</v>
      </c>
      <c r="O207" s="116">
        <f>M207/C207-1</f>
        <v>0.27452415812591502</v>
      </c>
    </row>
    <row r="208" spans="2:16" x14ac:dyDescent="0.25">
      <c r="B208" s="114" t="s">
        <v>73</v>
      </c>
      <c r="C208" s="115">
        <v>4714</v>
      </c>
      <c r="D208" s="116">
        <v>-0.15428776462145677</v>
      </c>
      <c r="E208" s="115">
        <v>5653</v>
      </c>
      <c r="F208" s="116">
        <f t="shared" si="28"/>
        <v>0.19919389053882064</v>
      </c>
      <c r="G208" s="115">
        <v>170</v>
      </c>
      <c r="H208" s="116">
        <f t="shared" si="28"/>
        <v>-0.96992747213868746</v>
      </c>
      <c r="I208" s="115">
        <v>6830</v>
      </c>
      <c r="J208" s="116">
        <f t="shared" si="28"/>
        <v>39.176470588235297</v>
      </c>
      <c r="K208" s="115">
        <v>5327</v>
      </c>
      <c r="L208" s="116">
        <f t="shared" si="28"/>
        <v>-0.22005856515373357</v>
      </c>
      <c r="M208" s="115">
        <v>6123</v>
      </c>
      <c r="N208" s="116">
        <f t="shared" si="29"/>
        <v>0.14942744509104555</v>
      </c>
      <c r="O208" s="116">
        <f>IFERROR(M208/C208-1,"-")</f>
        <v>0.29889690284259651</v>
      </c>
    </row>
    <row r="209" spans="2:16" x14ac:dyDescent="0.25">
      <c r="B209" s="114" t="s">
        <v>75</v>
      </c>
      <c r="C209" s="115">
        <v>5393</v>
      </c>
      <c r="D209" s="116">
        <v>0.1462274176408076</v>
      </c>
      <c r="E209" s="115">
        <v>2275</v>
      </c>
      <c r="F209" s="116">
        <f t="shared" si="28"/>
        <v>-0.57815687001668836</v>
      </c>
      <c r="G209" s="115">
        <v>167</v>
      </c>
      <c r="H209" s="116">
        <f t="shared" si="28"/>
        <v>-0.92659340659340661</v>
      </c>
      <c r="I209" s="115">
        <v>6235</v>
      </c>
      <c r="J209" s="116">
        <f t="shared" si="28"/>
        <v>36.335329341317369</v>
      </c>
      <c r="K209" s="115">
        <v>4718</v>
      </c>
      <c r="L209" s="116">
        <f t="shared" si="28"/>
        <v>-0.2433039294306335</v>
      </c>
      <c r="M209" s="115">
        <v>5018</v>
      </c>
      <c r="N209" s="116">
        <f t="shared" si="29"/>
        <v>6.3586265366680772E-2</v>
      </c>
      <c r="O209" s="116">
        <f t="shared" ref="O209:O213" si="30">IFERROR(M209/C209-1,"-")</f>
        <v>-6.9534581865381084E-2</v>
      </c>
    </row>
    <row r="210" spans="2:16" x14ac:dyDescent="0.25">
      <c r="B210" s="114" t="s">
        <v>77</v>
      </c>
      <c r="C210" s="115">
        <v>6633</v>
      </c>
      <c r="D210" s="116">
        <v>-0.12735166425470335</v>
      </c>
      <c r="E210" s="115">
        <v>0</v>
      </c>
      <c r="F210" s="116">
        <f t="shared" si="28"/>
        <v>-1</v>
      </c>
      <c r="G210" s="115">
        <v>228</v>
      </c>
      <c r="H210" s="116" t="str">
        <f t="shared" si="28"/>
        <v>-</v>
      </c>
      <c r="I210" s="115">
        <v>8867</v>
      </c>
      <c r="J210" s="116">
        <f t="shared" si="28"/>
        <v>37.890350877192979</v>
      </c>
      <c r="K210" s="115">
        <v>7779</v>
      </c>
      <c r="L210" s="116">
        <f t="shared" si="28"/>
        <v>-0.12270215405435891</v>
      </c>
      <c r="M210" s="115">
        <v>7219</v>
      </c>
      <c r="N210" s="116">
        <f t="shared" si="29"/>
        <v>-7.198868749196552E-2</v>
      </c>
      <c r="O210" s="116">
        <f t="shared" si="30"/>
        <v>8.8346148047640627E-2</v>
      </c>
    </row>
    <row r="211" spans="2:16" x14ac:dyDescent="0.25">
      <c r="B211" s="114" t="s">
        <v>79</v>
      </c>
      <c r="C211" s="115">
        <v>4622</v>
      </c>
      <c r="D211" s="116">
        <v>-0.22876689471049561</v>
      </c>
      <c r="E211" s="115">
        <v>0</v>
      </c>
      <c r="F211" s="116">
        <f t="shared" si="28"/>
        <v>-1</v>
      </c>
      <c r="G211" s="115">
        <v>740</v>
      </c>
      <c r="H211" s="116" t="str">
        <f t="shared" si="28"/>
        <v>-</v>
      </c>
      <c r="I211" s="115">
        <v>6899</v>
      </c>
      <c r="J211" s="116">
        <f t="shared" si="28"/>
        <v>8.3229729729729733</v>
      </c>
      <c r="K211" s="115">
        <v>5558</v>
      </c>
      <c r="L211" s="116">
        <f t="shared" si="28"/>
        <v>-0.19437599652123494</v>
      </c>
      <c r="M211" s="115">
        <v>6458</v>
      </c>
      <c r="N211" s="116">
        <f t="shared" si="29"/>
        <v>0.16192875134940632</v>
      </c>
      <c r="O211" s="116">
        <f t="shared" si="30"/>
        <v>0.39723063608827358</v>
      </c>
    </row>
    <row r="212" spans="2:16" x14ac:dyDescent="0.25">
      <c r="B212" s="114" t="s">
        <v>81</v>
      </c>
      <c r="C212" s="115">
        <v>3823</v>
      </c>
      <c r="D212" s="116">
        <v>-0.12296398256480845</v>
      </c>
      <c r="E212" s="115">
        <v>0</v>
      </c>
      <c r="F212" s="116">
        <f t="shared" si="28"/>
        <v>-1</v>
      </c>
      <c r="G212" s="115">
        <v>2516</v>
      </c>
      <c r="H212" s="116" t="str">
        <f t="shared" si="28"/>
        <v>-</v>
      </c>
      <c r="I212" s="115">
        <v>5674</v>
      </c>
      <c r="J212" s="116">
        <f t="shared" si="28"/>
        <v>1.25516693163752</v>
      </c>
      <c r="K212" s="115">
        <v>5224</v>
      </c>
      <c r="L212" s="116">
        <f t="shared" si="28"/>
        <v>-7.9309129362002073E-2</v>
      </c>
      <c r="M212" s="115">
        <v>5046</v>
      </c>
      <c r="N212" s="116">
        <f t="shared" si="29"/>
        <v>-3.4073506891271088E-2</v>
      </c>
      <c r="O212" s="116">
        <f t="shared" si="30"/>
        <v>0.31990583311535437</v>
      </c>
    </row>
    <row r="213" spans="2:16" x14ac:dyDescent="0.25">
      <c r="B213" s="114" t="s">
        <v>83</v>
      </c>
      <c r="C213" s="115">
        <v>6279</v>
      </c>
      <c r="D213" s="116">
        <v>3.0865210967000456E-2</v>
      </c>
      <c r="E213" s="115">
        <v>0</v>
      </c>
      <c r="F213" s="116">
        <f t="shared" si="28"/>
        <v>-1</v>
      </c>
      <c r="G213" s="115">
        <v>3643</v>
      </c>
      <c r="H213" s="116" t="str">
        <f t="shared" si="28"/>
        <v>-</v>
      </c>
      <c r="I213" s="115">
        <v>6649</v>
      </c>
      <c r="J213" s="116">
        <f t="shared" si="28"/>
        <v>0.825144111995608</v>
      </c>
      <c r="K213" s="115">
        <v>6648</v>
      </c>
      <c r="L213" s="116">
        <f t="shared" si="28"/>
        <v>-1.5039855617382525E-4</v>
      </c>
      <c r="M213" s="115">
        <v>7014</v>
      </c>
      <c r="N213" s="116">
        <f t="shared" si="29"/>
        <v>5.5054151624548631E-2</v>
      </c>
      <c r="O213" s="116">
        <f t="shared" si="30"/>
        <v>0.11705685618729089</v>
      </c>
    </row>
    <row r="214" spans="2:16" x14ac:dyDescent="0.25">
      <c r="B214" s="114" t="s">
        <v>85</v>
      </c>
      <c r="C214" s="115">
        <v>5759</v>
      </c>
      <c r="D214" s="116">
        <v>-9.5492382597769709E-2</v>
      </c>
      <c r="E214" s="115">
        <v>2493</v>
      </c>
      <c r="F214" s="116">
        <f t="shared" si="28"/>
        <v>-0.56711234589338422</v>
      </c>
      <c r="G214" s="115">
        <v>6493</v>
      </c>
      <c r="H214" s="116">
        <f t="shared" si="28"/>
        <v>1.6044925792218212</v>
      </c>
      <c r="I214" s="115">
        <v>7358</v>
      </c>
      <c r="J214" s="116">
        <f t="shared" si="28"/>
        <v>0.13322039119051277</v>
      </c>
      <c r="K214" s="115">
        <v>7588</v>
      </c>
      <c r="L214" s="116">
        <f t="shared" si="28"/>
        <v>3.1258494156020555E-2</v>
      </c>
      <c r="M214" s="115">
        <v>6567</v>
      </c>
      <c r="N214" s="116">
        <f>IFERROR(M214/K214-1,"-")</f>
        <v>-0.13455455983131259</v>
      </c>
      <c r="O214" s="116">
        <f>IFERROR(M214/C214-1,"-")</f>
        <v>0.1403021357874632</v>
      </c>
    </row>
    <row r="215" spans="2:16" x14ac:dyDescent="0.25">
      <c r="B215" s="114" t="s">
        <v>87</v>
      </c>
      <c r="C215" s="115">
        <v>4487</v>
      </c>
      <c r="D215" s="116">
        <v>-3.8156484458735318E-2</v>
      </c>
      <c r="E215" s="115">
        <v>194</v>
      </c>
      <c r="F215" s="116">
        <f t="shared" si="28"/>
        <v>-0.95676398484510805</v>
      </c>
      <c r="G215" s="115">
        <v>6334</v>
      </c>
      <c r="H215" s="116">
        <f t="shared" si="28"/>
        <v>31.649484536082475</v>
      </c>
      <c r="I215" s="115">
        <v>6059</v>
      </c>
      <c r="J215" s="116">
        <f t="shared" si="28"/>
        <v>-4.3416482475528873E-2</v>
      </c>
      <c r="K215" s="115">
        <v>5713</v>
      </c>
      <c r="L215" s="116">
        <f t="shared" si="28"/>
        <v>-5.7105132860207908E-2</v>
      </c>
      <c r="M215" s="115">
        <v>5429</v>
      </c>
      <c r="N215" s="116">
        <f>IFERROR(M215/K215-1,"-")</f>
        <v>-4.9711185016628745E-2</v>
      </c>
      <c r="O215" s="116">
        <f>IFERROR(M215/C215-1,"-")</f>
        <v>0.20993982616447515</v>
      </c>
    </row>
    <row r="216" spans="2:16" x14ac:dyDescent="0.25">
      <c r="B216" s="114" t="s">
        <v>89</v>
      </c>
      <c r="C216" s="115">
        <v>6463</v>
      </c>
      <c r="D216" s="116">
        <v>-5.2068055148137282E-2</v>
      </c>
      <c r="E216" s="115">
        <v>149</v>
      </c>
      <c r="F216" s="116">
        <f t="shared" si="28"/>
        <v>-0.97694569085563976</v>
      </c>
      <c r="G216" s="115">
        <v>9041</v>
      </c>
      <c r="H216" s="116">
        <f t="shared" si="28"/>
        <v>59.677852348993291</v>
      </c>
      <c r="I216" s="115">
        <v>5618</v>
      </c>
      <c r="J216" s="116">
        <f t="shared" si="28"/>
        <v>-0.37860856099988938</v>
      </c>
      <c r="K216" s="115">
        <v>6665</v>
      </c>
      <c r="L216" s="116">
        <f t="shared" si="28"/>
        <v>0.18636525453898178</v>
      </c>
      <c r="M216" s="115">
        <v>6929</v>
      </c>
      <c r="N216" s="116">
        <f>IFERROR(M216/K216-1,"-")</f>
        <v>3.9609902475618908E-2</v>
      </c>
      <c r="O216" s="116">
        <f>IFERROR(M216/C216-1,"-")</f>
        <v>7.2102738666254051E-2</v>
      </c>
    </row>
    <row r="217" spans="2:16" x14ac:dyDescent="0.25">
      <c r="B217" s="114" t="s">
        <v>91</v>
      </c>
      <c r="C217" s="115">
        <v>4489</v>
      </c>
      <c r="D217" s="116">
        <v>5.1041910559587844E-2</v>
      </c>
      <c r="E217" s="115">
        <v>403</v>
      </c>
      <c r="F217" s="116">
        <f t="shared" si="28"/>
        <v>-0.91022499443083094</v>
      </c>
      <c r="G217" s="115">
        <v>6463</v>
      </c>
      <c r="H217" s="116">
        <f t="shared" si="28"/>
        <v>15.037220843672458</v>
      </c>
      <c r="I217" s="115">
        <v>5119</v>
      </c>
      <c r="J217" s="116">
        <f t="shared" si="28"/>
        <v>-0.20795296302026922</v>
      </c>
      <c r="K217" s="115">
        <v>5073</v>
      </c>
      <c r="L217" s="116">
        <f t="shared" si="28"/>
        <v>-8.9861301035358832E-3</v>
      </c>
      <c r="M217" s="115">
        <v>5398</v>
      </c>
      <c r="N217" s="116">
        <f>IFERROR(M217/K217-1,"-")</f>
        <v>6.4064656022077671E-2</v>
      </c>
      <c r="O217" s="116">
        <f>IFERROR(M217/C217-1,"-")</f>
        <v>0.20249498774782793</v>
      </c>
    </row>
    <row r="218" spans="2:16" x14ac:dyDescent="0.25">
      <c r="B218" s="114" t="s">
        <v>93</v>
      </c>
      <c r="C218" s="115">
        <v>4668</v>
      </c>
      <c r="D218" s="116">
        <v>2.3684210526315752E-2</v>
      </c>
      <c r="E218" s="115">
        <v>414</v>
      </c>
      <c r="F218" s="116">
        <f t="shared" si="28"/>
        <v>-0.91131105398457579</v>
      </c>
      <c r="G218" s="115">
        <v>5617</v>
      </c>
      <c r="H218" s="116">
        <f t="shared" si="28"/>
        <v>12.567632850241546</v>
      </c>
      <c r="I218" s="115">
        <v>4695</v>
      </c>
      <c r="J218" s="116">
        <f t="shared" si="28"/>
        <v>-0.16414456115364073</v>
      </c>
      <c r="K218" s="115">
        <v>5198</v>
      </c>
      <c r="L218" s="116">
        <f t="shared" si="28"/>
        <v>0.1071352502662406</v>
      </c>
      <c r="M218" s="115">
        <v>5174</v>
      </c>
      <c r="N218" s="116">
        <f>IFERROR(M218/K218-1,"-")</f>
        <v>-4.6171604463255411E-3</v>
      </c>
      <c r="O218" s="116">
        <f>IFERROR(M218/C218-1,"-")</f>
        <v>0.10839760068551851</v>
      </c>
    </row>
    <row r="219" spans="2:16" ht="15.75" x14ac:dyDescent="0.25">
      <c r="B219" s="117" t="s">
        <v>30</v>
      </c>
      <c r="C219" s="118">
        <v>61428</v>
      </c>
      <c r="D219" s="119">
        <v>-6.0920612110742511E-2</v>
      </c>
      <c r="E219" s="118">
        <v>17078</v>
      </c>
      <c r="F219" s="119">
        <f t="shared" si="28"/>
        <v>-0.72198346031125871</v>
      </c>
      <c r="G219" s="118">
        <v>41550</v>
      </c>
      <c r="H219" s="119">
        <f t="shared" si="28"/>
        <v>1.4329546785337861</v>
      </c>
      <c r="I219" s="118">
        <v>75901</v>
      </c>
      <c r="J219" s="119">
        <f t="shared" si="28"/>
        <v>0.82673886883273173</v>
      </c>
      <c r="K219" s="118">
        <v>70878</v>
      </c>
      <c r="L219" s="119">
        <f t="shared" si="28"/>
        <v>-6.6178311221195996E-2</v>
      </c>
      <c r="M219" s="118">
        <v>71598</v>
      </c>
      <c r="N219" s="119">
        <v>1.0158300177770307E-2</v>
      </c>
      <c r="O219" s="119">
        <v>0.16555967962492679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243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6142</v>
      </c>
      <c r="D229" s="116">
        <v>-8.8752622236566436E-3</v>
      </c>
      <c r="E229" s="115">
        <v>6472</v>
      </c>
      <c r="F229" s="116">
        <f t="shared" ref="F229:L241" si="31">IFERROR(E229/C229-1,"-")</f>
        <v>5.372842722240323E-2</v>
      </c>
      <c r="G229" s="115">
        <v>562</v>
      </c>
      <c r="H229" s="116">
        <f t="shared" si="31"/>
        <v>-0.91316440049443759</v>
      </c>
      <c r="I229" s="115">
        <v>6894</v>
      </c>
      <c r="J229" s="116">
        <f t="shared" si="31"/>
        <v>11.266903914590747</v>
      </c>
      <c r="K229" s="115">
        <v>6261</v>
      </c>
      <c r="L229" s="116">
        <f t="shared" si="31"/>
        <v>-9.1818973020017403E-2</v>
      </c>
      <c r="M229" s="115">
        <v>6378</v>
      </c>
      <c r="N229" s="116">
        <f t="shared" ref="N229:N235" si="32">IFERROR(M229/K229-1,"-")</f>
        <v>1.8687110685194019E-2</v>
      </c>
      <c r="O229" s="116">
        <f>M229/C229-1</f>
        <v>3.8423966134809584E-2</v>
      </c>
    </row>
    <row r="230" spans="2:16" x14ac:dyDescent="0.25">
      <c r="B230" s="114" t="s">
        <v>73</v>
      </c>
      <c r="C230" s="115">
        <v>5341</v>
      </c>
      <c r="D230" s="116">
        <v>-0.18928354584092288</v>
      </c>
      <c r="E230" s="115">
        <v>6909</v>
      </c>
      <c r="F230" s="116">
        <f t="shared" si="31"/>
        <v>0.29357798165137616</v>
      </c>
      <c r="G230" s="115">
        <v>249</v>
      </c>
      <c r="H230" s="116">
        <f t="shared" si="31"/>
        <v>-0.96396005210594882</v>
      </c>
      <c r="I230" s="115">
        <v>8112</v>
      </c>
      <c r="J230" s="116">
        <f t="shared" si="31"/>
        <v>31.578313253012048</v>
      </c>
      <c r="K230" s="115">
        <v>7362</v>
      </c>
      <c r="L230" s="116">
        <f t="shared" si="31"/>
        <v>-9.2455621301775093E-2</v>
      </c>
      <c r="M230" s="115">
        <v>6913</v>
      </c>
      <c r="N230" s="116">
        <f t="shared" si="32"/>
        <v>-6.0988861722358068E-2</v>
      </c>
      <c r="O230" s="116">
        <f>IFERROR(M230/C230-1,"-")</f>
        <v>0.29432690507395609</v>
      </c>
    </row>
    <row r="231" spans="2:16" x14ac:dyDescent="0.25">
      <c r="B231" s="114" t="s">
        <v>75</v>
      </c>
      <c r="C231" s="115">
        <v>7606</v>
      </c>
      <c r="D231" s="116">
        <v>0.18621334996880856</v>
      </c>
      <c r="E231" s="115">
        <v>2495</v>
      </c>
      <c r="F231" s="116">
        <f t="shared" si="31"/>
        <v>-0.67196949776492243</v>
      </c>
      <c r="G231" s="115">
        <v>303</v>
      </c>
      <c r="H231" s="116">
        <f t="shared" si="31"/>
        <v>-0.87855711422845695</v>
      </c>
      <c r="I231" s="115">
        <v>7378</v>
      </c>
      <c r="J231" s="116">
        <f t="shared" si="31"/>
        <v>23.349834983498351</v>
      </c>
      <c r="K231" s="115">
        <v>6069</v>
      </c>
      <c r="L231" s="116">
        <f t="shared" si="31"/>
        <v>-0.17741935483870963</v>
      </c>
      <c r="M231" s="115">
        <v>7454</v>
      </c>
      <c r="N231" s="116">
        <f t="shared" si="32"/>
        <v>0.22820893063107595</v>
      </c>
      <c r="O231" s="116">
        <f t="shared" ref="O231:O235" si="33">IFERROR(M231/C231-1,"-")</f>
        <v>-1.9984222981856425E-2</v>
      </c>
    </row>
    <row r="232" spans="2:16" x14ac:dyDescent="0.25">
      <c r="B232" s="114" t="s">
        <v>77</v>
      </c>
      <c r="C232" s="115">
        <v>6786</v>
      </c>
      <c r="D232" s="116">
        <v>-8.0861438439658651E-2</v>
      </c>
      <c r="E232" s="115">
        <v>0</v>
      </c>
      <c r="F232" s="116">
        <f t="shared" si="31"/>
        <v>-1</v>
      </c>
      <c r="G232" s="115">
        <v>798</v>
      </c>
      <c r="H232" s="116" t="str">
        <f t="shared" si="31"/>
        <v>-</v>
      </c>
      <c r="I232" s="115">
        <v>8738</v>
      </c>
      <c r="J232" s="116">
        <f t="shared" si="31"/>
        <v>9.9498746867167913</v>
      </c>
      <c r="K232" s="115">
        <v>6859</v>
      </c>
      <c r="L232" s="116">
        <f t="shared" si="31"/>
        <v>-0.21503776607919434</v>
      </c>
      <c r="M232" s="115">
        <v>7570</v>
      </c>
      <c r="N232" s="116">
        <f t="shared" si="32"/>
        <v>0.10365942557224095</v>
      </c>
      <c r="O232" s="116">
        <f t="shared" si="33"/>
        <v>0.11553197760094314</v>
      </c>
    </row>
    <row r="233" spans="2:16" x14ac:dyDescent="0.25">
      <c r="B233" s="114" t="s">
        <v>79</v>
      </c>
      <c r="C233" s="115">
        <v>4786</v>
      </c>
      <c r="D233" s="116">
        <v>1.4412886816447701E-2</v>
      </c>
      <c r="E233" s="115">
        <v>0</v>
      </c>
      <c r="F233" s="116">
        <f t="shared" si="31"/>
        <v>-1</v>
      </c>
      <c r="G233" s="115">
        <v>2215</v>
      </c>
      <c r="H233" s="116" t="str">
        <f t="shared" si="31"/>
        <v>-</v>
      </c>
      <c r="I233" s="115">
        <v>5742</v>
      </c>
      <c r="J233" s="116">
        <f t="shared" si="31"/>
        <v>1.5923250564334084</v>
      </c>
      <c r="K233" s="115">
        <v>6343</v>
      </c>
      <c r="L233" s="116">
        <f t="shared" si="31"/>
        <v>0.10466736328805304</v>
      </c>
      <c r="M233" s="115">
        <v>5806</v>
      </c>
      <c r="N233" s="116">
        <f t="shared" si="32"/>
        <v>-8.4660255399653161E-2</v>
      </c>
      <c r="O233" s="116">
        <f t="shared" si="33"/>
        <v>0.21312160468031749</v>
      </c>
    </row>
    <row r="234" spans="2:16" x14ac:dyDescent="0.25">
      <c r="B234" s="114" t="s">
        <v>81</v>
      </c>
      <c r="C234" s="115">
        <v>5150</v>
      </c>
      <c r="D234" s="116">
        <v>0.1549674814980937</v>
      </c>
      <c r="E234" s="115">
        <v>0</v>
      </c>
      <c r="F234" s="116">
        <f t="shared" si="31"/>
        <v>-1</v>
      </c>
      <c r="G234" s="115">
        <v>3358</v>
      </c>
      <c r="H234" s="116" t="str">
        <f t="shared" si="31"/>
        <v>-</v>
      </c>
      <c r="I234" s="115">
        <v>4830</v>
      </c>
      <c r="J234" s="116">
        <f t="shared" si="31"/>
        <v>0.43835616438356162</v>
      </c>
      <c r="K234" s="115">
        <v>5029</v>
      </c>
      <c r="L234" s="116">
        <f t="shared" si="31"/>
        <v>4.1200828157349934E-2</v>
      </c>
      <c r="M234" s="115">
        <v>5288</v>
      </c>
      <c r="N234" s="116">
        <f t="shared" si="32"/>
        <v>5.1501292503479901E-2</v>
      </c>
      <c r="O234" s="116">
        <f t="shared" si="33"/>
        <v>2.6796116504854472E-2</v>
      </c>
    </row>
    <row r="235" spans="2:16" x14ac:dyDescent="0.25">
      <c r="B235" s="114" t="s">
        <v>83</v>
      </c>
      <c r="C235" s="115">
        <v>6310</v>
      </c>
      <c r="D235" s="116">
        <v>-1.8662519440124425E-2</v>
      </c>
      <c r="E235" s="115">
        <v>0</v>
      </c>
      <c r="F235" s="116">
        <f t="shared" si="31"/>
        <v>-1</v>
      </c>
      <c r="G235" s="115">
        <v>5182</v>
      </c>
      <c r="H235" s="116" t="str">
        <f t="shared" si="31"/>
        <v>-</v>
      </c>
      <c r="I235" s="115">
        <v>7856</v>
      </c>
      <c r="J235" s="116">
        <f t="shared" si="31"/>
        <v>0.51601698186028555</v>
      </c>
      <c r="K235" s="115">
        <v>8079</v>
      </c>
      <c r="L235" s="116">
        <f t="shared" si="31"/>
        <v>2.8385947046843274E-2</v>
      </c>
      <c r="M235" s="115">
        <v>8019</v>
      </c>
      <c r="N235" s="116">
        <f t="shared" si="32"/>
        <v>-7.4266617155588355E-3</v>
      </c>
      <c r="O235" s="116">
        <f t="shared" si="33"/>
        <v>0.27083993660855787</v>
      </c>
    </row>
    <row r="236" spans="2:16" x14ac:dyDescent="0.25">
      <c r="B236" s="114" t="s">
        <v>85</v>
      </c>
      <c r="C236" s="115">
        <v>5295</v>
      </c>
      <c r="D236" s="116">
        <v>-1.3231457323891194E-2</v>
      </c>
      <c r="E236" s="115">
        <v>2693</v>
      </c>
      <c r="F236" s="116">
        <f t="shared" si="31"/>
        <v>-0.49140698772426816</v>
      </c>
      <c r="G236" s="115">
        <v>6106</v>
      </c>
      <c r="H236" s="116">
        <f t="shared" si="31"/>
        <v>1.267359821760119</v>
      </c>
      <c r="I236" s="115">
        <v>5565</v>
      </c>
      <c r="J236" s="116">
        <f t="shared" si="31"/>
        <v>-8.8601375696036655E-2</v>
      </c>
      <c r="K236" s="115">
        <v>5971</v>
      </c>
      <c r="L236" s="116">
        <f t="shared" si="31"/>
        <v>7.2955974842767279E-2</v>
      </c>
      <c r="M236" s="115">
        <v>6230</v>
      </c>
      <c r="N236" s="116">
        <f>IFERROR(M236/K236-1,"-")</f>
        <v>4.3376318874560393E-2</v>
      </c>
      <c r="O236" s="116">
        <f>IFERROR(M236/C236-1,"-")</f>
        <v>0.17658168083097259</v>
      </c>
    </row>
    <row r="237" spans="2:16" x14ac:dyDescent="0.25">
      <c r="B237" s="114" t="s">
        <v>87</v>
      </c>
      <c r="C237" s="115">
        <v>4578</v>
      </c>
      <c r="D237" s="116">
        <v>-2.1795989537924942E-3</v>
      </c>
      <c r="E237" s="115">
        <v>3745</v>
      </c>
      <c r="F237" s="116">
        <f t="shared" si="31"/>
        <v>-0.18195718654434245</v>
      </c>
      <c r="G237" s="115">
        <v>6568</v>
      </c>
      <c r="H237" s="116">
        <f t="shared" si="31"/>
        <v>0.75380507343124159</v>
      </c>
      <c r="I237" s="115">
        <v>5560</v>
      </c>
      <c r="J237" s="116">
        <f t="shared" si="31"/>
        <v>-0.15347137637028019</v>
      </c>
      <c r="K237" s="115">
        <v>5596</v>
      </c>
      <c r="L237" s="116">
        <f t="shared" si="31"/>
        <v>6.4748201438848962E-3</v>
      </c>
      <c r="M237" s="115">
        <v>5752</v>
      </c>
      <c r="N237" s="116">
        <f>IFERROR(M237/K237-1,"-")</f>
        <v>2.7877055039313703E-2</v>
      </c>
      <c r="O237" s="116">
        <f>IFERROR(M237/C237-1,"-")</f>
        <v>0.25644386194844904</v>
      </c>
    </row>
    <row r="238" spans="2:16" x14ac:dyDescent="0.25">
      <c r="B238" s="114" t="s">
        <v>89</v>
      </c>
      <c r="C238" s="115">
        <v>5874</v>
      </c>
      <c r="D238" s="116">
        <v>-0.12</v>
      </c>
      <c r="E238" s="115">
        <v>1910</v>
      </c>
      <c r="F238" s="116">
        <f t="shared" si="31"/>
        <v>-0.67483827034388832</v>
      </c>
      <c r="G238" s="115">
        <v>8811</v>
      </c>
      <c r="H238" s="116">
        <f t="shared" si="31"/>
        <v>3.6130890052356017</v>
      </c>
      <c r="I238" s="115">
        <v>7815</v>
      </c>
      <c r="J238" s="116">
        <f t="shared" si="31"/>
        <v>-0.11304051753489952</v>
      </c>
      <c r="K238" s="115">
        <v>7759</v>
      </c>
      <c r="L238" s="116">
        <f t="shared" si="31"/>
        <v>-7.1657069737683932E-3</v>
      </c>
      <c r="M238" s="115">
        <v>7467</v>
      </c>
      <c r="N238" s="116">
        <f>IFERROR(M238/K238-1,"-")</f>
        <v>-3.7633715685010949E-2</v>
      </c>
      <c r="O238" s="116">
        <f>IFERROR(M238/C238-1,"-")</f>
        <v>0.27119509703779365</v>
      </c>
    </row>
    <row r="239" spans="2:16" x14ac:dyDescent="0.25">
      <c r="B239" s="114" t="s">
        <v>91</v>
      </c>
      <c r="C239" s="115">
        <v>5950</v>
      </c>
      <c r="D239" s="116">
        <v>3.4243003650269443E-2</v>
      </c>
      <c r="E239" s="115">
        <v>1042</v>
      </c>
      <c r="F239" s="116">
        <f t="shared" si="31"/>
        <v>-0.82487394957983196</v>
      </c>
      <c r="G239" s="115">
        <v>9178</v>
      </c>
      <c r="H239" s="116">
        <f t="shared" si="31"/>
        <v>7.8080614203454886</v>
      </c>
      <c r="I239" s="115">
        <v>6968</v>
      </c>
      <c r="J239" s="116">
        <f t="shared" si="31"/>
        <v>-0.24079320113314451</v>
      </c>
      <c r="K239" s="115">
        <v>7155</v>
      </c>
      <c r="L239" s="116">
        <f t="shared" si="31"/>
        <v>2.683696900114807E-2</v>
      </c>
      <c r="M239" s="115">
        <v>7260</v>
      </c>
      <c r="N239" s="116">
        <f>IFERROR(M239/K239-1,"-")</f>
        <v>1.467505241090139E-2</v>
      </c>
      <c r="O239" s="116">
        <f>IFERROR(M239/C239-1,"-")</f>
        <v>0.22016806722689086</v>
      </c>
    </row>
    <row r="240" spans="2:16" x14ac:dyDescent="0.25">
      <c r="B240" s="114" t="s">
        <v>93</v>
      </c>
      <c r="C240" s="115">
        <v>6454</v>
      </c>
      <c r="D240" s="116">
        <v>-3.8008645103592142E-2</v>
      </c>
      <c r="E240" s="115">
        <v>1396</v>
      </c>
      <c r="F240" s="116">
        <f t="shared" si="31"/>
        <v>-0.78370003098853425</v>
      </c>
      <c r="G240" s="115">
        <v>8563</v>
      </c>
      <c r="H240" s="116">
        <f t="shared" si="31"/>
        <v>5.1339541547277934</v>
      </c>
      <c r="I240" s="115">
        <v>7335</v>
      </c>
      <c r="J240" s="116">
        <f t="shared" si="31"/>
        <v>-0.14340768422281913</v>
      </c>
      <c r="K240" s="115">
        <v>7743</v>
      </c>
      <c r="L240" s="116">
        <f t="shared" si="31"/>
        <v>5.5623721881390642E-2</v>
      </c>
      <c r="M240" s="115">
        <v>7580</v>
      </c>
      <c r="N240" s="116">
        <f>IFERROR(M240/K240-1,"-")</f>
        <v>-2.1051272116750619E-2</v>
      </c>
      <c r="O240" s="116">
        <f>IFERROR(M240/C240-1,"-")</f>
        <v>0.17446544778431972</v>
      </c>
    </row>
    <row r="241" spans="2:16" ht="15.75" x14ac:dyDescent="0.25">
      <c r="B241" s="117" t="s">
        <v>30</v>
      </c>
      <c r="C241" s="118">
        <v>70272</v>
      </c>
      <c r="D241" s="119">
        <v>-1.4113751788770723E-2</v>
      </c>
      <c r="E241" s="118">
        <v>28980</v>
      </c>
      <c r="F241" s="119">
        <f t="shared" si="31"/>
        <v>-0.58760245901639352</v>
      </c>
      <c r="G241" s="118">
        <v>51893</v>
      </c>
      <c r="H241" s="119">
        <f t="shared" si="31"/>
        <v>0.79064872325741886</v>
      </c>
      <c r="I241" s="118">
        <v>82793</v>
      </c>
      <c r="J241" s="119">
        <f t="shared" si="31"/>
        <v>0.59545603453259588</v>
      </c>
      <c r="K241" s="118">
        <v>80226</v>
      </c>
      <c r="L241" s="119">
        <f t="shared" si="31"/>
        <v>-3.1005036657688501E-2</v>
      </c>
      <c r="M241" s="118">
        <v>81717</v>
      </c>
      <c r="N241" s="119">
        <v>1.858499738239483E-2</v>
      </c>
      <c r="O241" s="119">
        <v>0.16286714480874309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245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4588</v>
      </c>
      <c r="D251" s="116">
        <v>0.21055408970976264</v>
      </c>
      <c r="E251" s="115">
        <v>4233</v>
      </c>
      <c r="F251" s="116">
        <f t="shared" ref="F251:L263" si="34">IFERROR(E251/C251-1,"-")</f>
        <v>-7.7375762859633879E-2</v>
      </c>
      <c r="G251" s="115">
        <v>15</v>
      </c>
      <c r="H251" s="116">
        <f t="shared" si="34"/>
        <v>-0.9964564138908576</v>
      </c>
      <c r="I251" s="115">
        <v>2668</v>
      </c>
      <c r="J251" s="116">
        <f t="shared" si="34"/>
        <v>176.86666666666667</v>
      </c>
      <c r="K251" s="115">
        <v>4139</v>
      </c>
      <c r="L251" s="116">
        <f t="shared" si="34"/>
        <v>0.55134932533733139</v>
      </c>
      <c r="M251" s="115">
        <v>3435</v>
      </c>
      <c r="N251" s="116">
        <f t="shared" ref="N251:N257" si="35">IFERROR(M251/K251-1,"-")</f>
        <v>-0.17008939357332686</v>
      </c>
      <c r="O251" s="116">
        <f>M251/C251-1</f>
        <v>-0.25130775937227545</v>
      </c>
    </row>
    <row r="252" spans="2:16" x14ac:dyDescent="0.25">
      <c r="B252" s="114" t="s">
        <v>73</v>
      </c>
      <c r="C252" s="115">
        <v>5060</v>
      </c>
      <c r="D252" s="116">
        <v>9.6900065033600713E-2</v>
      </c>
      <c r="E252" s="115">
        <v>5326</v>
      </c>
      <c r="F252" s="116">
        <f t="shared" si="34"/>
        <v>5.2569169960474227E-2</v>
      </c>
      <c r="G252" s="115">
        <v>39</v>
      </c>
      <c r="H252" s="116">
        <f t="shared" si="34"/>
        <v>-0.99267743146826892</v>
      </c>
      <c r="I252" s="115">
        <v>3232</v>
      </c>
      <c r="J252" s="116">
        <f t="shared" si="34"/>
        <v>81.871794871794876</v>
      </c>
      <c r="K252" s="115">
        <v>4376</v>
      </c>
      <c r="L252" s="116">
        <f t="shared" si="34"/>
        <v>0.35396039603960405</v>
      </c>
      <c r="M252" s="115">
        <v>3587</v>
      </c>
      <c r="N252" s="116">
        <f t="shared" si="35"/>
        <v>-0.18030164533820836</v>
      </c>
      <c r="O252" s="116">
        <f>IFERROR(M252/C252-1,"-")</f>
        <v>-0.29110671936758892</v>
      </c>
    </row>
    <row r="253" spans="2:16" x14ac:dyDescent="0.25">
      <c r="B253" s="114" t="s">
        <v>75</v>
      </c>
      <c r="C253" s="115">
        <v>4711</v>
      </c>
      <c r="D253" s="116">
        <v>0.11450201088242262</v>
      </c>
      <c r="E253" s="115">
        <v>1960</v>
      </c>
      <c r="F253" s="116">
        <f t="shared" si="34"/>
        <v>-0.58395245170876664</v>
      </c>
      <c r="G253" s="115">
        <v>25</v>
      </c>
      <c r="H253" s="116">
        <f t="shared" si="34"/>
        <v>-0.98724489795918369</v>
      </c>
      <c r="I253" s="115">
        <v>3519</v>
      </c>
      <c r="J253" s="116">
        <f t="shared" si="34"/>
        <v>139.76</v>
      </c>
      <c r="K253" s="115">
        <v>3712</v>
      </c>
      <c r="L253" s="116">
        <f t="shared" si="34"/>
        <v>5.4845126456379623E-2</v>
      </c>
      <c r="M253" s="115">
        <v>4025</v>
      </c>
      <c r="N253" s="116">
        <f t="shared" si="35"/>
        <v>8.4321120689655249E-2</v>
      </c>
      <c r="O253" s="116">
        <f t="shared" ref="O253:O257" si="36">IFERROR(M253/C253-1,"-")</f>
        <v>-0.14561664190193169</v>
      </c>
    </row>
    <row r="254" spans="2:16" x14ac:dyDescent="0.25">
      <c r="B254" s="114" t="s">
        <v>77</v>
      </c>
      <c r="C254" s="115">
        <v>2172</v>
      </c>
      <c r="D254" s="116">
        <v>0.1696284329563813</v>
      </c>
      <c r="E254" s="115">
        <v>0</v>
      </c>
      <c r="F254" s="116">
        <f t="shared" si="34"/>
        <v>-1</v>
      </c>
      <c r="G254" s="115">
        <v>27</v>
      </c>
      <c r="H254" s="116" t="str">
        <f t="shared" si="34"/>
        <v>-</v>
      </c>
      <c r="I254" s="115">
        <v>2608</v>
      </c>
      <c r="J254" s="116">
        <f t="shared" si="34"/>
        <v>95.592592592592595</v>
      </c>
      <c r="K254" s="115">
        <v>2116</v>
      </c>
      <c r="L254" s="116">
        <f t="shared" si="34"/>
        <v>-0.18865030674846628</v>
      </c>
      <c r="M254" s="115">
        <v>1591</v>
      </c>
      <c r="N254" s="116">
        <f t="shared" si="35"/>
        <v>-0.24810964083175802</v>
      </c>
      <c r="O254" s="116">
        <f t="shared" si="36"/>
        <v>-0.26749539594843463</v>
      </c>
    </row>
    <row r="255" spans="2:16" x14ac:dyDescent="0.25">
      <c r="B255" s="114" t="s">
        <v>79</v>
      </c>
      <c r="C255" s="115">
        <v>2560</v>
      </c>
      <c r="D255" s="116">
        <v>1.5371655104063429</v>
      </c>
      <c r="E255" s="115">
        <v>0</v>
      </c>
      <c r="F255" s="116">
        <f t="shared" si="34"/>
        <v>-1</v>
      </c>
      <c r="G255" s="115">
        <v>28</v>
      </c>
      <c r="H255" s="116" t="str">
        <f t="shared" si="34"/>
        <v>-</v>
      </c>
      <c r="I255" s="115">
        <v>519</v>
      </c>
      <c r="J255" s="116">
        <f t="shared" si="34"/>
        <v>17.535714285714285</v>
      </c>
      <c r="K255" s="115">
        <v>434</v>
      </c>
      <c r="L255" s="116">
        <f t="shared" si="34"/>
        <v>-0.16377649325626209</v>
      </c>
      <c r="M255" s="115">
        <v>622</v>
      </c>
      <c r="N255" s="116">
        <f t="shared" si="35"/>
        <v>0.43317972350230405</v>
      </c>
      <c r="O255" s="116">
        <f t="shared" si="36"/>
        <v>-0.75703125000000004</v>
      </c>
    </row>
    <row r="256" spans="2:16" x14ac:dyDescent="0.25">
      <c r="B256" s="114" t="s">
        <v>81</v>
      </c>
      <c r="C256" s="115">
        <v>794</v>
      </c>
      <c r="D256" s="116">
        <v>2.525252525252597E-3</v>
      </c>
      <c r="E256" s="115">
        <v>0</v>
      </c>
      <c r="F256" s="116">
        <f t="shared" si="34"/>
        <v>-1</v>
      </c>
      <c r="G256" s="115">
        <v>37</v>
      </c>
      <c r="H256" s="116" t="str">
        <f t="shared" si="34"/>
        <v>-</v>
      </c>
      <c r="I256" s="115">
        <v>388</v>
      </c>
      <c r="J256" s="116">
        <f t="shared" si="34"/>
        <v>9.486486486486486</v>
      </c>
      <c r="K256" s="115">
        <v>450</v>
      </c>
      <c r="L256" s="116">
        <f t="shared" si="34"/>
        <v>0.15979381443298979</v>
      </c>
      <c r="M256" s="115">
        <v>450</v>
      </c>
      <c r="N256" s="116">
        <f t="shared" si="35"/>
        <v>0</v>
      </c>
      <c r="O256" s="116">
        <f t="shared" si="36"/>
        <v>-0.43324937027707811</v>
      </c>
    </row>
    <row r="257" spans="2:16" x14ac:dyDescent="0.25">
      <c r="B257" s="114" t="s">
        <v>83</v>
      </c>
      <c r="C257" s="115">
        <v>1127</v>
      </c>
      <c r="D257" s="116">
        <v>-0.20014194464158974</v>
      </c>
      <c r="E257" s="115">
        <v>0</v>
      </c>
      <c r="F257" s="116">
        <f t="shared" si="34"/>
        <v>-1</v>
      </c>
      <c r="G257" s="115">
        <v>194</v>
      </c>
      <c r="H257" s="116" t="str">
        <f t="shared" si="34"/>
        <v>-</v>
      </c>
      <c r="I257" s="115">
        <v>687</v>
      </c>
      <c r="J257" s="116">
        <f t="shared" si="34"/>
        <v>2.5412371134020617</v>
      </c>
      <c r="K257" s="115">
        <v>522</v>
      </c>
      <c r="L257" s="116">
        <f t="shared" si="34"/>
        <v>-0.24017467248908297</v>
      </c>
      <c r="M257" s="115">
        <v>1214</v>
      </c>
      <c r="N257" s="116">
        <f t="shared" si="35"/>
        <v>1.3256704980842913</v>
      </c>
      <c r="O257" s="116">
        <f t="shared" si="36"/>
        <v>7.7196095829636269E-2</v>
      </c>
    </row>
    <row r="258" spans="2:16" x14ac:dyDescent="0.25">
      <c r="B258" s="114" t="s">
        <v>85</v>
      </c>
      <c r="C258" s="115">
        <v>560</v>
      </c>
      <c r="D258" s="116">
        <v>0.33333333333333326</v>
      </c>
      <c r="E258" s="115">
        <v>9</v>
      </c>
      <c r="F258" s="116">
        <f t="shared" si="34"/>
        <v>-0.98392857142857149</v>
      </c>
      <c r="G258" s="115">
        <v>149</v>
      </c>
      <c r="H258" s="116">
        <f t="shared" si="34"/>
        <v>15.555555555555557</v>
      </c>
      <c r="I258" s="115">
        <v>460</v>
      </c>
      <c r="J258" s="116">
        <f t="shared" si="34"/>
        <v>2.087248322147651</v>
      </c>
      <c r="K258" s="115">
        <v>651</v>
      </c>
      <c r="L258" s="116">
        <f t="shared" si="34"/>
        <v>0.41521739130434776</v>
      </c>
      <c r="M258" s="115">
        <v>545</v>
      </c>
      <c r="N258" s="116">
        <f>IFERROR(M258/K258-1,"-")</f>
        <v>-0.16282642089093702</v>
      </c>
      <c r="O258" s="116">
        <f>IFERROR(M258/C258-1,"-")</f>
        <v>-2.6785714285714302E-2</v>
      </c>
    </row>
    <row r="259" spans="2:16" x14ac:dyDescent="0.25">
      <c r="B259" s="114" t="s">
        <v>87</v>
      </c>
      <c r="C259" s="115">
        <v>891</v>
      </c>
      <c r="D259" s="116">
        <v>3.125E-2</v>
      </c>
      <c r="E259" s="115">
        <v>1</v>
      </c>
      <c r="F259" s="116">
        <f t="shared" si="34"/>
        <v>-0.99887766554433222</v>
      </c>
      <c r="G259" s="115">
        <v>187</v>
      </c>
      <c r="H259" s="116">
        <f t="shared" si="34"/>
        <v>186</v>
      </c>
      <c r="I259" s="115">
        <v>487</v>
      </c>
      <c r="J259" s="116">
        <f t="shared" si="34"/>
        <v>1.6042780748663104</v>
      </c>
      <c r="K259" s="115">
        <v>563</v>
      </c>
      <c r="L259" s="116">
        <f t="shared" si="34"/>
        <v>0.15605749486652987</v>
      </c>
      <c r="M259" s="115">
        <v>786</v>
      </c>
      <c r="N259" s="116">
        <f>IFERROR(M259/K259-1,"-")</f>
        <v>0.39609236234458267</v>
      </c>
      <c r="O259" s="116">
        <f>IFERROR(M259/C259-1,"-")</f>
        <v>-0.11784511784511786</v>
      </c>
    </row>
    <row r="260" spans="2:16" x14ac:dyDescent="0.25">
      <c r="B260" s="114" t="s">
        <v>89</v>
      </c>
      <c r="C260" s="115">
        <v>2179</v>
      </c>
      <c r="D260" s="116">
        <v>0.22484541877459252</v>
      </c>
      <c r="E260" s="115">
        <v>9</v>
      </c>
      <c r="F260" s="116">
        <f t="shared" si="34"/>
        <v>-0.99586966498393759</v>
      </c>
      <c r="G260" s="115">
        <v>1976</v>
      </c>
      <c r="H260" s="116">
        <f t="shared" si="34"/>
        <v>218.55555555555554</v>
      </c>
      <c r="I260" s="115">
        <v>2499</v>
      </c>
      <c r="J260" s="116">
        <f t="shared" si="34"/>
        <v>0.26467611336032393</v>
      </c>
      <c r="K260" s="115">
        <v>2101</v>
      </c>
      <c r="L260" s="116">
        <f t="shared" si="34"/>
        <v>-0.15926370548219293</v>
      </c>
      <c r="M260" s="115">
        <v>2136</v>
      </c>
      <c r="N260" s="116">
        <f>IFERROR(M260/K260-1,"-")</f>
        <v>1.6658733936220749E-2</v>
      </c>
      <c r="O260" s="116">
        <f>IFERROR(M260/C260-1,"-")</f>
        <v>-1.9733822854520411E-2</v>
      </c>
    </row>
    <row r="261" spans="2:16" x14ac:dyDescent="0.25">
      <c r="B261" s="114" t="s">
        <v>91</v>
      </c>
      <c r="C261" s="115">
        <v>2939</v>
      </c>
      <c r="D261" s="116">
        <v>0.23073701842546068</v>
      </c>
      <c r="E261" s="115">
        <v>14</v>
      </c>
      <c r="F261" s="116">
        <f t="shared" si="34"/>
        <v>-0.9952364749914937</v>
      </c>
      <c r="G261" s="115">
        <v>2835</v>
      </c>
      <c r="H261" s="116">
        <f t="shared" si="34"/>
        <v>201.5</v>
      </c>
      <c r="I261" s="115">
        <v>3397</v>
      </c>
      <c r="J261" s="116">
        <f t="shared" si="34"/>
        <v>0.19823633156966491</v>
      </c>
      <c r="K261" s="115">
        <v>3063</v>
      </c>
      <c r="L261" s="116">
        <f t="shared" si="34"/>
        <v>-9.8322048866647083E-2</v>
      </c>
      <c r="M261" s="115">
        <v>3114</v>
      </c>
      <c r="N261" s="116">
        <f>IFERROR(M261/K261-1,"-")</f>
        <v>1.6650342801175277E-2</v>
      </c>
      <c r="O261" s="116">
        <f>IFERROR(M261/C261-1,"-")</f>
        <v>5.9544062606328607E-2</v>
      </c>
    </row>
    <row r="262" spans="2:16" x14ac:dyDescent="0.25">
      <c r="B262" s="114" t="s">
        <v>93</v>
      </c>
      <c r="C262" s="115">
        <v>3383</v>
      </c>
      <c r="D262" s="116">
        <v>0.12019867549668883</v>
      </c>
      <c r="E262" s="115">
        <v>24</v>
      </c>
      <c r="F262" s="116">
        <f t="shared" si="34"/>
        <v>-0.99290570499556607</v>
      </c>
      <c r="G262" s="115">
        <v>2091</v>
      </c>
      <c r="H262" s="116">
        <f t="shared" si="34"/>
        <v>86.125</v>
      </c>
      <c r="I262" s="115">
        <v>2400</v>
      </c>
      <c r="J262" s="116">
        <f t="shared" si="34"/>
        <v>0.14777618364418932</v>
      </c>
      <c r="K262" s="115">
        <v>2463</v>
      </c>
      <c r="L262" s="116">
        <f t="shared" si="34"/>
        <v>2.6250000000000107E-2</v>
      </c>
      <c r="M262" s="115">
        <v>2655</v>
      </c>
      <c r="N262" s="116">
        <f>IFERROR(M262/K262-1,"-")</f>
        <v>7.7953714981729538E-2</v>
      </c>
      <c r="O262" s="116">
        <f>IFERROR(M262/C262-1,"-")</f>
        <v>-0.21519361513449597</v>
      </c>
    </row>
    <row r="263" spans="2:16" ht="15.75" x14ac:dyDescent="0.25">
      <c r="B263" s="117" t="s">
        <v>30</v>
      </c>
      <c r="C263" s="118">
        <v>30964</v>
      </c>
      <c r="D263" s="119">
        <v>0.18327728523387354</v>
      </c>
      <c r="E263" s="118">
        <v>11625</v>
      </c>
      <c r="F263" s="119">
        <f t="shared" si="34"/>
        <v>-0.62456400981785298</v>
      </c>
      <c r="G263" s="118">
        <v>7603</v>
      </c>
      <c r="H263" s="119">
        <f t="shared" si="34"/>
        <v>-0.34597849462365593</v>
      </c>
      <c r="I263" s="118">
        <v>22864</v>
      </c>
      <c r="J263" s="119">
        <f t="shared" si="34"/>
        <v>2.007233986584243</v>
      </c>
      <c r="K263" s="118">
        <v>24590</v>
      </c>
      <c r="L263" s="119">
        <f t="shared" si="34"/>
        <v>7.5489853044086841E-2</v>
      </c>
      <c r="M263" s="118">
        <v>24160</v>
      </c>
      <c r="N263" s="119">
        <v>-1.7486783245221682E-2</v>
      </c>
      <c r="O263" s="119">
        <v>-0.21973905180209274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246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5128</v>
      </c>
      <c r="D273" s="116">
        <v>-0.19874999999999998</v>
      </c>
      <c r="E273" s="115">
        <v>5434</v>
      </c>
      <c r="F273" s="116">
        <f t="shared" ref="F273:L285" si="37">IFERROR(E273/C273-1,"-")</f>
        <v>5.9672386895475826E-2</v>
      </c>
      <c r="G273" s="115">
        <v>56</v>
      </c>
      <c r="H273" s="116">
        <f t="shared" si="37"/>
        <v>-0.98969451601030545</v>
      </c>
      <c r="I273" s="115">
        <v>1897</v>
      </c>
      <c r="J273" s="116">
        <f t="shared" si="37"/>
        <v>32.875</v>
      </c>
      <c r="K273" s="115">
        <v>4811</v>
      </c>
      <c r="L273" s="116">
        <f t="shared" si="37"/>
        <v>1.536109646810754</v>
      </c>
      <c r="M273" s="115">
        <v>4085</v>
      </c>
      <c r="N273" s="116">
        <f t="shared" ref="N273:N279" si="38">IFERROR(M273/K273-1,"-")</f>
        <v>-0.15090417792558719</v>
      </c>
      <c r="O273" s="116">
        <f>M273/C273-1</f>
        <v>-0.20339313572542905</v>
      </c>
    </row>
    <row r="274" spans="2:15" x14ac:dyDescent="0.25">
      <c r="B274" s="114" t="s">
        <v>73</v>
      </c>
      <c r="C274" s="115">
        <v>4340</v>
      </c>
      <c r="D274" s="116">
        <v>-0.24403414039365967</v>
      </c>
      <c r="E274" s="115">
        <v>5626</v>
      </c>
      <c r="F274" s="116">
        <f t="shared" si="37"/>
        <v>0.29631336405529951</v>
      </c>
      <c r="G274" s="115">
        <v>90</v>
      </c>
      <c r="H274" s="116">
        <f t="shared" si="37"/>
        <v>-0.98400284393885529</v>
      </c>
      <c r="I274" s="115">
        <v>1725</v>
      </c>
      <c r="J274" s="116">
        <f t="shared" si="37"/>
        <v>18.166666666666668</v>
      </c>
      <c r="K274" s="115">
        <v>3291</v>
      </c>
      <c r="L274" s="116">
        <f t="shared" si="37"/>
        <v>0.90782608695652178</v>
      </c>
      <c r="M274" s="115">
        <v>3554</v>
      </c>
      <c r="N274" s="116">
        <f t="shared" si="38"/>
        <v>7.9914919477362512E-2</v>
      </c>
      <c r="O274" s="116">
        <f>IFERROR(M274/C274-1,"-")</f>
        <v>-0.18110599078341016</v>
      </c>
    </row>
    <row r="275" spans="2:15" x14ac:dyDescent="0.25">
      <c r="B275" s="114" t="s">
        <v>75</v>
      </c>
      <c r="C275" s="115">
        <v>4954</v>
      </c>
      <c r="D275" s="116">
        <v>-8.6483496219804556E-2</v>
      </c>
      <c r="E275" s="115">
        <v>1740</v>
      </c>
      <c r="F275" s="116">
        <f t="shared" si="37"/>
        <v>-0.64876867178037956</v>
      </c>
      <c r="G275" s="115">
        <v>55</v>
      </c>
      <c r="H275" s="116">
        <f t="shared" si="37"/>
        <v>-0.9683908045977011</v>
      </c>
      <c r="I275" s="115">
        <v>2166</v>
      </c>
      <c r="J275" s="116">
        <f t="shared" si="37"/>
        <v>38.381818181818183</v>
      </c>
      <c r="K275" s="115">
        <v>2951</v>
      </c>
      <c r="L275" s="116">
        <f t="shared" si="37"/>
        <v>0.3624192059095106</v>
      </c>
      <c r="M275" s="115">
        <v>3964</v>
      </c>
      <c r="N275" s="116">
        <f t="shared" si="38"/>
        <v>0.34327346662148428</v>
      </c>
      <c r="O275" s="116">
        <f t="shared" ref="O275:O279" si="39">IFERROR(M275/C275-1,"-")</f>
        <v>-0.19983851433185307</v>
      </c>
    </row>
    <row r="276" spans="2:15" x14ac:dyDescent="0.25">
      <c r="B276" s="114" t="s">
        <v>77</v>
      </c>
      <c r="C276" s="115">
        <v>2353</v>
      </c>
      <c r="D276" s="116">
        <v>-0.15934262236513042</v>
      </c>
      <c r="E276" s="115">
        <v>0</v>
      </c>
      <c r="F276" s="116">
        <f t="shared" si="37"/>
        <v>-1</v>
      </c>
      <c r="G276" s="115">
        <v>80</v>
      </c>
      <c r="H276" s="116" t="str">
        <f t="shared" si="37"/>
        <v>-</v>
      </c>
      <c r="I276" s="115">
        <v>1648</v>
      </c>
      <c r="J276" s="116">
        <f t="shared" si="37"/>
        <v>19.600000000000001</v>
      </c>
      <c r="K276" s="115">
        <v>1900</v>
      </c>
      <c r="L276" s="116">
        <f t="shared" si="37"/>
        <v>0.15291262135922334</v>
      </c>
      <c r="M276" s="115">
        <v>1351</v>
      </c>
      <c r="N276" s="116">
        <f t="shared" si="38"/>
        <v>-0.28894736842105262</v>
      </c>
      <c r="O276" s="116">
        <f t="shared" si="39"/>
        <v>-0.42583935401614958</v>
      </c>
    </row>
    <row r="277" spans="2:15" x14ac:dyDescent="0.25">
      <c r="B277" s="114" t="s">
        <v>79</v>
      </c>
      <c r="C277" s="115">
        <v>588</v>
      </c>
      <c r="D277" s="116">
        <v>1.2528735632183907</v>
      </c>
      <c r="E277" s="115">
        <v>0</v>
      </c>
      <c r="F277" s="116">
        <f t="shared" si="37"/>
        <v>-1</v>
      </c>
      <c r="G277" s="115">
        <v>38</v>
      </c>
      <c r="H277" s="116" t="str">
        <f t="shared" si="37"/>
        <v>-</v>
      </c>
      <c r="I277" s="115">
        <v>211</v>
      </c>
      <c r="J277" s="116">
        <f t="shared" si="37"/>
        <v>4.5526315789473681</v>
      </c>
      <c r="K277" s="115">
        <v>280</v>
      </c>
      <c r="L277" s="116">
        <f t="shared" si="37"/>
        <v>0.32701421800947861</v>
      </c>
      <c r="M277" s="115">
        <v>163</v>
      </c>
      <c r="N277" s="116">
        <f t="shared" si="38"/>
        <v>-0.41785714285714282</v>
      </c>
      <c r="O277" s="116">
        <f t="shared" si="39"/>
        <v>-0.72278911564625847</v>
      </c>
    </row>
    <row r="278" spans="2:15" x14ac:dyDescent="0.25">
      <c r="B278" s="114" t="s">
        <v>81</v>
      </c>
      <c r="C278" s="115">
        <v>1107</v>
      </c>
      <c r="D278" s="116">
        <v>0.87309644670050757</v>
      </c>
      <c r="E278" s="115">
        <v>0</v>
      </c>
      <c r="F278" s="116">
        <f t="shared" si="37"/>
        <v>-1</v>
      </c>
      <c r="G278" s="115">
        <v>26</v>
      </c>
      <c r="H278" s="116" t="str">
        <f t="shared" si="37"/>
        <v>-</v>
      </c>
      <c r="I278" s="115">
        <v>298</v>
      </c>
      <c r="J278" s="116">
        <f t="shared" si="37"/>
        <v>10.461538461538462</v>
      </c>
      <c r="K278" s="115">
        <v>429</v>
      </c>
      <c r="L278" s="116">
        <f t="shared" si="37"/>
        <v>0.43959731543624159</v>
      </c>
      <c r="M278" s="115">
        <v>233</v>
      </c>
      <c r="N278" s="116">
        <f t="shared" si="38"/>
        <v>-0.45687645687645684</v>
      </c>
      <c r="O278" s="116">
        <f t="shared" si="39"/>
        <v>-0.78952122854561879</v>
      </c>
    </row>
    <row r="279" spans="2:15" x14ac:dyDescent="0.25">
      <c r="B279" s="114" t="s">
        <v>83</v>
      </c>
      <c r="C279" s="115">
        <v>620</v>
      </c>
      <c r="D279" s="116">
        <v>0.19230769230769229</v>
      </c>
      <c r="E279" s="115">
        <v>0</v>
      </c>
      <c r="F279" s="116">
        <f t="shared" si="37"/>
        <v>-1</v>
      </c>
      <c r="G279" s="115">
        <v>70</v>
      </c>
      <c r="H279" s="116" t="str">
        <f t="shared" si="37"/>
        <v>-</v>
      </c>
      <c r="I279" s="115">
        <v>242</v>
      </c>
      <c r="J279" s="116">
        <f t="shared" si="37"/>
        <v>2.4571428571428573</v>
      </c>
      <c r="K279" s="115">
        <v>391</v>
      </c>
      <c r="L279" s="116">
        <f t="shared" si="37"/>
        <v>0.61570247933884303</v>
      </c>
      <c r="M279" s="115">
        <v>247</v>
      </c>
      <c r="N279" s="116">
        <f t="shared" si="38"/>
        <v>-0.36828644501278773</v>
      </c>
      <c r="O279" s="116">
        <f t="shared" si="39"/>
        <v>-0.60161290322580641</v>
      </c>
    </row>
    <row r="280" spans="2:15" x14ac:dyDescent="0.25">
      <c r="B280" s="114" t="s">
        <v>85</v>
      </c>
      <c r="C280" s="115">
        <v>677</v>
      </c>
      <c r="D280" s="116">
        <v>0.47173913043478266</v>
      </c>
      <c r="E280" s="115">
        <v>30</v>
      </c>
      <c r="F280" s="116">
        <f t="shared" si="37"/>
        <v>-0.95568685376661744</v>
      </c>
      <c r="G280" s="115">
        <v>66</v>
      </c>
      <c r="H280" s="116">
        <f t="shared" si="37"/>
        <v>1.2000000000000002</v>
      </c>
      <c r="I280" s="115">
        <v>287</v>
      </c>
      <c r="J280" s="116">
        <f t="shared" si="37"/>
        <v>3.3484848484848486</v>
      </c>
      <c r="K280" s="115">
        <v>383</v>
      </c>
      <c r="L280" s="116">
        <f t="shared" si="37"/>
        <v>0.33449477351916368</v>
      </c>
      <c r="M280" s="115">
        <v>201</v>
      </c>
      <c r="N280" s="116">
        <f>IFERROR(M280/K280-1,"-")</f>
        <v>-0.47519582245430814</v>
      </c>
      <c r="O280" s="116">
        <f>IFERROR(M280/C280-1,"-")</f>
        <v>-0.70310192023633677</v>
      </c>
    </row>
    <row r="281" spans="2:15" x14ac:dyDescent="0.25">
      <c r="B281" s="114" t="s">
        <v>87</v>
      </c>
      <c r="C281" s="115">
        <v>586</v>
      </c>
      <c r="D281" s="116">
        <v>6.3520871143375679E-2</v>
      </c>
      <c r="E281" s="115">
        <v>16</v>
      </c>
      <c r="F281" s="116">
        <f t="shared" si="37"/>
        <v>-0.97269624573378843</v>
      </c>
      <c r="G281" s="115">
        <v>54</v>
      </c>
      <c r="H281" s="116">
        <f t="shared" si="37"/>
        <v>2.375</v>
      </c>
      <c r="I281" s="115">
        <v>382</v>
      </c>
      <c r="J281" s="116">
        <f t="shared" si="37"/>
        <v>6.0740740740740744</v>
      </c>
      <c r="K281" s="115">
        <v>399</v>
      </c>
      <c r="L281" s="116">
        <f t="shared" si="37"/>
        <v>4.4502617801047029E-2</v>
      </c>
      <c r="M281" s="115">
        <v>175</v>
      </c>
      <c r="N281" s="116">
        <f>IFERROR(M281/K281-1,"-")</f>
        <v>-0.56140350877192979</v>
      </c>
      <c r="O281" s="116">
        <f>IFERROR(M281/C281-1,"-")</f>
        <v>-0.70136518771331058</v>
      </c>
    </row>
    <row r="282" spans="2:15" x14ac:dyDescent="0.25">
      <c r="B282" s="114" t="s">
        <v>89</v>
      </c>
      <c r="C282" s="115">
        <v>3682</v>
      </c>
      <c r="D282" s="116">
        <v>0.19429127473240349</v>
      </c>
      <c r="E282" s="115">
        <v>138</v>
      </c>
      <c r="F282" s="116">
        <f t="shared" si="37"/>
        <v>-0.96252036936447583</v>
      </c>
      <c r="G282" s="115">
        <v>1125</v>
      </c>
      <c r="H282" s="116">
        <f t="shared" si="37"/>
        <v>7.1521739130434785</v>
      </c>
      <c r="I282" s="115">
        <v>2204</v>
      </c>
      <c r="J282" s="116">
        <f t="shared" si="37"/>
        <v>0.95911111111111103</v>
      </c>
      <c r="K282" s="115">
        <v>2388</v>
      </c>
      <c r="L282" s="116">
        <f t="shared" si="37"/>
        <v>8.3484573502722315E-2</v>
      </c>
      <c r="M282" s="115">
        <v>2268</v>
      </c>
      <c r="N282" s="116">
        <f>IFERROR(M282/K282-1,"-")</f>
        <v>-5.0251256281407031E-2</v>
      </c>
      <c r="O282" s="116">
        <f>IFERROR(M282/C282-1,"-")</f>
        <v>-0.38403041825095052</v>
      </c>
    </row>
    <row r="283" spans="2:15" x14ac:dyDescent="0.25">
      <c r="B283" s="114" t="s">
        <v>91</v>
      </c>
      <c r="C283" s="115">
        <v>5260</v>
      </c>
      <c r="D283" s="116">
        <v>0.10620399579390116</v>
      </c>
      <c r="E283" s="115">
        <v>302</v>
      </c>
      <c r="F283" s="116">
        <f t="shared" si="37"/>
        <v>-0.94258555133079847</v>
      </c>
      <c r="G283" s="115">
        <v>2172</v>
      </c>
      <c r="H283" s="116">
        <f t="shared" si="37"/>
        <v>6.1920529801324502</v>
      </c>
      <c r="I283" s="115">
        <v>4737</v>
      </c>
      <c r="J283" s="116">
        <f t="shared" si="37"/>
        <v>1.180939226519337</v>
      </c>
      <c r="K283" s="115">
        <v>3933</v>
      </c>
      <c r="L283" s="116">
        <f t="shared" si="37"/>
        <v>-0.16972767574414183</v>
      </c>
      <c r="M283" s="115">
        <v>3376</v>
      </c>
      <c r="N283" s="116">
        <f>IFERROR(M283/K283-1,"-")</f>
        <v>-0.14162217137045507</v>
      </c>
      <c r="O283" s="116">
        <f>IFERROR(M283/C283-1,"-")</f>
        <v>-0.35817490494296578</v>
      </c>
    </row>
    <row r="284" spans="2:15" x14ac:dyDescent="0.25">
      <c r="B284" s="114" t="s">
        <v>93</v>
      </c>
      <c r="C284" s="115">
        <v>6251</v>
      </c>
      <c r="D284" s="116">
        <v>0.1232704402515723</v>
      </c>
      <c r="E284" s="115">
        <v>61</v>
      </c>
      <c r="F284" s="116">
        <f t="shared" si="37"/>
        <v>-0.99024156135018393</v>
      </c>
      <c r="G284" s="115">
        <v>1633</v>
      </c>
      <c r="H284" s="116">
        <f t="shared" si="37"/>
        <v>25.770491803278688</v>
      </c>
      <c r="I284" s="115">
        <v>3908</v>
      </c>
      <c r="J284" s="116">
        <f t="shared" si="37"/>
        <v>1.3931414574402941</v>
      </c>
      <c r="K284" s="115">
        <v>4511</v>
      </c>
      <c r="L284" s="116">
        <f t="shared" si="37"/>
        <v>0.15429887410440113</v>
      </c>
      <c r="M284" s="115">
        <v>3656</v>
      </c>
      <c r="N284" s="116">
        <f>IFERROR(M284/K284-1,"-")</f>
        <v>-0.18953668809576596</v>
      </c>
      <c r="O284" s="116">
        <f>IFERROR(M284/C284-1,"-")</f>
        <v>-0.41513357862741962</v>
      </c>
    </row>
    <row r="285" spans="2:15" ht="15.75" x14ac:dyDescent="0.25">
      <c r="B285" s="117" t="s">
        <v>30</v>
      </c>
      <c r="C285" s="118">
        <v>35546</v>
      </c>
      <c r="D285" s="119">
        <v>-1.6680959362638026E-2</v>
      </c>
      <c r="E285" s="118">
        <v>13377</v>
      </c>
      <c r="F285" s="119">
        <f t="shared" si="37"/>
        <v>-0.62367073651043725</v>
      </c>
      <c r="G285" s="118">
        <v>5465</v>
      </c>
      <c r="H285" s="119">
        <f t="shared" si="37"/>
        <v>-0.59146295880989763</v>
      </c>
      <c r="I285" s="118">
        <v>19705</v>
      </c>
      <c r="J285" s="119">
        <f t="shared" si="37"/>
        <v>2.6056724611161939</v>
      </c>
      <c r="K285" s="118">
        <v>25667</v>
      </c>
      <c r="L285" s="119">
        <f t="shared" si="37"/>
        <v>0.30256280131946212</v>
      </c>
      <c r="M285" s="118">
        <v>23273</v>
      </c>
      <c r="N285" s="119">
        <v>-9.3271515954338247E-2</v>
      </c>
      <c r="O285" s="119">
        <v>-0.34527091655882514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D1529-0B25-451E-B526-6E822209766A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247</v>
      </c>
      <c r="L8" s="113" t="s">
        <v>69</v>
      </c>
      <c r="M8" s="112" t="s">
        <v>136</v>
      </c>
      <c r="N8" s="113" t="s">
        <v>69</v>
      </c>
      <c r="O8" s="112" t="s">
        <v>248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141334</v>
      </c>
      <c r="D9" s="115">
        <v>124519</v>
      </c>
      <c r="E9" s="116">
        <f t="shared" ref="E9:E21" si="0">D9/C9-1</f>
        <v>-0.11897349540804047</v>
      </c>
      <c r="F9" s="115">
        <v>131427</v>
      </c>
      <c r="G9" s="116">
        <f>F9/D9-1</f>
        <v>5.5477477332776415E-2</v>
      </c>
      <c r="H9" s="115">
        <v>138100</v>
      </c>
      <c r="I9" s="116">
        <f>H9/F9-1</f>
        <v>5.0773433160613779E-2</v>
      </c>
      <c r="J9" s="115">
        <v>15182</v>
      </c>
      <c r="K9" s="116">
        <v>-0.89006517016654596</v>
      </c>
      <c r="L9" s="115">
        <v>99949</v>
      </c>
      <c r="M9" s="116">
        <f t="shared" ref="M9:M21" si="1">IFERROR(L9/J9-1,"-")</f>
        <v>5.5833882228955343</v>
      </c>
      <c r="N9" s="115">
        <v>139602</v>
      </c>
      <c r="O9" s="116">
        <f>IFERROR(N9/L9-1,"-")</f>
        <v>0.39673233349007986</v>
      </c>
      <c r="P9" s="98">
        <f>N9/F9-1</f>
        <v>6.2201830674062375E-2</v>
      </c>
      <c r="Q9" s="115">
        <v>150925</v>
      </c>
      <c r="R9" s="116">
        <f>IFERROR(Q9/N9-1,"-")</f>
        <v>8.1109153163994696E-2</v>
      </c>
      <c r="S9" s="116">
        <f>IFERROR(Q9/F9-1,"-")</f>
        <v>0.14835612164928058</v>
      </c>
    </row>
    <row r="10" spans="1:20" x14ac:dyDescent="0.25">
      <c r="A10" s="1" t="s">
        <v>72</v>
      </c>
      <c r="B10" s="114" t="s">
        <v>73</v>
      </c>
      <c r="C10" s="115">
        <v>133917</v>
      </c>
      <c r="D10" s="115">
        <v>128316</v>
      </c>
      <c r="E10" s="116">
        <f t="shared" si="0"/>
        <v>-4.1824413629337531E-2</v>
      </c>
      <c r="F10" s="115">
        <v>129821</v>
      </c>
      <c r="G10" s="116">
        <f t="shared" ref="G10:I21" si="2">F10/D10-1</f>
        <v>1.1728856884566152E-2</v>
      </c>
      <c r="H10" s="115">
        <v>148350</v>
      </c>
      <c r="I10" s="116">
        <f t="shared" si="2"/>
        <v>0.14272729373521997</v>
      </c>
      <c r="J10" s="115">
        <v>19347</v>
      </c>
      <c r="K10" s="116">
        <v>-0.86958543983822045</v>
      </c>
      <c r="L10" s="115">
        <v>130897</v>
      </c>
      <c r="M10" s="116">
        <f t="shared" si="1"/>
        <v>5.7657517961441052</v>
      </c>
      <c r="N10" s="115">
        <v>147030</v>
      </c>
      <c r="O10" s="116">
        <f t="shared" ref="O10:O21" si="3">IFERROR(N10/L10-1,"-")</f>
        <v>0.12324957791240432</v>
      </c>
      <c r="P10" s="98">
        <f t="shared" ref="P10:P21" si="4">N10/F10-1</f>
        <v>0.13255944723889046</v>
      </c>
      <c r="Q10" s="115">
        <v>154587</v>
      </c>
      <c r="R10" s="116">
        <f t="shared" ref="R10:R19" si="5">IFERROR(Q10/N10-1,"-")</f>
        <v>5.1397673944093114E-2</v>
      </c>
      <c r="S10" s="116">
        <f t="shared" ref="S10:S20" si="6">IFERROR(Q10/F10-1,"-")</f>
        <v>0.1907703684303772</v>
      </c>
    </row>
    <row r="11" spans="1:20" x14ac:dyDescent="0.25">
      <c r="A11" s="1" t="s">
        <v>74</v>
      </c>
      <c r="B11" s="114" t="s">
        <v>75</v>
      </c>
      <c r="C11" s="115">
        <v>148815</v>
      </c>
      <c r="D11" s="115">
        <v>151090</v>
      </c>
      <c r="E11" s="116">
        <f t="shared" si="0"/>
        <v>1.5287437422302874E-2</v>
      </c>
      <c r="F11" s="115">
        <v>155039</v>
      </c>
      <c r="G11" s="116">
        <f t="shared" si="2"/>
        <v>2.6136739691574595E-2</v>
      </c>
      <c r="H11" s="115">
        <v>57720</v>
      </c>
      <c r="I11" s="116">
        <f t="shared" si="2"/>
        <v>-0.62770657705480559</v>
      </c>
      <c r="J11" s="115">
        <v>24976</v>
      </c>
      <c r="K11" s="116">
        <v>-0.5672903672903673</v>
      </c>
      <c r="L11" s="115">
        <v>140303</v>
      </c>
      <c r="M11" s="116">
        <f t="shared" si="1"/>
        <v>4.6175128122998075</v>
      </c>
      <c r="N11" s="115">
        <v>154113</v>
      </c>
      <c r="O11" s="116">
        <f t="shared" si="3"/>
        <v>9.8429826874692594E-2</v>
      </c>
      <c r="P11" s="98">
        <f t="shared" si="4"/>
        <v>-5.9726907423293119E-3</v>
      </c>
      <c r="Q11" s="115">
        <v>175927</v>
      </c>
      <c r="R11" s="116">
        <f t="shared" si="5"/>
        <v>0.14154548934872468</v>
      </c>
      <c r="S11" s="116">
        <f t="shared" si="6"/>
        <v>0.13472739117254373</v>
      </c>
    </row>
    <row r="12" spans="1:20" x14ac:dyDescent="0.25">
      <c r="A12" s="1" t="s">
        <v>76</v>
      </c>
      <c r="B12" s="114" t="s">
        <v>77</v>
      </c>
      <c r="C12" s="115">
        <v>161778</v>
      </c>
      <c r="D12" s="115">
        <v>140771</v>
      </c>
      <c r="E12" s="116">
        <f t="shared" si="0"/>
        <v>-0.12985078317200116</v>
      </c>
      <c r="F12" s="115">
        <v>154790</v>
      </c>
      <c r="G12" s="116">
        <f t="shared" si="2"/>
        <v>9.9587272946842775E-2</v>
      </c>
      <c r="H12" s="115">
        <v>0</v>
      </c>
      <c r="I12" s="116">
        <f t="shared" si="2"/>
        <v>-1</v>
      </c>
      <c r="J12" s="115">
        <v>32795</v>
      </c>
      <c r="K12" s="116" t="s">
        <v>249</v>
      </c>
      <c r="L12" s="115">
        <v>166226</v>
      </c>
      <c r="M12" s="116">
        <f t="shared" si="1"/>
        <v>4.0686385119682882</v>
      </c>
      <c r="N12" s="115">
        <v>167625</v>
      </c>
      <c r="O12" s="116">
        <f t="shared" si="3"/>
        <v>8.4162525717998982E-3</v>
      </c>
      <c r="P12" s="116">
        <f>N12/F12-1</f>
        <v>8.291879320369544E-2</v>
      </c>
      <c r="Q12" s="115">
        <v>158852</v>
      </c>
      <c r="R12" s="116">
        <f t="shared" si="5"/>
        <v>-5.2337061894108916E-2</v>
      </c>
      <c r="S12" s="116">
        <f t="shared" si="6"/>
        <v>2.6242005297499871E-2</v>
      </c>
    </row>
    <row r="13" spans="1:20" x14ac:dyDescent="0.25">
      <c r="A13" s="1" t="s">
        <v>78</v>
      </c>
      <c r="B13" s="114" t="s">
        <v>79</v>
      </c>
      <c r="C13" s="115">
        <v>136248</v>
      </c>
      <c r="D13" s="115">
        <v>130764</v>
      </c>
      <c r="E13" s="116">
        <f t="shared" si="0"/>
        <v>-4.025013211203099E-2</v>
      </c>
      <c r="F13" s="115">
        <v>147295</v>
      </c>
      <c r="G13" s="116">
        <f t="shared" si="2"/>
        <v>0.12641858615521095</v>
      </c>
      <c r="H13" s="115">
        <v>0</v>
      </c>
      <c r="I13" s="116">
        <f t="shared" si="2"/>
        <v>-1</v>
      </c>
      <c r="J13" s="115">
        <v>42014</v>
      </c>
      <c r="K13" s="116" t="s">
        <v>249</v>
      </c>
      <c r="L13" s="115">
        <v>145846</v>
      </c>
      <c r="M13" s="116">
        <f t="shared" si="1"/>
        <v>2.4713666872947111</v>
      </c>
      <c r="N13" s="115">
        <v>150325</v>
      </c>
      <c r="O13" s="116">
        <f t="shared" si="3"/>
        <v>3.0710475432990991E-2</v>
      </c>
      <c r="P13" s="116">
        <f t="shared" si="4"/>
        <v>2.0570963033368361E-2</v>
      </c>
      <c r="Q13" s="115">
        <v>161561</v>
      </c>
      <c r="R13" s="116">
        <f t="shared" si="5"/>
        <v>7.4744719773823354E-2</v>
      </c>
      <c r="S13" s="116">
        <f t="shared" si="6"/>
        <v>9.6853253674598516E-2</v>
      </c>
    </row>
    <row r="14" spans="1:20" x14ac:dyDescent="0.25">
      <c r="A14" s="1" t="s">
        <v>80</v>
      </c>
      <c r="B14" s="114" t="s">
        <v>81</v>
      </c>
      <c r="C14" s="115">
        <v>145754</v>
      </c>
      <c r="D14" s="115">
        <v>144000</v>
      </c>
      <c r="E14" s="116">
        <f t="shared" si="0"/>
        <v>-1.2033975053857837E-2</v>
      </c>
      <c r="F14" s="115">
        <v>151143</v>
      </c>
      <c r="G14" s="116">
        <f t="shared" si="2"/>
        <v>4.9604166666666671E-2</v>
      </c>
      <c r="H14" s="115">
        <v>0</v>
      </c>
      <c r="I14" s="116">
        <f t="shared" si="2"/>
        <v>-1</v>
      </c>
      <c r="J14" s="115">
        <v>53539</v>
      </c>
      <c r="K14" s="116" t="s">
        <v>249</v>
      </c>
      <c r="L14" s="115">
        <v>144989</v>
      </c>
      <c r="M14" s="116">
        <f t="shared" si="1"/>
        <v>1.7081006369188816</v>
      </c>
      <c r="N14" s="115">
        <v>157350</v>
      </c>
      <c r="O14" s="116">
        <f t="shared" si="3"/>
        <v>8.5254743463297311E-2</v>
      </c>
      <c r="P14" s="116">
        <f t="shared" si="4"/>
        <v>4.1067068934717454E-2</v>
      </c>
      <c r="Q14" s="115">
        <v>157065</v>
      </c>
      <c r="R14" s="116">
        <f t="shared" si="5"/>
        <v>-1.8112488083888989E-3</v>
      </c>
      <c r="S14" s="116">
        <f t="shared" si="6"/>
        <v>3.9181437446656586E-2</v>
      </c>
    </row>
    <row r="15" spans="1:20" x14ac:dyDescent="0.25">
      <c r="A15" s="1" t="s">
        <v>82</v>
      </c>
      <c r="B15" s="114" t="s">
        <v>83</v>
      </c>
      <c r="C15" s="115">
        <v>154597</v>
      </c>
      <c r="D15" s="115">
        <v>151588</v>
      </c>
      <c r="E15" s="116">
        <f t="shared" si="0"/>
        <v>-1.9463508347509983E-2</v>
      </c>
      <c r="F15" s="115">
        <v>155735</v>
      </c>
      <c r="G15" s="116">
        <f t="shared" si="2"/>
        <v>2.7357046731931289E-2</v>
      </c>
      <c r="H15" s="115">
        <v>0</v>
      </c>
      <c r="I15" s="116">
        <f t="shared" si="2"/>
        <v>-1</v>
      </c>
      <c r="J15" s="115">
        <v>94144</v>
      </c>
      <c r="K15" s="116" t="s">
        <v>249</v>
      </c>
      <c r="L15" s="115">
        <v>164843</v>
      </c>
      <c r="M15" s="116">
        <f t="shared" si="1"/>
        <v>0.75096660435078189</v>
      </c>
      <c r="N15" s="115">
        <v>163971</v>
      </c>
      <c r="O15" s="116">
        <f t="shared" si="3"/>
        <v>-5.2898818876142562E-3</v>
      </c>
      <c r="P15" s="116">
        <f t="shared" si="4"/>
        <v>5.2884707997560065E-2</v>
      </c>
      <c r="Q15" s="115">
        <v>166795</v>
      </c>
      <c r="R15" s="116">
        <f t="shared" si="5"/>
        <v>1.7222557647388781E-2</v>
      </c>
      <c r="S15" s="116">
        <f t="shared" si="6"/>
        <v>7.1018075577102158E-2</v>
      </c>
    </row>
    <row r="16" spans="1:20" x14ac:dyDescent="0.25">
      <c r="A16" s="1" t="s">
        <v>84</v>
      </c>
      <c r="B16" s="114" t="s">
        <v>85</v>
      </c>
      <c r="C16" s="115">
        <v>154681</v>
      </c>
      <c r="D16" s="115">
        <v>160004</v>
      </c>
      <c r="E16" s="116">
        <f t="shared" si="0"/>
        <v>3.4412759162405271E-2</v>
      </c>
      <c r="F16" s="115">
        <v>164814</v>
      </c>
      <c r="G16" s="116">
        <f t="shared" si="2"/>
        <v>3.0061748456288617E-2</v>
      </c>
      <c r="H16" s="115">
        <v>52795</v>
      </c>
      <c r="I16" s="116">
        <f t="shared" si="2"/>
        <v>-0.67966920285898036</v>
      </c>
      <c r="J16" s="115">
        <v>118184</v>
      </c>
      <c r="K16" s="116">
        <v>1.2385453167913627</v>
      </c>
      <c r="L16" s="115">
        <v>164674</v>
      </c>
      <c r="M16" s="116">
        <f t="shared" si="1"/>
        <v>0.39336966086779945</v>
      </c>
      <c r="N16" s="115">
        <v>166974</v>
      </c>
      <c r="O16" s="116">
        <f t="shared" si="3"/>
        <v>1.3966989324362133E-2</v>
      </c>
      <c r="P16" s="98">
        <f t="shared" si="4"/>
        <v>1.3105682769667615E-2</v>
      </c>
      <c r="Q16" s="115">
        <v>175399</v>
      </c>
      <c r="R16" s="116">
        <f t="shared" si="5"/>
        <v>5.0456957370608624E-2</v>
      </c>
      <c r="S16" s="116">
        <f t="shared" si="6"/>
        <v>6.4223913017098067E-2</v>
      </c>
    </row>
    <row r="17" spans="1:19" x14ac:dyDescent="0.25">
      <c r="A17" s="1" t="s">
        <v>86</v>
      </c>
      <c r="B17" s="114" t="s">
        <v>87</v>
      </c>
      <c r="C17" s="115">
        <v>147325</v>
      </c>
      <c r="D17" s="115">
        <v>139210</v>
      </c>
      <c r="E17" s="116">
        <f t="shared" si="0"/>
        <v>-5.5082301035126457E-2</v>
      </c>
      <c r="F17" s="115">
        <v>136766</v>
      </c>
      <c r="G17" s="116">
        <f t="shared" si="2"/>
        <v>-1.7556210042382059E-2</v>
      </c>
      <c r="H17" s="115">
        <v>37281</v>
      </c>
      <c r="I17" s="116">
        <f t="shared" si="2"/>
        <v>-0.72741032127868044</v>
      </c>
      <c r="J17" s="115">
        <v>105384</v>
      </c>
      <c r="K17" s="116">
        <v>1.8267482095437355</v>
      </c>
      <c r="L17" s="115">
        <v>140395</v>
      </c>
      <c r="M17" s="116">
        <f t="shared" si="1"/>
        <v>0.33222310787216269</v>
      </c>
      <c r="N17" s="115">
        <v>153067</v>
      </c>
      <c r="O17" s="116">
        <f t="shared" si="3"/>
        <v>9.0259624630506741E-2</v>
      </c>
      <c r="P17" s="98">
        <f t="shared" si="4"/>
        <v>0.11918897971718123</v>
      </c>
      <c r="Q17" s="115">
        <v>148572</v>
      </c>
      <c r="R17" s="116">
        <f t="shared" si="5"/>
        <v>-2.936622524776733E-2</v>
      </c>
      <c r="S17" s="116">
        <f t="shared" si="6"/>
        <v>8.6322624043987606E-2</v>
      </c>
    </row>
    <row r="18" spans="1:19" x14ac:dyDescent="0.25">
      <c r="A18" s="1" t="s">
        <v>88</v>
      </c>
      <c r="B18" s="114" t="s">
        <v>89</v>
      </c>
      <c r="C18" s="115">
        <v>165056</v>
      </c>
      <c r="D18" s="115">
        <v>163587</v>
      </c>
      <c r="E18" s="116">
        <f t="shared" si="0"/>
        <v>-8.9000096936797668E-3</v>
      </c>
      <c r="F18" s="115">
        <v>158662</v>
      </c>
      <c r="G18" s="116">
        <f t="shared" si="2"/>
        <v>-3.0106304290683283E-2</v>
      </c>
      <c r="H18" s="115">
        <v>29818</v>
      </c>
      <c r="I18" s="116">
        <f t="shared" si="2"/>
        <v>-0.81206590109793142</v>
      </c>
      <c r="J18" s="115">
        <v>139108</v>
      </c>
      <c r="K18" s="116">
        <v>3.6652357636327046</v>
      </c>
      <c r="L18" s="115">
        <v>159273</v>
      </c>
      <c r="M18" s="116">
        <f t="shared" si="1"/>
        <v>0.14495931218909042</v>
      </c>
      <c r="N18" s="115">
        <v>172251</v>
      </c>
      <c r="O18" s="116">
        <f t="shared" si="3"/>
        <v>8.1482737187093868E-2</v>
      </c>
      <c r="P18" s="98">
        <f t="shared" si="4"/>
        <v>8.5647477026635332E-2</v>
      </c>
      <c r="Q18" s="115">
        <v>172855</v>
      </c>
      <c r="R18" s="116">
        <f t="shared" si="5"/>
        <v>3.5065108475422768E-3</v>
      </c>
      <c r="S18" s="116">
        <f t="shared" si="6"/>
        <v>8.9454311681435916E-2</v>
      </c>
    </row>
    <row r="19" spans="1:19" x14ac:dyDescent="0.25">
      <c r="A19" s="1" t="s">
        <v>90</v>
      </c>
      <c r="B19" s="114" t="s">
        <v>91</v>
      </c>
      <c r="C19" s="115">
        <v>136815</v>
      </c>
      <c r="D19" s="115">
        <v>136247</v>
      </c>
      <c r="E19" s="116">
        <f t="shared" si="0"/>
        <v>-4.151591565252355E-3</v>
      </c>
      <c r="F19" s="115">
        <v>136028</v>
      </c>
      <c r="G19" s="116">
        <f t="shared" si="2"/>
        <v>-1.6073748412809286E-3</v>
      </c>
      <c r="H19" s="115">
        <v>22307</v>
      </c>
      <c r="I19" s="116">
        <f t="shared" si="2"/>
        <v>-0.83601170347281439</v>
      </c>
      <c r="J19" s="115">
        <v>122250</v>
      </c>
      <c r="K19" s="116">
        <v>4.4803424933877256</v>
      </c>
      <c r="L19" s="115">
        <v>145679</v>
      </c>
      <c r="M19" s="116">
        <f t="shared" si="1"/>
        <v>0.19164826175869121</v>
      </c>
      <c r="N19" s="115">
        <v>154254</v>
      </c>
      <c r="O19" s="116">
        <f t="shared" si="3"/>
        <v>5.8862293123923104E-2</v>
      </c>
      <c r="P19" s="98">
        <f t="shared" si="4"/>
        <v>0.13398712029876192</v>
      </c>
      <c r="Q19" s="115">
        <v>156906</v>
      </c>
      <c r="R19" s="116">
        <f t="shared" si="5"/>
        <v>1.7192422886926684E-2</v>
      </c>
      <c r="S19" s="116">
        <f t="shared" si="6"/>
        <v>0.15348310641926655</v>
      </c>
    </row>
    <row r="20" spans="1:19" x14ac:dyDescent="0.25">
      <c r="A20" s="1" t="s">
        <v>92</v>
      </c>
      <c r="B20" s="114" t="s">
        <v>93</v>
      </c>
      <c r="C20" s="115">
        <v>144629</v>
      </c>
      <c r="D20" s="115">
        <v>145039</v>
      </c>
      <c r="E20" s="116">
        <f t="shared" si="0"/>
        <v>2.8348394858568327E-3</v>
      </c>
      <c r="F20" s="115">
        <v>141195</v>
      </c>
      <c r="G20" s="116">
        <f t="shared" si="2"/>
        <v>-2.6503216376284944E-2</v>
      </c>
      <c r="H20" s="115">
        <v>27724</v>
      </c>
      <c r="I20" s="116">
        <f t="shared" si="2"/>
        <v>-0.80364743794043703</v>
      </c>
      <c r="J20" s="115">
        <v>114122</v>
      </c>
      <c r="K20" s="116">
        <v>3.1163612754292309</v>
      </c>
      <c r="L20" s="115">
        <v>153975</v>
      </c>
      <c r="M20" s="116">
        <f t="shared" si="1"/>
        <v>0.34921399905364425</v>
      </c>
      <c r="N20" s="115">
        <v>161770</v>
      </c>
      <c r="O20" s="116">
        <f t="shared" si="3"/>
        <v>5.0625101477512535E-2</v>
      </c>
      <c r="P20" s="98">
        <f t="shared" si="4"/>
        <v>0.14572045752328333</v>
      </c>
      <c r="Q20" s="115">
        <v>159454</v>
      </c>
      <c r="R20" s="116">
        <f>IFERROR(Q20/N20-1,"-")</f>
        <v>-1.431662236508624E-2</v>
      </c>
      <c r="S20" s="116">
        <f t="shared" si="6"/>
        <v>0.12931761039696865</v>
      </c>
    </row>
    <row r="21" spans="1:19" ht="15.75" x14ac:dyDescent="0.25">
      <c r="A21" s="1" t="s">
        <v>0</v>
      </c>
      <c r="B21" s="117" t="s">
        <v>30</v>
      </c>
      <c r="C21" s="118">
        <v>1770949</v>
      </c>
      <c r="D21" s="118">
        <v>1715135</v>
      </c>
      <c r="E21" s="119">
        <f t="shared" si="0"/>
        <v>-3.1516435538234022E-2</v>
      </c>
      <c r="F21" s="118">
        <v>1762715</v>
      </c>
      <c r="G21" s="119">
        <f>F21/D21-1</f>
        <v>2.7741256519166146E-2</v>
      </c>
      <c r="H21" s="118">
        <v>550867</v>
      </c>
      <c r="I21" s="119">
        <f t="shared" si="2"/>
        <v>-0.68748946936969391</v>
      </c>
      <c r="J21" s="118">
        <v>881045</v>
      </c>
      <c r="K21" s="119">
        <v>0.5993787974229714</v>
      </c>
      <c r="L21" s="118">
        <v>1757049</v>
      </c>
      <c r="M21" s="119">
        <f t="shared" si="1"/>
        <v>0.99427838532651558</v>
      </c>
      <c r="N21" s="118">
        <v>1888332</v>
      </c>
      <c r="O21" s="119">
        <f t="shared" si="3"/>
        <v>7.4717893467968199E-2</v>
      </c>
      <c r="P21" s="119">
        <f t="shared" si="4"/>
        <v>7.1263363618055076E-2</v>
      </c>
      <c r="Q21" s="118">
        <v>1938898</v>
      </c>
      <c r="R21" s="119">
        <v>2.677813011694985E-2</v>
      </c>
      <c r="S21" s="119">
        <v>9.9949793358540706E-2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1B9A6F64-70F6-4718-B83A-68A6092772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E38511-D1AF-42B2-BC2F-B33936A165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15288E-2A4C-489C-AC39-8AAD921F893C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2025-01-23T08:58:06Z</dcterms:created>
  <dcterms:modified xsi:type="dcterms:W3CDTF">2025-01-23T11:15:35Z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