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9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1.xml" ContentType="application/vnd.openxmlformats-officedocument.themeOverride+xml"/>
  <Override PartName="/xl/drawings/drawing13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35" documentId="8_{4B6121B3-DB1C-47E7-B80A-69528DBBC2C9}" xr6:coauthVersionLast="47" xr6:coauthVersionMax="47" xr10:uidLastSave="{645582EF-C65A-415A-B604-18BD38BDF2EC}"/>
  <bookViews>
    <workbookView xWindow="-120" yWindow="-120" windowWidth="29040" windowHeight="15720" xr2:uid="{1A867157-651E-41EB-AD7E-69EB553EEF3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K87" i="33"/>
  <c r="I87" i="33"/>
  <c r="G87" i="33"/>
  <c r="E87" i="33"/>
  <c r="C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M135" i="43" l="1"/>
  <c r="L135" i="43"/>
  <c r="K135" i="43"/>
  <c r="I135" i="43"/>
  <c r="T5" i="43"/>
  <c r="S5" i="43"/>
  <c r="Q5" i="43"/>
  <c r="N5" i="43"/>
  <c r="F5" i="43"/>
  <c r="M135" i="42"/>
  <c r="L135" i="42"/>
  <c r="K135" i="42"/>
  <c r="I135" i="42"/>
  <c r="T5" i="42"/>
  <c r="S5" i="42"/>
  <c r="N5" i="42"/>
  <c r="F5" i="42"/>
  <c r="I135" i="41"/>
  <c r="T5" i="41"/>
  <c r="R5" i="41"/>
  <c r="J5" i="41"/>
  <c r="I133" i="40"/>
  <c r="H133" i="40"/>
  <c r="S5" i="40"/>
  <c r="R5" i="40"/>
  <c r="J5" i="40"/>
  <c r="I133" i="39"/>
  <c r="G133" i="39"/>
  <c r="Q5" i="39"/>
  <c r="P5" i="39"/>
  <c r="M5" i="39"/>
  <c r="L133" i="38"/>
  <c r="M133" i="38"/>
  <c r="H133" i="38"/>
  <c r="G133" i="38"/>
  <c r="R5" i="38"/>
  <c r="Q5" i="38"/>
  <c r="P5" i="38"/>
  <c r="N5" i="38"/>
  <c r="J5" i="38"/>
  <c r="I5" i="38"/>
  <c r="H5" i="38"/>
  <c r="F5" i="38"/>
  <c r="L123" i="37"/>
  <c r="K123" i="37"/>
  <c r="I123" i="37"/>
  <c r="H123" i="37"/>
  <c r="G123" i="37"/>
  <c r="S5" i="37"/>
  <c r="O5" i="37"/>
  <c r="M5" i="37"/>
  <c r="AO29" i="35"/>
  <c r="Y29" i="35"/>
  <c r="X29" i="35"/>
  <c r="I29" i="35"/>
  <c r="BA7" i="35"/>
  <c r="AX7" i="35"/>
  <c r="AP7" i="35"/>
  <c r="AN7" i="35"/>
  <c r="I7" i="35"/>
  <c r="H96" i="31"/>
  <c r="L96" i="31"/>
  <c r="J96" i="31"/>
  <c r="F74" i="31"/>
  <c r="D74" i="31"/>
  <c r="L74" i="31"/>
  <c r="J74" i="31"/>
  <c r="H74" i="31"/>
  <c r="D52" i="31"/>
  <c r="J52" i="31"/>
  <c r="F52" i="31"/>
  <c r="H30" i="31"/>
  <c r="F8" i="31"/>
  <c r="D8" i="31"/>
  <c r="L8" i="31"/>
  <c r="J8" i="31"/>
  <c r="H8" i="31"/>
  <c r="L272" i="30"/>
  <c r="H272" i="30"/>
  <c r="D272" i="30"/>
  <c r="J272" i="30"/>
  <c r="C271" i="30"/>
  <c r="F272" i="30" s="1"/>
  <c r="B270" i="30"/>
  <c r="L250" i="30"/>
  <c r="H250" i="30"/>
  <c r="D250" i="30"/>
  <c r="J250" i="30"/>
  <c r="C249" i="30"/>
  <c r="B248" i="30"/>
  <c r="L228" i="30"/>
  <c r="H228" i="30"/>
  <c r="D228" i="30"/>
  <c r="J228" i="30"/>
  <c r="C227" i="30"/>
  <c r="B226" i="30"/>
  <c r="L206" i="30"/>
  <c r="H206" i="30"/>
  <c r="D206" i="30"/>
  <c r="J206" i="30"/>
  <c r="C205" i="30"/>
  <c r="B204" i="30"/>
  <c r="H184" i="30"/>
  <c r="D184" i="30"/>
  <c r="L184" i="30"/>
  <c r="C183" i="30"/>
  <c r="B182" i="30"/>
  <c r="H162" i="30"/>
  <c r="D162" i="30"/>
  <c r="L162" i="30"/>
  <c r="C161" i="30"/>
  <c r="F162" i="30" s="1"/>
  <c r="B160" i="30"/>
  <c r="H140" i="30"/>
  <c r="D140" i="30"/>
  <c r="L140" i="30"/>
  <c r="J140" i="30"/>
  <c r="C139" i="30"/>
  <c r="F140" i="30" s="1"/>
  <c r="B138" i="30"/>
  <c r="L118" i="30"/>
  <c r="H118" i="30"/>
  <c r="D118" i="30"/>
  <c r="J118" i="30"/>
  <c r="F118" i="30"/>
  <c r="C117" i="30"/>
  <c r="B116" i="30"/>
  <c r="L96" i="30"/>
  <c r="H96" i="30"/>
  <c r="D96" i="30"/>
  <c r="J96" i="30"/>
  <c r="C95" i="30"/>
  <c r="J74" i="30"/>
  <c r="F74" i="30"/>
  <c r="D74" i="30"/>
  <c r="H74" i="30"/>
  <c r="C73" i="30"/>
  <c r="H52" i="30"/>
  <c r="D52" i="30"/>
  <c r="C51" i="30"/>
  <c r="F30" i="30"/>
  <c r="D30" i="30"/>
  <c r="L30" i="30"/>
  <c r="J30" i="30"/>
  <c r="C29" i="30"/>
  <c r="D8" i="30"/>
  <c r="J8" i="30"/>
  <c r="H8" i="30"/>
  <c r="C7" i="30"/>
  <c r="B4" i="28"/>
  <c r="J6" i="27"/>
  <c r="I6" i="27"/>
  <c r="B3" i="27"/>
  <c r="M6" i="26"/>
  <c r="K6" i="26"/>
  <c r="L6" i="26"/>
  <c r="B4" i="26"/>
  <c r="J53" i="25"/>
  <c r="L53" i="25"/>
  <c r="F53" i="25"/>
  <c r="D30" i="25"/>
  <c r="L30" i="25"/>
  <c r="H30" i="25"/>
  <c r="F30" i="25"/>
  <c r="D8" i="25"/>
  <c r="L8" i="25"/>
  <c r="J8" i="25"/>
  <c r="H8" i="25"/>
  <c r="F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C51" i="24"/>
  <c r="F30" i="24"/>
  <c r="H30" i="24"/>
  <c r="C29" i="24"/>
  <c r="D30" i="24" s="1"/>
  <c r="J8" i="24"/>
  <c r="D8" i="24"/>
  <c r="L8" i="24"/>
  <c r="H8" i="24"/>
  <c r="X7" i="22"/>
  <c r="N7" i="22"/>
  <c r="L7" i="22"/>
  <c r="J7" i="22"/>
  <c r="K7" i="22"/>
  <c r="B4" i="22"/>
  <c r="B5" i="21"/>
  <c r="V7" i="19"/>
  <c r="N7" i="19"/>
  <c r="F7" i="19"/>
  <c r="B4" i="19"/>
  <c r="AB6" i="18"/>
  <c r="AA6" i="18"/>
  <c r="Z6" i="18"/>
  <c r="T6" i="18"/>
  <c r="S6" i="18"/>
  <c r="R6" i="18"/>
  <c r="J6" i="18"/>
  <c r="B3" i="18"/>
  <c r="AA7" i="17"/>
  <c r="Y7" i="17"/>
  <c r="X7" i="17"/>
  <c r="W7" i="17"/>
  <c r="Z7" i="17"/>
  <c r="M7" i="17"/>
  <c r="I7" i="17"/>
  <c r="B4" i="17"/>
  <c r="M7" i="16"/>
  <c r="K7" i="16"/>
  <c r="J7" i="16"/>
  <c r="I7" i="16"/>
  <c r="L7" i="16"/>
  <c r="B4" i="16"/>
  <c r="X7" i="15"/>
  <c r="AA7" i="15"/>
  <c r="M7" i="15"/>
  <c r="J7" i="15"/>
  <c r="I7" i="15"/>
  <c r="L7" i="15"/>
  <c r="B4" i="15"/>
  <c r="B6" i="14"/>
  <c r="X6" i="13"/>
  <c r="M6" i="13"/>
  <c r="K6" i="13"/>
  <c r="I6" i="13"/>
  <c r="B3" i="13"/>
  <c r="W5" i="12"/>
  <c r="V5" i="12"/>
  <c r="N5" i="12"/>
  <c r="J53" i="10"/>
  <c r="H53" i="10"/>
  <c r="D53" i="10"/>
  <c r="L53" i="10"/>
  <c r="C52" i="10"/>
  <c r="L30" i="10"/>
  <c r="J30" i="10"/>
  <c r="D30" i="10"/>
  <c r="C29" i="10"/>
  <c r="J8" i="10"/>
  <c r="H8" i="10"/>
  <c r="D8" i="10"/>
  <c r="C7" i="10"/>
  <c r="S8" i="9"/>
  <c r="P8" i="9"/>
  <c r="L272" i="8"/>
  <c r="F272" i="8"/>
  <c r="D272" i="8"/>
  <c r="J272" i="8"/>
  <c r="H272" i="8"/>
  <c r="C271" i="8"/>
  <c r="B270" i="8"/>
  <c r="L250" i="8"/>
  <c r="F250" i="8"/>
  <c r="D250" i="8"/>
  <c r="J250" i="8"/>
  <c r="H250" i="8"/>
  <c r="C249" i="8"/>
  <c r="B248" i="8"/>
  <c r="L228" i="8"/>
  <c r="F228" i="8"/>
  <c r="D228" i="8"/>
  <c r="J228" i="8"/>
  <c r="H228" i="8"/>
  <c r="C227" i="8"/>
  <c r="B226" i="8"/>
  <c r="L206" i="8"/>
  <c r="F206" i="8"/>
  <c r="D206" i="8"/>
  <c r="J206" i="8"/>
  <c r="H206" i="8"/>
  <c r="C205" i="8"/>
  <c r="B204" i="8"/>
  <c r="L184" i="8"/>
  <c r="F184" i="8"/>
  <c r="D184" i="8"/>
  <c r="J184" i="8"/>
  <c r="H184" i="8"/>
  <c r="C183" i="8"/>
  <c r="B182" i="8"/>
  <c r="L162" i="8"/>
  <c r="F162" i="8"/>
  <c r="D162" i="8"/>
  <c r="J162" i="8"/>
  <c r="H162" i="8"/>
  <c r="C161" i="8"/>
  <c r="B160" i="8"/>
  <c r="L140" i="8"/>
  <c r="F140" i="8"/>
  <c r="D140" i="8"/>
  <c r="J140" i="8"/>
  <c r="H140" i="8"/>
  <c r="C139" i="8"/>
  <c r="B138" i="8"/>
  <c r="J118" i="8"/>
  <c r="H118" i="8"/>
  <c r="F118" i="8"/>
  <c r="D118" i="8"/>
  <c r="L118" i="8"/>
  <c r="C117" i="8"/>
  <c r="B116" i="8"/>
  <c r="J96" i="8"/>
  <c r="H96" i="8"/>
  <c r="F96" i="8"/>
  <c r="D96" i="8"/>
  <c r="L96" i="8"/>
  <c r="C95" i="8"/>
  <c r="H74" i="8"/>
  <c r="F74" i="8"/>
  <c r="D74" i="8"/>
  <c r="C73" i="8"/>
  <c r="L52" i="8"/>
  <c r="F52" i="8"/>
  <c r="D52" i="8"/>
  <c r="C51" i="8"/>
  <c r="L30" i="8"/>
  <c r="J30" i="8"/>
  <c r="D30" i="8"/>
  <c r="H30" i="8"/>
  <c r="F30" i="8"/>
  <c r="C29" i="8"/>
  <c r="J8" i="8"/>
  <c r="H8" i="8"/>
  <c r="D8" i="8"/>
  <c r="L8" i="8"/>
  <c r="C7" i="8"/>
  <c r="T6" i="6"/>
  <c r="B3" i="6"/>
  <c r="W6" i="5"/>
  <c r="U6" i="5"/>
  <c r="M6" i="5"/>
  <c r="I6" i="5"/>
  <c r="B3" i="5"/>
  <c r="L79" i="3"/>
  <c r="L6" i="3"/>
  <c r="N56" i="2"/>
  <c r="J56" i="2"/>
  <c r="N31" i="2"/>
  <c r="L31" i="2"/>
  <c r="K31" i="2"/>
  <c r="N6" i="2"/>
  <c r="B39" i="1"/>
  <c r="B38" i="1"/>
  <c r="B37" i="1"/>
  <c r="M2" i="1"/>
  <c r="N142" i="3" l="1"/>
  <c r="K142" i="3"/>
  <c r="J142" i="3"/>
  <c r="K22" i="2"/>
  <c r="N22" i="2"/>
  <c r="J22" i="2"/>
  <c r="N39" i="2"/>
  <c r="I42" i="2"/>
  <c r="N59" i="2"/>
  <c r="L47" i="3"/>
  <c r="K47" i="3"/>
  <c r="J47" i="3"/>
  <c r="M47" i="3"/>
  <c r="W12" i="6"/>
  <c r="T12" i="6"/>
  <c r="V12" i="6"/>
  <c r="L40" i="8"/>
  <c r="M49" i="12"/>
  <c r="K12" i="2"/>
  <c r="J12" i="2"/>
  <c r="K41" i="2"/>
  <c r="J41" i="2"/>
  <c r="F123" i="3"/>
  <c r="N168" i="3"/>
  <c r="K168" i="3"/>
  <c r="J168" i="3"/>
  <c r="K215" i="3"/>
  <c r="J215" i="3"/>
  <c r="J11" i="5"/>
  <c r="M11" i="5"/>
  <c r="L11" i="5"/>
  <c r="G13" i="9"/>
  <c r="D99" i="11"/>
  <c r="M44" i="15"/>
  <c r="L44" i="15"/>
  <c r="K44" i="15"/>
  <c r="J44" i="15"/>
  <c r="I44" i="15"/>
  <c r="N20" i="18"/>
  <c r="N14" i="3"/>
  <c r="M14" i="3"/>
  <c r="J14" i="3"/>
  <c r="K14" i="3"/>
  <c r="L14" i="3"/>
  <c r="N107" i="3"/>
  <c r="M107" i="3"/>
  <c r="K107" i="3"/>
  <c r="I118" i="3"/>
  <c r="J107" i="3"/>
  <c r="L107" i="3"/>
  <c r="N172" i="3"/>
  <c r="J30" i="5"/>
  <c r="L30" i="5"/>
  <c r="N49" i="2"/>
  <c r="K49" i="2"/>
  <c r="J49" i="2"/>
  <c r="N62" i="2"/>
  <c r="K62" i="2"/>
  <c r="J62" i="2"/>
  <c r="N34" i="3"/>
  <c r="M34" i="3"/>
  <c r="K34" i="3"/>
  <c r="J34" i="3"/>
  <c r="L34" i="3"/>
  <c r="L43" i="3"/>
  <c r="K43" i="3"/>
  <c r="M43" i="3"/>
  <c r="J43" i="3"/>
  <c r="N99" i="3"/>
  <c r="M99" i="3"/>
  <c r="K99" i="3"/>
  <c r="J99" i="3"/>
  <c r="L99" i="3"/>
  <c r="F119" i="3"/>
  <c r="F121" i="3"/>
  <c r="G123" i="3"/>
  <c r="N164" i="3"/>
  <c r="K164" i="3"/>
  <c r="J164" i="3"/>
  <c r="F186" i="3"/>
  <c r="K211" i="3"/>
  <c r="J211" i="3"/>
  <c r="S45" i="5"/>
  <c r="U45" i="5"/>
  <c r="J15" i="8"/>
  <c r="J99" i="8"/>
  <c r="D103" i="11"/>
  <c r="K146" i="14"/>
  <c r="J146" i="14"/>
  <c r="I146" i="14"/>
  <c r="N47" i="2"/>
  <c r="F192" i="3"/>
  <c r="M15" i="5"/>
  <c r="J15" i="5"/>
  <c r="L15" i="5"/>
  <c r="J26" i="5"/>
  <c r="L26" i="5"/>
  <c r="T16" i="6"/>
  <c r="V16" i="6"/>
  <c r="W16" i="6"/>
  <c r="N48" i="2"/>
  <c r="K48" i="2"/>
  <c r="J48" i="2"/>
  <c r="J18" i="5"/>
  <c r="L18" i="5"/>
  <c r="V9" i="6"/>
  <c r="T9" i="6"/>
  <c r="N33" i="2"/>
  <c r="K33" i="2"/>
  <c r="J33" i="2"/>
  <c r="J63" i="2"/>
  <c r="N63" i="2"/>
  <c r="K63" i="2"/>
  <c r="I67" i="2"/>
  <c r="N64" i="2"/>
  <c r="M72" i="2"/>
  <c r="L72" i="2"/>
  <c r="K72" i="2"/>
  <c r="N72" i="2"/>
  <c r="J72" i="2"/>
  <c r="N30" i="3"/>
  <c r="M30" i="3"/>
  <c r="K30" i="3"/>
  <c r="J30" i="3"/>
  <c r="L30" i="3"/>
  <c r="L55" i="3"/>
  <c r="K55" i="3"/>
  <c r="J55" i="3"/>
  <c r="M55" i="3"/>
  <c r="N95" i="3"/>
  <c r="M95" i="3"/>
  <c r="K95" i="3"/>
  <c r="J95" i="3"/>
  <c r="L95" i="3"/>
  <c r="F115" i="3"/>
  <c r="F117" i="3"/>
  <c r="G119" i="3"/>
  <c r="W32" i="5"/>
  <c r="W36" i="5"/>
  <c r="W37" i="5"/>
  <c r="S37" i="5"/>
  <c r="U37" i="5"/>
  <c r="W39" i="6"/>
  <c r="V39" i="6"/>
  <c r="T39" i="6"/>
  <c r="J18" i="8"/>
  <c r="H80" i="8"/>
  <c r="H82" i="8"/>
  <c r="J102" i="8"/>
  <c r="X8" i="12"/>
  <c r="S66" i="18"/>
  <c r="R66" i="18"/>
  <c r="I43" i="2"/>
  <c r="N40" i="2"/>
  <c r="L59" i="3"/>
  <c r="K59" i="3"/>
  <c r="M59" i="3"/>
  <c r="J59" i="3"/>
  <c r="N23" i="2"/>
  <c r="K23" i="2"/>
  <c r="J23" i="2"/>
  <c r="N32" i="2"/>
  <c r="K32" i="2"/>
  <c r="J32" i="2"/>
  <c r="N61" i="2"/>
  <c r="K61" i="2"/>
  <c r="J61" i="2"/>
  <c r="M11" i="3"/>
  <c r="L11" i="3"/>
  <c r="K11" i="3"/>
  <c r="N11" i="3"/>
  <c r="J11" i="3"/>
  <c r="M52" i="3"/>
  <c r="K52" i="3"/>
  <c r="J52" i="3"/>
  <c r="L52" i="3"/>
  <c r="J22" i="5"/>
  <c r="M22" i="5"/>
  <c r="L22" i="5"/>
  <c r="W52" i="5"/>
  <c r="H17" i="2"/>
  <c r="F42" i="2"/>
  <c r="N65" i="2"/>
  <c r="I68" i="2"/>
  <c r="N10" i="3"/>
  <c r="M10" i="3"/>
  <c r="J10" i="3"/>
  <c r="L10" i="3"/>
  <c r="K10" i="3"/>
  <c r="N18" i="3"/>
  <c r="M18" i="3"/>
  <c r="J18" i="3"/>
  <c r="L18" i="3"/>
  <c r="K18" i="3"/>
  <c r="N26" i="3"/>
  <c r="M26" i="3"/>
  <c r="K26" i="3"/>
  <c r="J26" i="3"/>
  <c r="L26" i="3"/>
  <c r="M60" i="3"/>
  <c r="K60" i="3"/>
  <c r="J60" i="3"/>
  <c r="L60" i="3"/>
  <c r="N91" i="3"/>
  <c r="M91" i="3"/>
  <c r="K91" i="3"/>
  <c r="J91" i="3"/>
  <c r="L91" i="3"/>
  <c r="F113" i="3"/>
  <c r="G115" i="3"/>
  <c r="N138" i="3"/>
  <c r="W51" i="5"/>
  <c r="W13" i="5"/>
  <c r="W29" i="5"/>
  <c r="W36" i="6"/>
  <c r="F11" i="8"/>
  <c r="L13" i="8"/>
  <c r="J34" i="8"/>
  <c r="L97" i="8"/>
  <c r="J107" i="8"/>
  <c r="J102" i="15"/>
  <c r="I102" i="15"/>
  <c r="M102" i="15"/>
  <c r="L102" i="15"/>
  <c r="K102" i="15"/>
  <c r="C23" i="16"/>
  <c r="N60" i="2"/>
  <c r="H114" i="3"/>
  <c r="F38" i="8"/>
  <c r="K8" i="2"/>
  <c r="J8" i="2"/>
  <c r="K36" i="2"/>
  <c r="J36" i="2"/>
  <c r="N38" i="3"/>
  <c r="M38" i="3"/>
  <c r="K38" i="3"/>
  <c r="J38" i="3"/>
  <c r="L38" i="3"/>
  <c r="F188" i="3"/>
  <c r="V20" i="6"/>
  <c r="T20" i="6"/>
  <c r="K34" i="2"/>
  <c r="J34" i="2"/>
  <c r="L34" i="2"/>
  <c r="N34" i="2"/>
  <c r="M34" i="2"/>
  <c r="K38" i="2"/>
  <c r="J38" i="2"/>
  <c r="M38" i="2"/>
  <c r="N38" i="2"/>
  <c r="L38" i="2"/>
  <c r="K66" i="2"/>
  <c r="J66" i="2"/>
  <c r="M7" i="3"/>
  <c r="L7" i="3"/>
  <c r="K7" i="3"/>
  <c r="N7" i="3"/>
  <c r="J7" i="3"/>
  <c r="M15" i="3"/>
  <c r="L15" i="3"/>
  <c r="K15" i="3"/>
  <c r="N15" i="3"/>
  <c r="J15" i="3"/>
  <c r="N22" i="3"/>
  <c r="M22" i="3"/>
  <c r="K22" i="3"/>
  <c r="J22" i="3"/>
  <c r="L22" i="3"/>
  <c r="L51" i="3"/>
  <c r="K51" i="3"/>
  <c r="M51" i="3"/>
  <c r="J51" i="3"/>
  <c r="N69" i="3"/>
  <c r="M69" i="3"/>
  <c r="K69" i="3"/>
  <c r="J69" i="3"/>
  <c r="L69" i="3"/>
  <c r="N87" i="3"/>
  <c r="M87" i="3"/>
  <c r="K87" i="3"/>
  <c r="J87" i="3"/>
  <c r="L87" i="3"/>
  <c r="W9" i="5"/>
  <c r="W10" i="5"/>
  <c r="S10" i="5"/>
  <c r="U10" i="5"/>
  <c r="S21" i="5"/>
  <c r="U21" i="5"/>
  <c r="K50" i="5"/>
  <c r="J50" i="5"/>
  <c r="L50" i="5"/>
  <c r="I50" i="5"/>
  <c r="W47" i="6"/>
  <c r="V47" i="6"/>
  <c r="T47" i="6"/>
  <c r="F14" i="8"/>
  <c r="L16" i="8"/>
  <c r="J37" i="8"/>
  <c r="F63" i="8"/>
  <c r="L100" i="8"/>
  <c r="AA8" i="13"/>
  <c r="Z8" i="13"/>
  <c r="Y8" i="13"/>
  <c r="X8" i="13"/>
  <c r="W8" i="13"/>
  <c r="G79" i="16"/>
  <c r="K16" i="2"/>
  <c r="J16" i="2"/>
  <c r="M19" i="3"/>
  <c r="L19" i="3"/>
  <c r="K19" i="3"/>
  <c r="N19" i="3"/>
  <c r="J19" i="3"/>
  <c r="I114" i="3"/>
  <c r="N103" i="3"/>
  <c r="M103" i="3"/>
  <c r="K103" i="3"/>
  <c r="J103" i="3"/>
  <c r="L103" i="3"/>
  <c r="M7" i="5"/>
  <c r="J7" i="5"/>
  <c r="L7" i="5"/>
  <c r="M23" i="5"/>
  <c r="I23" i="5"/>
  <c r="K23" i="5"/>
  <c r="W48" i="5"/>
  <c r="T8" i="6"/>
  <c r="V8" i="6"/>
  <c r="J10" i="8"/>
  <c r="L43" i="8"/>
  <c r="N57" i="2"/>
  <c r="J57" i="2"/>
  <c r="K57" i="2"/>
  <c r="M44" i="3"/>
  <c r="K44" i="3"/>
  <c r="J44" i="3"/>
  <c r="L44" i="3"/>
  <c r="N65" i="3"/>
  <c r="M65" i="3"/>
  <c r="K65" i="3"/>
  <c r="J65" i="3"/>
  <c r="L65" i="3"/>
  <c r="N83" i="3"/>
  <c r="M83" i="3"/>
  <c r="K83" i="3"/>
  <c r="J83" i="3"/>
  <c r="L83" i="3"/>
  <c r="E120" i="3"/>
  <c r="H122" i="3"/>
  <c r="M42" i="5"/>
  <c r="J42" i="5"/>
  <c r="L42" i="5"/>
  <c r="J46" i="5"/>
  <c r="L46" i="5"/>
  <c r="I47" i="5"/>
  <c r="K47" i="5"/>
  <c r="W44" i="6"/>
  <c r="L21" i="8"/>
  <c r="L32" i="8"/>
  <c r="J42" i="8"/>
  <c r="L105" i="8"/>
  <c r="S9" i="9"/>
  <c r="R9" i="9"/>
  <c r="M150" i="15"/>
  <c r="K150" i="15"/>
  <c r="J150" i="15"/>
  <c r="L150" i="15"/>
  <c r="I150" i="15"/>
  <c r="H116" i="3"/>
  <c r="F194" i="3"/>
  <c r="I31" i="5"/>
  <c r="K31" i="5"/>
  <c r="J126" i="14"/>
  <c r="I126" i="14"/>
  <c r="K126" i="14"/>
  <c r="F190" i="3"/>
  <c r="M12" i="5"/>
  <c r="I12" i="5"/>
  <c r="K12" i="5"/>
  <c r="T19" i="6"/>
  <c r="V19" i="6"/>
  <c r="V31" i="6"/>
  <c r="T31" i="6"/>
  <c r="F41" i="8"/>
  <c r="N58" i="2"/>
  <c r="E116" i="3"/>
  <c r="H118" i="3"/>
  <c r="H120" i="3"/>
  <c r="I122" i="3"/>
  <c r="N111" i="3"/>
  <c r="M111" i="3"/>
  <c r="K111" i="3"/>
  <c r="J111" i="3"/>
  <c r="L111" i="3"/>
  <c r="F196" i="3"/>
  <c r="M34" i="5"/>
  <c r="J34" i="5"/>
  <c r="L34" i="5"/>
  <c r="J38" i="5"/>
  <c r="L38" i="5"/>
  <c r="M39" i="5"/>
  <c r="I39" i="5"/>
  <c r="K39" i="5"/>
  <c r="V23" i="6"/>
  <c r="T23" i="6"/>
  <c r="L35" i="8"/>
  <c r="L108" i="8"/>
  <c r="I11" i="9"/>
  <c r="M45" i="3"/>
  <c r="L45" i="3"/>
  <c r="J45" i="3"/>
  <c r="K45" i="3"/>
  <c r="M53" i="3"/>
  <c r="L53" i="3"/>
  <c r="J53" i="3"/>
  <c r="K53" i="3"/>
  <c r="M61" i="3"/>
  <c r="L61" i="3"/>
  <c r="J61" i="3"/>
  <c r="K61" i="3"/>
  <c r="H115" i="3"/>
  <c r="F116" i="3"/>
  <c r="H119" i="3"/>
  <c r="F120" i="3"/>
  <c r="H123" i="3"/>
  <c r="W7" i="5"/>
  <c r="U7" i="5"/>
  <c r="S7" i="5"/>
  <c r="W15" i="5"/>
  <c r="U15" i="5"/>
  <c r="S15" i="5"/>
  <c r="U18" i="5"/>
  <c r="S18" i="5"/>
  <c r="U26" i="5"/>
  <c r="S26" i="5"/>
  <c r="L10" i="8"/>
  <c r="J12" i="8"/>
  <c r="H14" i="8"/>
  <c r="L18" i="8"/>
  <c r="J20" i="8"/>
  <c r="J31" i="8"/>
  <c r="L37" i="8"/>
  <c r="J39" i="8"/>
  <c r="H41" i="8"/>
  <c r="F54" i="8"/>
  <c r="F62" i="8"/>
  <c r="H79" i="8"/>
  <c r="F81" i="8"/>
  <c r="L102" i="8"/>
  <c r="J104" i="8"/>
  <c r="P13" i="9"/>
  <c r="O13" i="9"/>
  <c r="G20" i="9"/>
  <c r="J21" i="10"/>
  <c r="D107" i="11"/>
  <c r="N6" i="12"/>
  <c r="M6" i="12"/>
  <c r="V14" i="12"/>
  <c r="U14" i="12"/>
  <c r="F23" i="14"/>
  <c r="E105" i="16"/>
  <c r="D23" i="17"/>
  <c r="M23" i="3"/>
  <c r="L23" i="3"/>
  <c r="K23" i="3"/>
  <c r="N23" i="3"/>
  <c r="J23" i="3"/>
  <c r="M27" i="3"/>
  <c r="L27" i="3"/>
  <c r="K27" i="3"/>
  <c r="N27" i="3"/>
  <c r="J27" i="3"/>
  <c r="M31" i="3"/>
  <c r="L31" i="3"/>
  <c r="K31" i="3"/>
  <c r="J31" i="3"/>
  <c r="N31" i="3"/>
  <c r="M35" i="3"/>
  <c r="L35" i="3"/>
  <c r="K35" i="3"/>
  <c r="N35" i="3"/>
  <c r="J35" i="3"/>
  <c r="M39" i="3"/>
  <c r="L39" i="3"/>
  <c r="K39" i="3"/>
  <c r="N39" i="3"/>
  <c r="J39" i="3"/>
  <c r="M46" i="3"/>
  <c r="L46" i="3"/>
  <c r="K46" i="3"/>
  <c r="J46" i="3"/>
  <c r="M54" i="3"/>
  <c r="L54" i="3"/>
  <c r="K54" i="3"/>
  <c r="J54" i="3"/>
  <c r="M62" i="3"/>
  <c r="L62" i="3"/>
  <c r="K62" i="3"/>
  <c r="N62" i="3"/>
  <c r="J62" i="3"/>
  <c r="M66" i="3"/>
  <c r="L66" i="3"/>
  <c r="K66" i="3"/>
  <c r="N66" i="3"/>
  <c r="J66" i="3"/>
  <c r="M70" i="3"/>
  <c r="L70" i="3"/>
  <c r="K70" i="3"/>
  <c r="J70" i="3"/>
  <c r="N70" i="3"/>
  <c r="M80" i="3"/>
  <c r="L80" i="3"/>
  <c r="K80" i="3"/>
  <c r="N80" i="3"/>
  <c r="J80" i="3"/>
  <c r="M84" i="3"/>
  <c r="L84" i="3"/>
  <c r="K84" i="3"/>
  <c r="N84" i="3"/>
  <c r="J84" i="3"/>
  <c r="M88" i="3"/>
  <c r="L88" i="3"/>
  <c r="K88" i="3"/>
  <c r="J88" i="3"/>
  <c r="N88" i="3"/>
  <c r="M92" i="3"/>
  <c r="L92" i="3"/>
  <c r="K92" i="3"/>
  <c r="J92" i="3"/>
  <c r="N92" i="3"/>
  <c r="M96" i="3"/>
  <c r="L96" i="3"/>
  <c r="K96" i="3"/>
  <c r="J96" i="3"/>
  <c r="N96" i="3"/>
  <c r="M100" i="3"/>
  <c r="L100" i="3"/>
  <c r="K100" i="3"/>
  <c r="N100" i="3"/>
  <c r="J100" i="3"/>
  <c r="E113" i="3"/>
  <c r="I115" i="3"/>
  <c r="M104" i="3"/>
  <c r="L104" i="3"/>
  <c r="K104" i="3"/>
  <c r="N104" i="3"/>
  <c r="J104" i="3"/>
  <c r="G116" i="3"/>
  <c r="E117" i="3"/>
  <c r="M108" i="3"/>
  <c r="L108" i="3"/>
  <c r="K108" i="3"/>
  <c r="I119" i="3"/>
  <c r="N108" i="3"/>
  <c r="J108" i="3"/>
  <c r="G120" i="3"/>
  <c r="E121" i="3"/>
  <c r="I123" i="3"/>
  <c r="M112" i="3"/>
  <c r="L112" i="3"/>
  <c r="K112" i="3"/>
  <c r="N112" i="3"/>
  <c r="J112" i="3"/>
  <c r="K135" i="3"/>
  <c r="N135" i="3"/>
  <c r="J135" i="3"/>
  <c r="W12" i="5"/>
  <c r="J9" i="8"/>
  <c r="H11" i="8"/>
  <c r="L15" i="8"/>
  <c r="J17" i="8"/>
  <c r="L34" i="8"/>
  <c r="J36" i="8"/>
  <c r="H38" i="8"/>
  <c r="L42" i="8"/>
  <c r="F59" i="8"/>
  <c r="H76" i="8"/>
  <c r="F78" i="8"/>
  <c r="H84" i="8"/>
  <c r="F86" i="8"/>
  <c r="L99" i="8"/>
  <c r="J101" i="8"/>
  <c r="L107" i="8"/>
  <c r="J109" i="8"/>
  <c r="I10" i="9"/>
  <c r="G12" i="9"/>
  <c r="E14" i="9"/>
  <c r="P20" i="9"/>
  <c r="O20" i="9"/>
  <c r="L19" i="10"/>
  <c r="D75" i="11"/>
  <c r="K90" i="14"/>
  <c r="J90" i="14"/>
  <c r="I90" i="14"/>
  <c r="I28" i="18"/>
  <c r="J28" i="18"/>
  <c r="T27" i="6"/>
  <c r="V27" i="6"/>
  <c r="T35" i="6"/>
  <c r="V35" i="6"/>
  <c r="T43" i="6"/>
  <c r="V43" i="6"/>
  <c r="W43" i="6"/>
  <c r="T51" i="6"/>
  <c r="V51" i="6"/>
  <c r="L12" i="8"/>
  <c r="J14" i="8"/>
  <c r="L20" i="8"/>
  <c r="L31" i="8"/>
  <c r="J33" i="8"/>
  <c r="L39" i="8"/>
  <c r="J41" i="8"/>
  <c r="F56" i="8"/>
  <c r="F64" i="8"/>
  <c r="F75" i="8"/>
  <c r="H81" i="8"/>
  <c r="F83" i="8"/>
  <c r="J98" i="8"/>
  <c r="L104" i="8"/>
  <c r="J106" i="8"/>
  <c r="J131" i="8"/>
  <c r="D79" i="11"/>
  <c r="E133" i="15"/>
  <c r="L40" i="17"/>
  <c r="K40" i="17"/>
  <c r="J40" i="17"/>
  <c r="I40" i="17"/>
  <c r="K73" i="2"/>
  <c r="J73" i="2"/>
  <c r="N73" i="2"/>
  <c r="K8" i="3"/>
  <c r="J8" i="3"/>
  <c r="N8" i="3"/>
  <c r="M8" i="3"/>
  <c r="L8" i="3"/>
  <c r="K12" i="3"/>
  <c r="J12" i="3"/>
  <c r="N12" i="3"/>
  <c r="L12" i="3"/>
  <c r="M12" i="3"/>
  <c r="K16" i="3"/>
  <c r="J16" i="3"/>
  <c r="N16" i="3"/>
  <c r="M16" i="3"/>
  <c r="L16" i="3"/>
  <c r="K20" i="3"/>
  <c r="J20" i="3"/>
  <c r="N20" i="3"/>
  <c r="M20" i="3"/>
  <c r="L20" i="3"/>
  <c r="K24" i="3"/>
  <c r="J24" i="3"/>
  <c r="N24" i="3"/>
  <c r="M24" i="3"/>
  <c r="L24" i="3"/>
  <c r="K28" i="3"/>
  <c r="J28" i="3"/>
  <c r="N28" i="3"/>
  <c r="M28" i="3"/>
  <c r="L28" i="3"/>
  <c r="K32" i="3"/>
  <c r="J32" i="3"/>
  <c r="N32" i="3"/>
  <c r="M32" i="3"/>
  <c r="L32" i="3"/>
  <c r="K36" i="3"/>
  <c r="J36" i="3"/>
  <c r="N36" i="3"/>
  <c r="M36" i="3"/>
  <c r="L36" i="3"/>
  <c r="K40" i="3"/>
  <c r="J40" i="3"/>
  <c r="L40" i="3"/>
  <c r="M40" i="3"/>
  <c r="K48" i="3"/>
  <c r="J48" i="3"/>
  <c r="M48" i="3"/>
  <c r="L48" i="3"/>
  <c r="K56" i="3"/>
  <c r="J56" i="3"/>
  <c r="L56" i="3"/>
  <c r="M56" i="3"/>
  <c r="K63" i="3"/>
  <c r="J63" i="3"/>
  <c r="N63" i="3"/>
  <c r="L63" i="3"/>
  <c r="M63" i="3"/>
  <c r="K67" i="3"/>
  <c r="J67" i="3"/>
  <c r="N67" i="3"/>
  <c r="M67" i="3"/>
  <c r="L67" i="3"/>
  <c r="K71" i="3"/>
  <c r="J71" i="3"/>
  <c r="N71" i="3"/>
  <c r="M71" i="3"/>
  <c r="L71" i="3"/>
  <c r="K81" i="3"/>
  <c r="J81" i="3"/>
  <c r="N81" i="3"/>
  <c r="L81" i="3"/>
  <c r="M81" i="3"/>
  <c r="K85" i="3"/>
  <c r="J85" i="3"/>
  <c r="N85" i="3"/>
  <c r="M85" i="3"/>
  <c r="L85" i="3"/>
  <c r="K89" i="3"/>
  <c r="J89" i="3"/>
  <c r="N89" i="3"/>
  <c r="M89" i="3"/>
  <c r="L89" i="3"/>
  <c r="K93" i="3"/>
  <c r="J93" i="3"/>
  <c r="N93" i="3"/>
  <c r="M93" i="3"/>
  <c r="L93" i="3"/>
  <c r="K97" i="3"/>
  <c r="J97" i="3"/>
  <c r="N97" i="3"/>
  <c r="M97" i="3"/>
  <c r="L97" i="3"/>
  <c r="K101" i="3"/>
  <c r="J101" i="3"/>
  <c r="N101" i="3"/>
  <c r="M101" i="3"/>
  <c r="L101" i="3"/>
  <c r="G113" i="3"/>
  <c r="E114" i="3"/>
  <c r="K105" i="3"/>
  <c r="J105" i="3"/>
  <c r="N105" i="3"/>
  <c r="I116" i="3"/>
  <c r="M105" i="3"/>
  <c r="L105" i="3"/>
  <c r="G117" i="3"/>
  <c r="E118" i="3"/>
  <c r="K109" i="3"/>
  <c r="J109" i="3"/>
  <c r="N109" i="3"/>
  <c r="I120" i="3"/>
  <c r="M109" i="3"/>
  <c r="L109" i="3"/>
  <c r="G121" i="3"/>
  <c r="E122" i="3"/>
  <c r="L9" i="8"/>
  <c r="J11" i="8"/>
  <c r="L17" i="8"/>
  <c r="J19" i="8"/>
  <c r="L36" i="8"/>
  <c r="J38" i="8"/>
  <c r="F53" i="8"/>
  <c r="F61" i="8"/>
  <c r="H78" i="8"/>
  <c r="F80" i="8"/>
  <c r="H86" i="8"/>
  <c r="L101" i="8"/>
  <c r="J103" i="8"/>
  <c r="L109" i="8"/>
  <c r="P12" i="9"/>
  <c r="O12" i="9"/>
  <c r="M14" i="9"/>
  <c r="S17" i="9"/>
  <c r="R17" i="9"/>
  <c r="D83" i="11"/>
  <c r="N10" i="12"/>
  <c r="M10" i="12"/>
  <c r="J10" i="12"/>
  <c r="I10" i="12"/>
  <c r="D63" i="16"/>
  <c r="H121" i="16"/>
  <c r="L122" i="16"/>
  <c r="K122" i="16"/>
  <c r="J122" i="16"/>
  <c r="I122" i="16"/>
  <c r="J41" i="3"/>
  <c r="M41" i="3"/>
  <c r="L41" i="3"/>
  <c r="K41" i="3"/>
  <c r="J49" i="3"/>
  <c r="M49" i="3"/>
  <c r="K49" i="3"/>
  <c r="L49" i="3"/>
  <c r="J57" i="3"/>
  <c r="M57" i="3"/>
  <c r="L57" i="3"/>
  <c r="K57" i="3"/>
  <c r="H113" i="3"/>
  <c r="F114" i="3"/>
  <c r="H117" i="3"/>
  <c r="F118" i="3"/>
  <c r="H121" i="3"/>
  <c r="F122" i="3"/>
  <c r="L14" i="8"/>
  <c r="J16" i="8"/>
  <c r="L33" i="8"/>
  <c r="J35" i="8"/>
  <c r="L41" i="8"/>
  <c r="J43" i="8"/>
  <c r="L98" i="8"/>
  <c r="J100" i="8"/>
  <c r="L106" i="8"/>
  <c r="J108" i="8"/>
  <c r="S10" i="9"/>
  <c r="R10" i="9"/>
  <c r="I18" i="9"/>
  <c r="J57" i="14"/>
  <c r="I57" i="14"/>
  <c r="H65" i="14"/>
  <c r="K57" i="14"/>
  <c r="K77" i="14"/>
  <c r="J77" i="14"/>
  <c r="I77" i="14"/>
  <c r="M16" i="15"/>
  <c r="L16" i="15"/>
  <c r="K16" i="15"/>
  <c r="J16" i="15"/>
  <c r="I16" i="15"/>
  <c r="L74" i="2"/>
  <c r="N74" i="2"/>
  <c r="M74" i="2"/>
  <c r="L9" i="3"/>
  <c r="J9" i="3"/>
  <c r="K9" i="3"/>
  <c r="M9" i="3"/>
  <c r="N9" i="3"/>
  <c r="L13" i="3"/>
  <c r="N13" i="3"/>
  <c r="M13" i="3"/>
  <c r="K13" i="3"/>
  <c r="J13" i="3"/>
  <c r="L17" i="3"/>
  <c r="J17" i="3"/>
  <c r="K17" i="3"/>
  <c r="N17" i="3"/>
  <c r="M17" i="3"/>
  <c r="M21" i="3"/>
  <c r="L21" i="3"/>
  <c r="J21" i="3"/>
  <c r="N21" i="3"/>
  <c r="K21" i="3"/>
  <c r="M25" i="3"/>
  <c r="L25" i="3"/>
  <c r="K25" i="3"/>
  <c r="J25" i="3"/>
  <c r="N25" i="3"/>
  <c r="M29" i="3"/>
  <c r="L29" i="3"/>
  <c r="J29" i="3"/>
  <c r="N29" i="3"/>
  <c r="K29" i="3"/>
  <c r="M33" i="3"/>
  <c r="L33" i="3"/>
  <c r="K33" i="3"/>
  <c r="N33" i="3"/>
  <c r="J33" i="3"/>
  <c r="M37" i="3"/>
  <c r="L37" i="3"/>
  <c r="N37" i="3"/>
  <c r="K37" i="3"/>
  <c r="J37" i="3"/>
  <c r="M42" i="3"/>
  <c r="L42" i="3"/>
  <c r="J42" i="3"/>
  <c r="K42" i="3"/>
  <c r="M50" i="3"/>
  <c r="L50" i="3"/>
  <c r="K50" i="3"/>
  <c r="J50" i="3"/>
  <c r="M58" i="3"/>
  <c r="L58" i="3"/>
  <c r="K58" i="3"/>
  <c r="J58" i="3"/>
  <c r="M64" i="3"/>
  <c r="L64" i="3"/>
  <c r="N64" i="3"/>
  <c r="K64" i="3"/>
  <c r="J64" i="3"/>
  <c r="M68" i="3"/>
  <c r="L68" i="3"/>
  <c r="N68" i="3"/>
  <c r="K68" i="3"/>
  <c r="J68" i="3"/>
  <c r="M72" i="3"/>
  <c r="L72" i="3"/>
  <c r="J72" i="3"/>
  <c r="N72" i="3"/>
  <c r="K72" i="3"/>
  <c r="M82" i="3"/>
  <c r="L82" i="3"/>
  <c r="N82" i="3"/>
  <c r="K82" i="3"/>
  <c r="J82" i="3"/>
  <c r="M86" i="3"/>
  <c r="L86" i="3"/>
  <c r="N86" i="3"/>
  <c r="J86" i="3"/>
  <c r="K86" i="3"/>
  <c r="M90" i="3"/>
  <c r="L90" i="3"/>
  <c r="J90" i="3"/>
  <c r="K90" i="3"/>
  <c r="N90" i="3"/>
  <c r="M94" i="3"/>
  <c r="L94" i="3"/>
  <c r="J94" i="3"/>
  <c r="N94" i="3"/>
  <c r="K94" i="3"/>
  <c r="M98" i="3"/>
  <c r="L98" i="3"/>
  <c r="K98" i="3"/>
  <c r="J98" i="3"/>
  <c r="N98" i="3"/>
  <c r="I113" i="3"/>
  <c r="M102" i="3"/>
  <c r="L102" i="3"/>
  <c r="N102" i="3"/>
  <c r="K102" i="3"/>
  <c r="J102" i="3"/>
  <c r="G114" i="3"/>
  <c r="E115" i="3"/>
  <c r="M106" i="3"/>
  <c r="L106" i="3"/>
  <c r="N106" i="3"/>
  <c r="K106" i="3"/>
  <c r="I117" i="3"/>
  <c r="J106" i="3"/>
  <c r="G118" i="3"/>
  <c r="E119" i="3"/>
  <c r="I121" i="3"/>
  <c r="M110" i="3"/>
  <c r="L110" i="3"/>
  <c r="N110" i="3"/>
  <c r="K110" i="3"/>
  <c r="J110" i="3"/>
  <c r="G122" i="3"/>
  <c r="E123" i="3"/>
  <c r="L11" i="8"/>
  <c r="J13" i="8"/>
  <c r="L19" i="8"/>
  <c r="J21" i="8"/>
  <c r="J32" i="8"/>
  <c r="L38" i="8"/>
  <c r="J40" i="8"/>
  <c r="J97" i="8"/>
  <c r="L103" i="8"/>
  <c r="J105" i="8"/>
  <c r="E15" i="9"/>
  <c r="M15" i="9"/>
  <c r="S18" i="9"/>
  <c r="R18" i="9"/>
  <c r="I19" i="9"/>
  <c r="G21" i="9"/>
  <c r="P21" i="9"/>
  <c r="O21" i="9"/>
  <c r="J15" i="10"/>
  <c r="H17" i="10"/>
  <c r="L21" i="10"/>
  <c r="L40" i="10"/>
  <c r="J42" i="10"/>
  <c r="J56" i="10"/>
  <c r="J64" i="10"/>
  <c r="H66" i="10"/>
  <c r="D11" i="11"/>
  <c r="D15" i="11"/>
  <c r="D19" i="11"/>
  <c r="D31" i="11"/>
  <c r="D35" i="11"/>
  <c r="D39" i="11"/>
  <c r="D55" i="11"/>
  <c r="D59" i="11"/>
  <c r="D63" i="11"/>
  <c r="V13" i="12"/>
  <c r="U13" i="12"/>
  <c r="G23" i="14"/>
  <c r="K34" i="14"/>
  <c r="J34" i="14"/>
  <c r="I34" i="14"/>
  <c r="K47" i="14"/>
  <c r="J47" i="14"/>
  <c r="I47" i="14"/>
  <c r="J83" i="14"/>
  <c r="I83" i="14"/>
  <c r="K83" i="14"/>
  <c r="K103" i="14"/>
  <c r="J103" i="14"/>
  <c r="I103" i="14"/>
  <c r="K116" i="14"/>
  <c r="J116" i="14"/>
  <c r="I116" i="14"/>
  <c r="J152" i="14"/>
  <c r="I152" i="14"/>
  <c r="K152" i="14"/>
  <c r="D163" i="14"/>
  <c r="M47" i="15"/>
  <c r="L47" i="15"/>
  <c r="K47" i="15"/>
  <c r="J47" i="15"/>
  <c r="I47" i="15"/>
  <c r="C91" i="15"/>
  <c r="M118" i="15"/>
  <c r="L118" i="15"/>
  <c r="J118" i="15"/>
  <c r="I118" i="15"/>
  <c r="K118" i="15"/>
  <c r="F133" i="15"/>
  <c r="F23" i="16"/>
  <c r="F105" i="16"/>
  <c r="L130" i="16"/>
  <c r="K130" i="16"/>
  <c r="J130" i="16"/>
  <c r="I130" i="16"/>
  <c r="K100" i="17"/>
  <c r="I100" i="17"/>
  <c r="P20" i="18"/>
  <c r="L22" i="18"/>
  <c r="J33" i="18"/>
  <c r="I33" i="18"/>
  <c r="AA66" i="18"/>
  <c r="Z66" i="18"/>
  <c r="S87" i="18"/>
  <c r="R87" i="18"/>
  <c r="S11" i="9"/>
  <c r="R11" i="9"/>
  <c r="I12" i="9"/>
  <c r="G14" i="9"/>
  <c r="P14" i="9"/>
  <c r="O14" i="9"/>
  <c r="E16" i="9"/>
  <c r="M16" i="9"/>
  <c r="S19" i="9"/>
  <c r="R19" i="9"/>
  <c r="I20" i="9"/>
  <c r="D76" i="11"/>
  <c r="D80" i="11"/>
  <c r="D84" i="11"/>
  <c r="D96" i="11"/>
  <c r="D100" i="11"/>
  <c r="D104" i="11"/>
  <c r="D108" i="11"/>
  <c r="J40" i="14"/>
  <c r="I40" i="14"/>
  <c r="K40" i="14"/>
  <c r="D51" i="14"/>
  <c r="K60" i="14"/>
  <c r="J60" i="14"/>
  <c r="I60" i="14"/>
  <c r="C79" i="14"/>
  <c r="K73" i="14"/>
  <c r="J73" i="14"/>
  <c r="I73" i="14"/>
  <c r="D107" i="14"/>
  <c r="J109" i="14"/>
  <c r="I109" i="14"/>
  <c r="K109" i="14"/>
  <c r="F135" i="14"/>
  <c r="K129" i="14"/>
  <c r="J129" i="14"/>
  <c r="I129" i="14"/>
  <c r="K142" i="14"/>
  <c r="J142" i="14"/>
  <c r="I142" i="14"/>
  <c r="E163" i="14"/>
  <c r="M12" i="15"/>
  <c r="L12" i="15"/>
  <c r="K12" i="15"/>
  <c r="J12" i="15"/>
  <c r="I12" i="15"/>
  <c r="M70" i="15"/>
  <c r="L70" i="15"/>
  <c r="K70" i="15"/>
  <c r="J70" i="15"/>
  <c r="I70" i="15"/>
  <c r="M132" i="15"/>
  <c r="K132" i="15"/>
  <c r="J132" i="15"/>
  <c r="L132" i="15"/>
  <c r="I132" i="15"/>
  <c r="F147" i="15"/>
  <c r="M25" i="16"/>
  <c r="L25" i="16"/>
  <c r="J25" i="16"/>
  <c r="I25" i="16"/>
  <c r="K25" i="16"/>
  <c r="D65" i="16"/>
  <c r="L82" i="16"/>
  <c r="K82" i="16"/>
  <c r="J82" i="16"/>
  <c r="I82" i="16"/>
  <c r="Y11" i="17"/>
  <c r="W11" i="17"/>
  <c r="M109" i="17"/>
  <c r="K109" i="17"/>
  <c r="I109" i="17"/>
  <c r="I45" i="18"/>
  <c r="J45" i="18"/>
  <c r="G92" i="18"/>
  <c r="AA113" i="18"/>
  <c r="Z113" i="18"/>
  <c r="S135" i="18"/>
  <c r="R135" i="18"/>
  <c r="Q134" i="1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J14" i="14"/>
  <c r="I14" i="14"/>
  <c r="K14" i="14"/>
  <c r="K30" i="14"/>
  <c r="J30" i="14"/>
  <c r="I30" i="14"/>
  <c r="E51" i="14"/>
  <c r="F79" i="14"/>
  <c r="K86" i="14"/>
  <c r="J86" i="14"/>
  <c r="I86" i="14"/>
  <c r="K99" i="14"/>
  <c r="J99" i="14"/>
  <c r="H107" i="14"/>
  <c r="I99" i="14"/>
  <c r="G135" i="14"/>
  <c r="J134" i="14"/>
  <c r="I134" i="14"/>
  <c r="K134" i="14"/>
  <c r="K155" i="14"/>
  <c r="J155" i="14"/>
  <c r="I155" i="14"/>
  <c r="H163" i="14"/>
  <c r="M39" i="15"/>
  <c r="L39" i="15"/>
  <c r="K39" i="15"/>
  <c r="J39" i="15"/>
  <c r="I39" i="15"/>
  <c r="C63" i="15"/>
  <c r="J94" i="15"/>
  <c r="I94" i="15"/>
  <c r="M94" i="15"/>
  <c r="L94" i="15"/>
  <c r="K94" i="15"/>
  <c r="G147" i="15"/>
  <c r="E65" i="16"/>
  <c r="M90" i="16"/>
  <c r="L90" i="16"/>
  <c r="K90" i="16"/>
  <c r="J90" i="16"/>
  <c r="I90" i="16"/>
  <c r="K60" i="17"/>
  <c r="I60" i="17"/>
  <c r="L48" i="18"/>
  <c r="O92" i="18"/>
  <c r="AA135" i="18"/>
  <c r="Z135" i="18"/>
  <c r="Y134" i="1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X6" i="12"/>
  <c r="K13" i="14"/>
  <c r="J13" i="14"/>
  <c r="I13" i="14"/>
  <c r="K43" i="14"/>
  <c r="J43" i="14"/>
  <c r="I43" i="14"/>
  <c r="H51" i="14"/>
  <c r="K56" i="14"/>
  <c r="J56" i="14"/>
  <c r="I56" i="14"/>
  <c r="J91" i="14"/>
  <c r="I91" i="14"/>
  <c r="K91" i="14"/>
  <c r="K112" i="14"/>
  <c r="J112" i="14"/>
  <c r="I112" i="14"/>
  <c r="K125" i="14"/>
  <c r="J125" i="14"/>
  <c r="I125" i="14"/>
  <c r="K159" i="14"/>
  <c r="J159" i="14"/>
  <c r="I159" i="14"/>
  <c r="M27" i="15"/>
  <c r="L27" i="15"/>
  <c r="K27" i="15"/>
  <c r="J27" i="15"/>
  <c r="I27" i="15"/>
  <c r="H35" i="15"/>
  <c r="M61" i="15"/>
  <c r="L61" i="15"/>
  <c r="K61" i="15"/>
  <c r="J61" i="15"/>
  <c r="I61" i="15"/>
  <c r="M110" i="15"/>
  <c r="L110" i="15"/>
  <c r="I110" i="15"/>
  <c r="K110" i="15"/>
  <c r="J110" i="15"/>
  <c r="M115" i="15"/>
  <c r="K115" i="15"/>
  <c r="J115" i="15"/>
  <c r="L115" i="15"/>
  <c r="I115" i="15"/>
  <c r="G161" i="15"/>
  <c r="L15" i="16"/>
  <c r="J15" i="16"/>
  <c r="I15" i="16"/>
  <c r="K15" i="16"/>
  <c r="M42" i="16"/>
  <c r="L42" i="16"/>
  <c r="K42" i="16"/>
  <c r="J42" i="16"/>
  <c r="I42" i="16"/>
  <c r="L151" i="16"/>
  <c r="K151" i="16"/>
  <c r="J151" i="16"/>
  <c r="I151" i="16"/>
  <c r="M69" i="17"/>
  <c r="K69" i="17"/>
  <c r="I69" i="17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J11" i="10"/>
  <c r="J19" i="10"/>
  <c r="L36" i="10"/>
  <c r="D9" i="11"/>
  <c r="D13" i="11"/>
  <c r="D17" i="11"/>
  <c r="D33" i="11"/>
  <c r="D37" i="11"/>
  <c r="D41" i="11"/>
  <c r="D53" i="11"/>
  <c r="D57" i="11"/>
  <c r="D61" i="11"/>
  <c r="J48" i="14"/>
  <c r="I48" i="14"/>
  <c r="K48" i="14"/>
  <c r="K69" i="14"/>
  <c r="J69" i="14"/>
  <c r="I69" i="14"/>
  <c r="K82" i="14"/>
  <c r="J82" i="14"/>
  <c r="I82" i="14"/>
  <c r="C121" i="14"/>
  <c r="J117" i="14"/>
  <c r="I117" i="14"/>
  <c r="K117" i="14"/>
  <c r="K138" i="14"/>
  <c r="J138" i="14"/>
  <c r="I138" i="14"/>
  <c r="K151" i="14"/>
  <c r="J151" i="14"/>
  <c r="I151" i="14"/>
  <c r="M30" i="15"/>
  <c r="L30" i="15"/>
  <c r="K30" i="15"/>
  <c r="J30" i="15"/>
  <c r="I30" i="15"/>
  <c r="M65" i="15"/>
  <c r="L65" i="15"/>
  <c r="K65" i="15"/>
  <c r="J65" i="15"/>
  <c r="I65" i="15"/>
  <c r="M153" i="15"/>
  <c r="L153" i="15"/>
  <c r="J153" i="15"/>
  <c r="I153" i="15"/>
  <c r="H161" i="15"/>
  <c r="K153" i="15"/>
  <c r="E35" i="16"/>
  <c r="L159" i="16"/>
  <c r="K159" i="16"/>
  <c r="J159" i="16"/>
  <c r="I159" i="16"/>
  <c r="F37" i="17"/>
  <c r="C121" i="17"/>
  <c r="K129" i="17"/>
  <c r="I129" i="17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K17" i="14"/>
  <c r="J17" i="14"/>
  <c r="I17" i="14"/>
  <c r="J22" i="14"/>
  <c r="I22" i="14"/>
  <c r="K22" i="14"/>
  <c r="K26" i="14"/>
  <c r="J26" i="14"/>
  <c r="I26" i="14"/>
  <c r="K39" i="14"/>
  <c r="J39" i="14"/>
  <c r="I39" i="14"/>
  <c r="C65" i="14"/>
  <c r="J74" i="14"/>
  <c r="I74" i="14"/>
  <c r="K74" i="14"/>
  <c r="E93" i="14"/>
  <c r="K95" i="14"/>
  <c r="J95" i="14"/>
  <c r="I95" i="14"/>
  <c r="D121" i="14"/>
  <c r="E149" i="14"/>
  <c r="J143" i="14"/>
  <c r="I143" i="14"/>
  <c r="K143" i="14"/>
  <c r="M20" i="15"/>
  <c r="L20" i="15"/>
  <c r="K20" i="15"/>
  <c r="J20" i="15"/>
  <c r="I20" i="15"/>
  <c r="M53" i="15"/>
  <c r="L53" i="15"/>
  <c r="K53" i="15"/>
  <c r="J53" i="15"/>
  <c r="I53" i="15"/>
  <c r="C77" i="15"/>
  <c r="K86" i="15"/>
  <c r="M86" i="15"/>
  <c r="L86" i="15"/>
  <c r="J86" i="15"/>
  <c r="I86" i="15"/>
  <c r="F9" i="16"/>
  <c r="D21" i="16"/>
  <c r="L53" i="16"/>
  <c r="K53" i="16"/>
  <c r="J53" i="16"/>
  <c r="I53" i="16"/>
  <c r="L111" i="16"/>
  <c r="K111" i="16"/>
  <c r="J111" i="16"/>
  <c r="I111" i="16"/>
  <c r="H119" i="16"/>
  <c r="G37" i="17"/>
  <c r="H79" i="17"/>
  <c r="M138" i="17"/>
  <c r="K138" i="17"/>
  <c r="I138" i="17"/>
  <c r="I11" i="18"/>
  <c r="J11" i="18"/>
  <c r="X36" i="18"/>
  <c r="U132" i="1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K21" i="14"/>
  <c r="J21" i="14"/>
  <c r="I21" i="14"/>
  <c r="E37" i="14"/>
  <c r="J31" i="14"/>
  <c r="I31" i="14"/>
  <c r="K31" i="14"/>
  <c r="G65" i="14"/>
  <c r="K64" i="14"/>
  <c r="J64" i="14"/>
  <c r="I64" i="14"/>
  <c r="F93" i="14"/>
  <c r="J100" i="14"/>
  <c r="I100" i="14"/>
  <c r="K100" i="14"/>
  <c r="G121" i="14"/>
  <c r="K120" i="14"/>
  <c r="J120" i="14"/>
  <c r="I120" i="14"/>
  <c r="K133" i="14"/>
  <c r="J133" i="14"/>
  <c r="I133" i="14"/>
  <c r="K160" i="14"/>
  <c r="J160" i="14"/>
  <c r="I160" i="14"/>
  <c r="C21" i="15"/>
  <c r="M56" i="15"/>
  <c r="L56" i="15"/>
  <c r="K56" i="15"/>
  <c r="J56" i="15"/>
  <c r="I56" i="15"/>
  <c r="D77" i="15"/>
  <c r="M101" i="15"/>
  <c r="L101" i="15"/>
  <c r="I101" i="15"/>
  <c r="K101" i="15"/>
  <c r="J101" i="15"/>
  <c r="M136" i="15"/>
  <c r="L136" i="15"/>
  <c r="J136" i="15"/>
  <c r="I136" i="15"/>
  <c r="K136" i="15"/>
  <c r="G21" i="16"/>
  <c r="L61" i="16"/>
  <c r="K61" i="16"/>
  <c r="J61" i="16"/>
  <c r="I61" i="16"/>
  <c r="L31" i="17"/>
  <c r="K31" i="17"/>
  <c r="J31" i="17"/>
  <c r="I31" i="17"/>
  <c r="J16" i="18"/>
  <c r="I16" i="18"/>
  <c r="K15" i="14"/>
  <c r="I15" i="14"/>
  <c r="H23" i="14"/>
  <c r="J15" i="14"/>
  <c r="C37" i="14"/>
  <c r="K32" i="14"/>
  <c r="I32" i="14"/>
  <c r="J32" i="14"/>
  <c r="K41" i="14"/>
  <c r="I41" i="14"/>
  <c r="J41" i="14"/>
  <c r="F51" i="14"/>
  <c r="K49" i="14"/>
  <c r="I49" i="14"/>
  <c r="J49" i="14"/>
  <c r="K58" i="14"/>
  <c r="I58" i="14"/>
  <c r="J58" i="14"/>
  <c r="K67" i="14"/>
  <c r="I67" i="14"/>
  <c r="J67" i="14"/>
  <c r="D79" i="14"/>
  <c r="K75" i="14"/>
  <c r="I75" i="14"/>
  <c r="J75" i="14"/>
  <c r="K84" i="14"/>
  <c r="I84" i="14"/>
  <c r="J84" i="14"/>
  <c r="G93" i="14"/>
  <c r="K92" i="14"/>
  <c r="I92" i="14"/>
  <c r="J92" i="14"/>
  <c r="K101" i="14"/>
  <c r="I101" i="14"/>
  <c r="J101" i="14"/>
  <c r="K110" i="14"/>
  <c r="I110" i="14"/>
  <c r="J110" i="14"/>
  <c r="E121" i="14"/>
  <c r="K118" i="14"/>
  <c r="I118" i="14"/>
  <c r="J118" i="14"/>
  <c r="K127" i="14"/>
  <c r="I127" i="14"/>
  <c r="H135" i="14"/>
  <c r="J127" i="14"/>
  <c r="C149" i="14"/>
  <c r="K144" i="14"/>
  <c r="I144" i="14"/>
  <c r="J144" i="14"/>
  <c r="K153" i="14"/>
  <c r="I153" i="14"/>
  <c r="J153" i="14"/>
  <c r="F163" i="14"/>
  <c r="K161" i="14"/>
  <c r="J161" i="14"/>
  <c r="I161" i="14"/>
  <c r="M11" i="15"/>
  <c r="L11" i="15"/>
  <c r="K11" i="15"/>
  <c r="J11" i="15"/>
  <c r="I11" i="15"/>
  <c r="D2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C49" i="15"/>
  <c r="M42" i="15"/>
  <c r="L42" i="15"/>
  <c r="K42" i="15"/>
  <c r="J42" i="15"/>
  <c r="I42" i="15"/>
  <c r="M51" i="15"/>
  <c r="L51" i="15"/>
  <c r="K51" i="15"/>
  <c r="J51" i="15"/>
  <c r="I51" i="15"/>
  <c r="D63" i="15"/>
  <c r="M59" i="15"/>
  <c r="L59" i="15"/>
  <c r="K59" i="15"/>
  <c r="J59" i="15"/>
  <c r="I59" i="15"/>
  <c r="M68" i="15"/>
  <c r="L68" i="15"/>
  <c r="K68" i="15"/>
  <c r="J68" i="15"/>
  <c r="I68" i="15"/>
  <c r="E77" i="15"/>
  <c r="E91" i="15"/>
  <c r="J85" i="15"/>
  <c r="I85" i="15"/>
  <c r="M85" i="15"/>
  <c r="L85" i="15"/>
  <c r="K85" i="15"/>
  <c r="M93" i="15"/>
  <c r="L93" i="15"/>
  <c r="I93" i="15"/>
  <c r="K93" i="15"/>
  <c r="J93" i="15"/>
  <c r="C105" i="15"/>
  <c r="K108" i="15"/>
  <c r="J108" i="15"/>
  <c r="M108" i="15"/>
  <c r="L108" i="15"/>
  <c r="I108" i="15"/>
  <c r="J128" i="15"/>
  <c r="I128" i="15"/>
  <c r="M128" i="15"/>
  <c r="L128" i="15"/>
  <c r="K128" i="15"/>
  <c r="J145" i="15"/>
  <c r="I145" i="15"/>
  <c r="M145" i="15"/>
  <c r="L145" i="15"/>
  <c r="K145" i="15"/>
  <c r="L16" i="16"/>
  <c r="K16" i="16"/>
  <c r="M16" i="16"/>
  <c r="J16" i="16"/>
  <c r="I16" i="16"/>
  <c r="L27" i="16"/>
  <c r="K27" i="16"/>
  <c r="H35" i="16"/>
  <c r="J27" i="16"/>
  <c r="I27" i="16"/>
  <c r="L30" i="16"/>
  <c r="K30" i="16"/>
  <c r="J30" i="16"/>
  <c r="I30" i="16"/>
  <c r="C49" i="16"/>
  <c r="C51" i="16"/>
  <c r="M59" i="16"/>
  <c r="L59" i="16"/>
  <c r="K59" i="16"/>
  <c r="J59" i="16"/>
  <c r="I59" i="16"/>
  <c r="F65" i="16"/>
  <c r="L70" i="16"/>
  <c r="K70" i="16"/>
  <c r="J70" i="16"/>
  <c r="I70" i="16"/>
  <c r="D91" i="16"/>
  <c r="G105" i="16"/>
  <c r="L99" i="16"/>
  <c r="K99" i="16"/>
  <c r="J99" i="16"/>
  <c r="I99" i="16"/>
  <c r="G107" i="16"/>
  <c r="L128" i="16"/>
  <c r="K128" i="16"/>
  <c r="J128" i="16"/>
  <c r="I128" i="16"/>
  <c r="M139" i="16"/>
  <c r="L139" i="16"/>
  <c r="K139" i="16"/>
  <c r="J139" i="16"/>
  <c r="H147" i="16"/>
  <c r="I139" i="16"/>
  <c r="C149" i="16"/>
  <c r="Y15" i="17"/>
  <c r="W15" i="17"/>
  <c r="Y20" i="17"/>
  <c r="W20" i="17"/>
  <c r="E23" i="17"/>
  <c r="L48" i="17"/>
  <c r="K48" i="17"/>
  <c r="J48" i="17"/>
  <c r="I48" i="17"/>
  <c r="M88" i="17"/>
  <c r="K117" i="17"/>
  <c r="I117" i="17"/>
  <c r="K146" i="17"/>
  <c r="I146" i="17"/>
  <c r="M157" i="17"/>
  <c r="K157" i="17"/>
  <c r="I157" i="17"/>
  <c r="D8" i="18"/>
  <c r="V20" i="18"/>
  <c r="I15" i="18"/>
  <c r="J15" i="18"/>
  <c r="D34" i="18"/>
  <c r="I32" i="18"/>
  <c r="J32" i="18"/>
  <c r="AA61" i="18"/>
  <c r="Z61" i="18"/>
  <c r="S83" i="18"/>
  <c r="R83" i="18"/>
  <c r="G118" i="18"/>
  <c r="C120" i="18"/>
  <c r="AA130" i="18"/>
  <c r="Z130" i="18"/>
  <c r="G148" i="18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H93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L28" i="15"/>
  <c r="K28" i="15"/>
  <c r="J28" i="15"/>
  <c r="I28" i="15"/>
  <c r="M28" i="15"/>
  <c r="L37" i="15"/>
  <c r="K37" i="15"/>
  <c r="J37" i="15"/>
  <c r="I37" i="15"/>
  <c r="M37" i="15"/>
  <c r="D49" i="15"/>
  <c r="L45" i="15"/>
  <c r="K45" i="15"/>
  <c r="J45" i="15"/>
  <c r="I45" i="15"/>
  <c r="M45" i="15"/>
  <c r="L54" i="15"/>
  <c r="K54" i="15"/>
  <c r="J54" i="15"/>
  <c r="I54" i="15"/>
  <c r="M54" i="15"/>
  <c r="E63" i="15"/>
  <c r="L62" i="15"/>
  <c r="K62" i="15"/>
  <c r="J62" i="15"/>
  <c r="I62" i="15"/>
  <c r="M62" i="15"/>
  <c r="F77" i="15"/>
  <c r="L71" i="15"/>
  <c r="K71" i="15"/>
  <c r="J71" i="15"/>
  <c r="I71" i="15"/>
  <c r="M71" i="15"/>
  <c r="J76" i="15"/>
  <c r="I76" i="15"/>
  <c r="M76" i="15"/>
  <c r="L76" i="15"/>
  <c r="K76" i="15"/>
  <c r="F91" i="15"/>
  <c r="M84" i="15"/>
  <c r="L84" i="15"/>
  <c r="I84" i="15"/>
  <c r="K84" i="15"/>
  <c r="J84" i="15"/>
  <c r="D105" i="15"/>
  <c r="K99" i="15"/>
  <c r="J99" i="15"/>
  <c r="M99" i="15"/>
  <c r="L99" i="15"/>
  <c r="I99" i="15"/>
  <c r="M107" i="15"/>
  <c r="J107" i="15"/>
  <c r="L107" i="15"/>
  <c r="K107" i="15"/>
  <c r="I107" i="15"/>
  <c r="C119" i="15"/>
  <c r="L121" i="15"/>
  <c r="K121" i="15"/>
  <c r="M121" i="15"/>
  <c r="J121" i="15"/>
  <c r="I121" i="15"/>
  <c r="L138" i="15"/>
  <c r="K138" i="15"/>
  <c r="M138" i="15"/>
  <c r="J138" i="15"/>
  <c r="I138" i="15"/>
  <c r="L155" i="15"/>
  <c r="K155" i="15"/>
  <c r="M155" i="15"/>
  <c r="J155" i="15"/>
  <c r="I155" i="15"/>
  <c r="M39" i="16"/>
  <c r="L39" i="16"/>
  <c r="K39" i="16"/>
  <c r="J39" i="16"/>
  <c r="I39" i="16"/>
  <c r="D51" i="16"/>
  <c r="L68" i="16"/>
  <c r="K68" i="16"/>
  <c r="J68" i="16"/>
  <c r="I68" i="16"/>
  <c r="E91" i="16"/>
  <c r="H107" i="16"/>
  <c r="L108" i="16"/>
  <c r="K108" i="16"/>
  <c r="J108" i="16"/>
  <c r="I108" i="16"/>
  <c r="L137" i="16"/>
  <c r="K137" i="16"/>
  <c r="J137" i="16"/>
  <c r="I137" i="16"/>
  <c r="D149" i="16"/>
  <c r="M154" i="17"/>
  <c r="G9" i="17"/>
  <c r="E21" i="17"/>
  <c r="Y19" i="17"/>
  <c r="W19" i="17"/>
  <c r="F23" i="17"/>
  <c r="L28" i="17"/>
  <c r="K28" i="17"/>
  <c r="J28" i="17"/>
  <c r="I28" i="17"/>
  <c r="D49" i="17"/>
  <c r="K57" i="17"/>
  <c r="I57" i="17"/>
  <c r="G65" i="17"/>
  <c r="K86" i="17"/>
  <c r="I86" i="17"/>
  <c r="M97" i="17"/>
  <c r="C107" i="17"/>
  <c r="M126" i="17"/>
  <c r="K126" i="17"/>
  <c r="I126" i="17"/>
  <c r="M155" i="17"/>
  <c r="K155" i="17"/>
  <c r="I155" i="17"/>
  <c r="F8" i="18"/>
  <c r="X20" i="18"/>
  <c r="F34" i="18"/>
  <c r="J38" i="18"/>
  <c r="I38" i="18"/>
  <c r="Z52" i="18"/>
  <c r="AA52" i="18"/>
  <c r="E76" i="18"/>
  <c r="AA83" i="18"/>
  <c r="Z83" i="18"/>
  <c r="O118" i="18"/>
  <c r="K10" i="15"/>
  <c r="J10" i="15"/>
  <c r="I10" i="15"/>
  <c r="M10" i="15"/>
  <c r="L10" i="15"/>
  <c r="F21" i="15"/>
  <c r="K14" i="15"/>
  <c r="J14" i="15"/>
  <c r="I14" i="15"/>
  <c r="M14" i="15"/>
  <c r="L14" i="15"/>
  <c r="K18" i="15"/>
  <c r="J18" i="15"/>
  <c r="I18" i="15"/>
  <c r="M18" i="15"/>
  <c r="L18" i="15"/>
  <c r="K23" i="15"/>
  <c r="J23" i="15"/>
  <c r="I23" i="15"/>
  <c r="M23" i="15"/>
  <c r="L23" i="15"/>
  <c r="D35" i="15"/>
  <c r="K31" i="15"/>
  <c r="J31" i="15"/>
  <c r="I31" i="15"/>
  <c r="M31" i="15"/>
  <c r="L31" i="15"/>
  <c r="K40" i="15"/>
  <c r="J40" i="15"/>
  <c r="I40" i="15"/>
  <c r="M40" i="15"/>
  <c r="L40" i="15"/>
  <c r="E49" i="15"/>
  <c r="K48" i="15"/>
  <c r="J48" i="15"/>
  <c r="I48" i="15"/>
  <c r="M48" i="15"/>
  <c r="L48" i="15"/>
  <c r="F63" i="15"/>
  <c r="K57" i="15"/>
  <c r="J57" i="15"/>
  <c r="I57" i="15"/>
  <c r="M57" i="15"/>
  <c r="L57" i="15"/>
  <c r="K66" i="15"/>
  <c r="J66" i="15"/>
  <c r="I66" i="15"/>
  <c r="M66" i="15"/>
  <c r="L66" i="15"/>
  <c r="G77" i="15"/>
  <c r="M75" i="15"/>
  <c r="L75" i="15"/>
  <c r="I75" i="15"/>
  <c r="K75" i="15"/>
  <c r="J75" i="15"/>
  <c r="K90" i="15"/>
  <c r="J90" i="15"/>
  <c r="M90" i="15"/>
  <c r="L90" i="15"/>
  <c r="I90" i="15"/>
  <c r="F105" i="15"/>
  <c r="M98" i="15"/>
  <c r="J98" i="15"/>
  <c r="L98" i="15"/>
  <c r="K98" i="15"/>
  <c r="I98" i="15"/>
  <c r="D119" i="15"/>
  <c r="M124" i="15"/>
  <c r="K124" i="15"/>
  <c r="J124" i="15"/>
  <c r="L124" i="15"/>
  <c r="I124" i="15"/>
  <c r="M141" i="15"/>
  <c r="K141" i="15"/>
  <c r="J141" i="15"/>
  <c r="L141" i="15"/>
  <c r="I141" i="15"/>
  <c r="M158" i="15"/>
  <c r="K158" i="15"/>
  <c r="J158" i="15"/>
  <c r="L158" i="15"/>
  <c r="I158" i="15"/>
  <c r="L11" i="16"/>
  <c r="J11" i="16"/>
  <c r="I11" i="16"/>
  <c r="K11" i="16"/>
  <c r="M19" i="16"/>
  <c r="L19" i="16"/>
  <c r="J19" i="16"/>
  <c r="I19" i="16"/>
  <c r="K19" i="16"/>
  <c r="M47" i="16"/>
  <c r="L47" i="16"/>
  <c r="K47" i="16"/>
  <c r="J47" i="16"/>
  <c r="I47" i="16"/>
  <c r="E51" i="16"/>
  <c r="C77" i="16"/>
  <c r="L76" i="16"/>
  <c r="K76" i="16"/>
  <c r="J76" i="16"/>
  <c r="I76" i="16"/>
  <c r="F91" i="16"/>
  <c r="M87" i="16"/>
  <c r="L87" i="16"/>
  <c r="K87" i="16"/>
  <c r="J87" i="16"/>
  <c r="I87" i="16"/>
  <c r="F93" i="16"/>
  <c r="M116" i="16"/>
  <c r="L116" i="16"/>
  <c r="K116" i="16"/>
  <c r="J116" i="16"/>
  <c r="I116" i="16"/>
  <c r="G133" i="16"/>
  <c r="L145" i="16"/>
  <c r="K145" i="16"/>
  <c r="J145" i="16"/>
  <c r="I145" i="16"/>
  <c r="L156" i="16"/>
  <c r="K156" i="16"/>
  <c r="J156" i="16"/>
  <c r="I156" i="16"/>
  <c r="M10" i="17"/>
  <c r="L10" i="17"/>
  <c r="K10" i="17"/>
  <c r="J10" i="17"/>
  <c r="H9" i="17"/>
  <c r="M71" i="17" s="1"/>
  <c r="I10" i="17"/>
  <c r="F21" i="17"/>
  <c r="M26" i="17"/>
  <c r="L26" i="17"/>
  <c r="K26" i="17"/>
  <c r="J26" i="17"/>
  <c r="I26" i="17"/>
  <c r="E49" i="17"/>
  <c r="M66" i="17"/>
  <c r="H65" i="17"/>
  <c r="K66" i="17"/>
  <c r="I66" i="17"/>
  <c r="M95" i="17"/>
  <c r="K95" i="17"/>
  <c r="I95" i="17"/>
  <c r="L8" i="18"/>
  <c r="I19" i="18"/>
  <c r="J19" i="18"/>
  <c r="L34" i="18"/>
  <c r="H36" i="18"/>
  <c r="I37" i="18"/>
  <c r="J37" i="18"/>
  <c r="AA79" i="18"/>
  <c r="Z79" i="18"/>
  <c r="Y78" i="18"/>
  <c r="S100" i="18"/>
  <c r="R100" i="18"/>
  <c r="C146" i="18"/>
  <c r="C23" i="14"/>
  <c r="J18" i="14"/>
  <c r="I18" i="14"/>
  <c r="K18" i="14"/>
  <c r="J27" i="14"/>
  <c r="I27" i="14"/>
  <c r="K27" i="14"/>
  <c r="F37" i="14"/>
  <c r="J35" i="14"/>
  <c r="I35" i="14"/>
  <c r="K35" i="14"/>
  <c r="J44" i="14"/>
  <c r="I44" i="14"/>
  <c r="K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I78" i="14"/>
  <c r="K78" i="14"/>
  <c r="J87" i="14"/>
  <c r="I87" i="14"/>
  <c r="K87" i="14"/>
  <c r="J96" i="14"/>
  <c r="I96" i="14"/>
  <c r="K96" i="14"/>
  <c r="E107" i="14"/>
  <c r="J104" i="14"/>
  <c r="I104" i="14"/>
  <c r="K104" i="14"/>
  <c r="J113" i="14"/>
  <c r="I113" i="14"/>
  <c r="H121" i="14"/>
  <c r="K113" i="14"/>
  <c r="C135" i="14"/>
  <c r="J130" i="14"/>
  <c r="I130" i="14"/>
  <c r="K130" i="14"/>
  <c r="J139" i="14"/>
  <c r="I139" i="14"/>
  <c r="K139" i="14"/>
  <c r="F149" i="14"/>
  <c r="J147" i="14"/>
  <c r="I147" i="14"/>
  <c r="K147" i="14"/>
  <c r="J156" i="14"/>
  <c r="I156" i="14"/>
  <c r="K156" i="14"/>
  <c r="G21" i="15"/>
  <c r="J26" i="15"/>
  <c r="I26" i="15"/>
  <c r="M26" i="15"/>
  <c r="L26" i="15"/>
  <c r="K26" i="15"/>
  <c r="E35" i="15"/>
  <c r="J34" i="15"/>
  <c r="I34" i="15"/>
  <c r="M34" i="15"/>
  <c r="L34" i="15"/>
  <c r="K34" i="15"/>
  <c r="F49" i="15"/>
  <c r="J43" i="15"/>
  <c r="I43" i="15"/>
  <c r="M43" i="15"/>
  <c r="L43" i="15"/>
  <c r="K43" i="15"/>
  <c r="J52" i="15"/>
  <c r="I52" i="15"/>
  <c r="M52" i="15"/>
  <c r="L52" i="15"/>
  <c r="K52" i="15"/>
  <c r="G63" i="15"/>
  <c r="J60" i="15"/>
  <c r="I60" i="15"/>
  <c r="M60" i="15"/>
  <c r="L60" i="15"/>
  <c r="K60" i="15"/>
  <c r="J69" i="15"/>
  <c r="I69" i="15"/>
  <c r="M69" i="15"/>
  <c r="H77" i="15"/>
  <c r="L69" i="15"/>
  <c r="K69" i="15"/>
  <c r="K82" i="15"/>
  <c r="J82" i="15"/>
  <c r="L82" i="15"/>
  <c r="I82" i="15"/>
  <c r="M82" i="15"/>
  <c r="M89" i="15"/>
  <c r="J89" i="15"/>
  <c r="K89" i="15"/>
  <c r="I89" i="15"/>
  <c r="L89" i="15"/>
  <c r="G105" i="15"/>
  <c r="E119" i="15"/>
  <c r="K112" i="15"/>
  <c r="J112" i="15"/>
  <c r="I112" i="15"/>
  <c r="M112" i="15"/>
  <c r="L112" i="15"/>
  <c r="M127" i="15"/>
  <c r="L127" i="15"/>
  <c r="J127" i="15"/>
  <c r="I127" i="15"/>
  <c r="K127" i="15"/>
  <c r="M144" i="15"/>
  <c r="L144" i="15"/>
  <c r="J144" i="15"/>
  <c r="I144" i="15"/>
  <c r="K144" i="15"/>
  <c r="J26" i="16"/>
  <c r="I26" i="16"/>
  <c r="L26" i="16"/>
  <c r="K26" i="16"/>
  <c r="M26" i="16"/>
  <c r="C37" i="16"/>
  <c r="L56" i="16"/>
  <c r="K56" i="16"/>
  <c r="J56" i="16"/>
  <c r="I56" i="16"/>
  <c r="D77" i="16"/>
  <c r="M85" i="16"/>
  <c r="L85" i="16"/>
  <c r="K85" i="16"/>
  <c r="J85" i="16"/>
  <c r="I85" i="16"/>
  <c r="G93" i="16"/>
  <c r="L96" i="16"/>
  <c r="K96" i="16"/>
  <c r="J96" i="16"/>
  <c r="I96" i="16"/>
  <c r="M125" i="16"/>
  <c r="L125" i="16"/>
  <c r="K125" i="16"/>
  <c r="J125" i="16"/>
  <c r="H133" i="16"/>
  <c r="I125" i="16"/>
  <c r="C135" i="16"/>
  <c r="L154" i="16"/>
  <c r="K154" i="16"/>
  <c r="J154" i="16"/>
  <c r="I154" i="16"/>
  <c r="G21" i="17"/>
  <c r="M14" i="17"/>
  <c r="L14" i="17"/>
  <c r="K14" i="17"/>
  <c r="J14" i="17"/>
  <c r="I14" i="17"/>
  <c r="C35" i="17"/>
  <c r="M34" i="17"/>
  <c r="L34" i="17"/>
  <c r="K34" i="17"/>
  <c r="J34" i="17"/>
  <c r="I34" i="17"/>
  <c r="F49" i="17"/>
  <c r="M45" i="17"/>
  <c r="L45" i="17"/>
  <c r="K45" i="17"/>
  <c r="J45" i="17"/>
  <c r="I45" i="17"/>
  <c r="M74" i="17"/>
  <c r="K74" i="17"/>
  <c r="I74" i="17"/>
  <c r="M103" i="17"/>
  <c r="K103" i="17"/>
  <c r="I103" i="17"/>
  <c r="M114" i="17"/>
  <c r="M143" i="17"/>
  <c r="K143" i="17"/>
  <c r="I143" i="17"/>
  <c r="N8" i="18"/>
  <c r="J25" i="18"/>
  <c r="I25" i="18"/>
  <c r="N34" i="18"/>
  <c r="J42" i="18"/>
  <c r="I42" i="18"/>
  <c r="E50" i="18"/>
  <c r="AA100" i="18"/>
  <c r="Z100" i="18"/>
  <c r="T122" i="18"/>
  <c r="S122" i="18"/>
  <c r="R122" i="18"/>
  <c r="I11" i="14"/>
  <c r="K11" i="14"/>
  <c r="J11" i="14"/>
  <c r="D23" i="14"/>
  <c r="I19" i="14"/>
  <c r="K19" i="14"/>
  <c r="J19" i="14"/>
  <c r="I28" i="14"/>
  <c r="K28" i="14"/>
  <c r="J28" i="14"/>
  <c r="G37" i="14"/>
  <c r="I36" i="14"/>
  <c r="K36" i="14"/>
  <c r="J36" i="14"/>
  <c r="I45" i="14"/>
  <c r="K45" i="14"/>
  <c r="J45" i="14"/>
  <c r="I54" i="14"/>
  <c r="K54" i="14"/>
  <c r="J54" i="14"/>
  <c r="E65" i="14"/>
  <c r="I62" i="14"/>
  <c r="K62" i="14"/>
  <c r="J62" i="14"/>
  <c r="I71" i="14"/>
  <c r="H79" i="14"/>
  <c r="K71" i="14"/>
  <c r="J71" i="14"/>
  <c r="C93" i="14"/>
  <c r="I88" i="14"/>
  <c r="K88" i="14"/>
  <c r="J88" i="14"/>
  <c r="I97" i="14"/>
  <c r="K97" i="14"/>
  <c r="J97" i="14"/>
  <c r="F107" i="14"/>
  <c r="I105" i="14"/>
  <c r="K105" i="14"/>
  <c r="J105" i="14"/>
  <c r="I114" i="14"/>
  <c r="K114" i="14"/>
  <c r="J114" i="14"/>
  <c r="I123" i="14"/>
  <c r="K123" i="14"/>
  <c r="J123" i="14"/>
  <c r="D135" i="14"/>
  <c r="I131" i="14"/>
  <c r="K131" i="14"/>
  <c r="J131" i="14"/>
  <c r="I140" i="14"/>
  <c r="K140" i="14"/>
  <c r="J140" i="14"/>
  <c r="G149" i="14"/>
  <c r="I148" i="14"/>
  <c r="J148" i="14"/>
  <c r="K148" i="14"/>
  <c r="I157" i="14"/>
  <c r="K157" i="14"/>
  <c r="J157" i="14"/>
  <c r="I9" i="15"/>
  <c r="M9" i="15"/>
  <c r="L9" i="15"/>
  <c r="K9" i="15"/>
  <c r="J9" i="15"/>
  <c r="I13" i="15"/>
  <c r="H21" i="15"/>
  <c r="M13" i="15"/>
  <c r="L13" i="15"/>
  <c r="K13" i="15"/>
  <c r="J13" i="15"/>
  <c r="I17" i="15"/>
  <c r="M17" i="15"/>
  <c r="L17" i="15"/>
  <c r="K17" i="15"/>
  <c r="J17" i="15"/>
  <c r="F35" i="15"/>
  <c r="I29" i="15"/>
  <c r="M29" i="15"/>
  <c r="L29" i="15"/>
  <c r="K29" i="15"/>
  <c r="J29" i="15"/>
  <c r="I38" i="15"/>
  <c r="M38" i="15"/>
  <c r="L38" i="15"/>
  <c r="K38" i="15"/>
  <c r="J38" i="15"/>
  <c r="G49" i="15"/>
  <c r="I46" i="15"/>
  <c r="M46" i="15"/>
  <c r="L46" i="15"/>
  <c r="K46" i="15"/>
  <c r="J46" i="15"/>
  <c r="I55" i="15"/>
  <c r="H63" i="15"/>
  <c r="M55" i="15"/>
  <c r="L55" i="15"/>
  <c r="K55" i="15"/>
  <c r="J55" i="15"/>
  <c r="M72" i="15"/>
  <c r="J72" i="15"/>
  <c r="I72" i="15"/>
  <c r="L72" i="15"/>
  <c r="K72" i="15"/>
  <c r="K73" i="15"/>
  <c r="J73" i="15"/>
  <c r="I73" i="15"/>
  <c r="M73" i="15"/>
  <c r="L73" i="15"/>
  <c r="M81" i="15"/>
  <c r="J81" i="15"/>
  <c r="I81" i="15"/>
  <c r="L81" i="15"/>
  <c r="K81" i="15"/>
  <c r="K103" i="15"/>
  <c r="I103" i="15"/>
  <c r="M103" i="15"/>
  <c r="L103" i="15"/>
  <c r="J103" i="15"/>
  <c r="G119" i="15"/>
  <c r="J137" i="15"/>
  <c r="I137" i="15"/>
  <c r="K137" i="15"/>
  <c r="M137" i="15"/>
  <c r="L137" i="15"/>
  <c r="C161" i="15"/>
  <c r="J154" i="15"/>
  <c r="I154" i="15"/>
  <c r="K154" i="15"/>
  <c r="M154" i="15"/>
  <c r="L154" i="15"/>
  <c r="D9" i="16"/>
  <c r="L12" i="16"/>
  <c r="K12" i="16"/>
  <c r="I12" i="16"/>
  <c r="M12" i="16"/>
  <c r="J12" i="16"/>
  <c r="L20" i="16"/>
  <c r="K20" i="16"/>
  <c r="I20" i="16"/>
  <c r="J20" i="16"/>
  <c r="D37" i="16"/>
  <c r="E77" i="16"/>
  <c r="E79" i="16"/>
  <c r="H93" i="16"/>
  <c r="L94" i="16"/>
  <c r="K94" i="16"/>
  <c r="J94" i="16"/>
  <c r="I94" i="16"/>
  <c r="M104" i="16"/>
  <c r="L104" i="16"/>
  <c r="K104" i="16"/>
  <c r="I104" i="16"/>
  <c r="J104" i="16"/>
  <c r="F119" i="16"/>
  <c r="R9" i="17"/>
  <c r="M18" i="17"/>
  <c r="L18" i="17"/>
  <c r="K18" i="17"/>
  <c r="J18" i="17"/>
  <c r="I18" i="17"/>
  <c r="D35" i="17"/>
  <c r="M43" i="17"/>
  <c r="L43" i="17"/>
  <c r="K43" i="17"/>
  <c r="J43" i="17"/>
  <c r="I43" i="17"/>
  <c r="G51" i="17"/>
  <c r="M54" i="17"/>
  <c r="M83" i="17"/>
  <c r="K83" i="17"/>
  <c r="I83" i="17"/>
  <c r="M112" i="17"/>
  <c r="K112" i="17"/>
  <c r="I112" i="17"/>
  <c r="M123" i="17"/>
  <c r="M152" i="17"/>
  <c r="K152" i="17"/>
  <c r="I152" i="17"/>
  <c r="F20" i="18"/>
  <c r="I24" i="18"/>
  <c r="J24" i="18"/>
  <c r="P36" i="18"/>
  <c r="I41" i="18"/>
  <c r="J41" i="18"/>
  <c r="T51" i="18"/>
  <c r="R51" i="18"/>
  <c r="Q50" i="18"/>
  <c r="S51" i="18"/>
  <c r="O62" i="18"/>
  <c r="AA96" i="18"/>
  <c r="Z96" i="18"/>
  <c r="Y104" i="18"/>
  <c r="U106" i="18"/>
  <c r="S117" i="18"/>
  <c r="R117" i="18"/>
  <c r="K12" i="14"/>
  <c r="J12" i="14"/>
  <c r="I12" i="14"/>
  <c r="E23" i="14"/>
  <c r="K20" i="14"/>
  <c r="J20" i="14"/>
  <c r="I20" i="14"/>
  <c r="H37" i="14"/>
  <c r="K29" i="14"/>
  <c r="J29" i="14"/>
  <c r="I29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I72" i="14"/>
  <c r="J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H149" i="14"/>
  <c r="K141" i="14"/>
  <c r="I141" i="14"/>
  <c r="J141" i="14"/>
  <c r="C163" i="14"/>
  <c r="K158" i="14"/>
  <c r="J158" i="14"/>
  <c r="I158" i="14"/>
  <c r="M24" i="15"/>
  <c r="L24" i="15"/>
  <c r="K24" i="15"/>
  <c r="J24" i="15"/>
  <c r="I24" i="15"/>
  <c r="G35" i="15"/>
  <c r="M32" i="15"/>
  <c r="L32" i="15"/>
  <c r="K32" i="15"/>
  <c r="J32" i="15"/>
  <c r="I32" i="15"/>
  <c r="H49" i="15"/>
  <c r="M41" i="15"/>
  <c r="L41" i="15"/>
  <c r="K41" i="15"/>
  <c r="J41" i="15"/>
  <c r="I41" i="15"/>
  <c r="M58" i="15"/>
  <c r="L58" i="15"/>
  <c r="K58" i="15"/>
  <c r="J58" i="15"/>
  <c r="I58" i="15"/>
  <c r="M67" i="15"/>
  <c r="L67" i="15"/>
  <c r="K67" i="15"/>
  <c r="J67" i="15"/>
  <c r="I67" i="15"/>
  <c r="K95" i="15"/>
  <c r="M95" i="15"/>
  <c r="L95" i="15"/>
  <c r="J95" i="15"/>
  <c r="I95" i="15"/>
  <c r="J111" i="15"/>
  <c r="I111" i="15"/>
  <c r="H119" i="15"/>
  <c r="M111" i="15"/>
  <c r="L111" i="15"/>
  <c r="K111" i="15"/>
  <c r="D133" i="15"/>
  <c r="L129" i="15"/>
  <c r="K129" i="15"/>
  <c r="M129" i="15"/>
  <c r="J129" i="15"/>
  <c r="I129" i="15"/>
  <c r="E147" i="15"/>
  <c r="L146" i="15"/>
  <c r="K146" i="15"/>
  <c r="M146" i="15"/>
  <c r="J146" i="15"/>
  <c r="I146" i="15"/>
  <c r="F161" i="15"/>
  <c r="E9" i="16"/>
  <c r="C21" i="16"/>
  <c r="L33" i="16"/>
  <c r="K33" i="16"/>
  <c r="J33" i="16"/>
  <c r="I33" i="16"/>
  <c r="M44" i="16"/>
  <c r="L44" i="16"/>
  <c r="K44" i="16"/>
  <c r="J44" i="16"/>
  <c r="I44" i="16"/>
  <c r="C63" i="16"/>
  <c r="L73" i="16"/>
  <c r="K73" i="16"/>
  <c r="J73" i="16"/>
  <c r="I73" i="16"/>
  <c r="F79" i="16"/>
  <c r="M102" i="16"/>
  <c r="L102" i="16"/>
  <c r="K102" i="16"/>
  <c r="J102" i="16"/>
  <c r="I102" i="16"/>
  <c r="G119" i="16"/>
  <c r="L113" i="16"/>
  <c r="K113" i="16"/>
  <c r="J113" i="16"/>
  <c r="I113" i="16"/>
  <c r="M142" i="16"/>
  <c r="L142" i="16"/>
  <c r="K142" i="16"/>
  <c r="J142" i="16"/>
  <c r="I142" i="16"/>
  <c r="C161" i="16"/>
  <c r="E35" i="17"/>
  <c r="E37" i="17"/>
  <c r="M52" i="17"/>
  <c r="K52" i="17"/>
  <c r="I52" i="17"/>
  <c r="M62" i="17"/>
  <c r="M131" i="17"/>
  <c r="M160" i="17"/>
  <c r="K160" i="17"/>
  <c r="I160" i="17"/>
  <c r="V8" i="18"/>
  <c r="J12" i="18"/>
  <c r="I12" i="18"/>
  <c r="H20" i="18"/>
  <c r="D22" i="18"/>
  <c r="V34" i="18"/>
  <c r="J29" i="18"/>
  <c r="I29" i="18"/>
  <c r="D48" i="18"/>
  <c r="J46" i="18"/>
  <c r="I46" i="18"/>
  <c r="W62" i="18"/>
  <c r="S70" i="18"/>
  <c r="R70" i="18"/>
  <c r="AA117" i="18"/>
  <c r="Z117" i="18"/>
  <c r="S139" i="18"/>
  <c r="R139" i="18"/>
  <c r="J67" i="21"/>
  <c r="I67" i="21"/>
  <c r="H67" i="21"/>
  <c r="E8" i="18"/>
  <c r="M8" i="18"/>
  <c r="U8" i="18"/>
  <c r="S11" i="18"/>
  <c r="R11" i="18"/>
  <c r="AA11" i="18"/>
  <c r="Z11" i="18"/>
  <c r="G20" i="18"/>
  <c r="O20" i="18"/>
  <c r="W20" i="18"/>
  <c r="S15" i="18"/>
  <c r="R15" i="18"/>
  <c r="AA15" i="18"/>
  <c r="Z15" i="18"/>
  <c r="S19" i="18"/>
  <c r="R19" i="18"/>
  <c r="AA19" i="18"/>
  <c r="Z19" i="18"/>
  <c r="C22" i="18"/>
  <c r="S24" i="18"/>
  <c r="R24" i="18"/>
  <c r="AA24" i="18"/>
  <c r="Z24" i="18"/>
  <c r="E34" i="18"/>
  <c r="M34" i="18"/>
  <c r="U34" i="18"/>
  <c r="S28" i="18"/>
  <c r="R28" i="18"/>
  <c r="AA28" i="18"/>
  <c r="Z28" i="18"/>
  <c r="T32" i="18"/>
  <c r="S32" i="18"/>
  <c r="R32" i="18"/>
  <c r="AA32" i="18"/>
  <c r="Z32" i="18"/>
  <c r="Q36" i="18"/>
  <c r="T37" i="18"/>
  <c r="S37" i="18"/>
  <c r="R37" i="18"/>
  <c r="Y36" i="18"/>
  <c r="AA37" i="18"/>
  <c r="Z37" i="18"/>
  <c r="C48" i="18"/>
  <c r="T41" i="18"/>
  <c r="S41" i="18"/>
  <c r="R41" i="18"/>
  <c r="AA41" i="18"/>
  <c r="Z41" i="18"/>
  <c r="S45" i="18"/>
  <c r="R45" i="18"/>
  <c r="AA45" i="18"/>
  <c r="Z45" i="18"/>
  <c r="C50" i="18"/>
  <c r="J52" i="18"/>
  <c r="I52" i="18"/>
  <c r="T53" i="18"/>
  <c r="S53" i="18"/>
  <c r="R53" i="18"/>
  <c r="U62" i="18"/>
  <c r="Z60" i="18"/>
  <c r="AA60" i="18"/>
  <c r="Q64" i="18"/>
  <c r="T65" i="18"/>
  <c r="R65" i="18"/>
  <c r="S65" i="18"/>
  <c r="C76" i="18"/>
  <c r="R82" i="18"/>
  <c r="Q90" i="18"/>
  <c r="S82" i="18"/>
  <c r="M92" i="18"/>
  <c r="Z95" i="18"/>
  <c r="AA95" i="18"/>
  <c r="R99" i="18"/>
  <c r="S99" i="18"/>
  <c r="M118" i="18"/>
  <c r="Z112" i="18"/>
  <c r="AA112" i="18"/>
  <c r="R116" i="18"/>
  <c r="S116" i="18"/>
  <c r="Z129" i="18"/>
  <c r="AA129" i="18"/>
  <c r="W134" i="18"/>
  <c r="E148" i="18"/>
  <c r="O22" i="21"/>
  <c r="L32" i="24"/>
  <c r="L79" i="15"/>
  <c r="K79" i="15"/>
  <c r="M79" i="15"/>
  <c r="J79" i="15"/>
  <c r="I79" i="15"/>
  <c r="D91" i="15"/>
  <c r="L87" i="15"/>
  <c r="K87" i="15"/>
  <c r="M87" i="15"/>
  <c r="J87" i="15"/>
  <c r="I87" i="15"/>
  <c r="L96" i="15"/>
  <c r="K96" i="15"/>
  <c r="I96" i="15"/>
  <c r="M96" i="15"/>
  <c r="J96" i="15"/>
  <c r="E105" i="15"/>
  <c r="L104" i="15"/>
  <c r="K104" i="15"/>
  <c r="J104" i="15"/>
  <c r="I104" i="15"/>
  <c r="M104" i="15"/>
  <c r="F119" i="15"/>
  <c r="L113" i="15"/>
  <c r="K113" i="15"/>
  <c r="M113" i="15"/>
  <c r="J113" i="15"/>
  <c r="I113" i="15"/>
  <c r="L122" i="15"/>
  <c r="K122" i="15"/>
  <c r="I122" i="15"/>
  <c r="M122" i="15"/>
  <c r="J122" i="15"/>
  <c r="G133" i="15"/>
  <c r="L130" i="15"/>
  <c r="K130" i="15"/>
  <c r="I130" i="15"/>
  <c r="M130" i="15"/>
  <c r="J130" i="15"/>
  <c r="L139" i="15"/>
  <c r="K139" i="15"/>
  <c r="I139" i="15"/>
  <c r="H147" i="15"/>
  <c r="M139" i="15"/>
  <c r="J139" i="15"/>
  <c r="L156" i="15"/>
  <c r="K156" i="15"/>
  <c r="I156" i="15"/>
  <c r="M156" i="15"/>
  <c r="J156" i="15"/>
  <c r="G9" i="16"/>
  <c r="E21" i="16"/>
  <c r="D23" i="16"/>
  <c r="C35" i="16"/>
  <c r="L28" i="16"/>
  <c r="K28" i="16"/>
  <c r="I28" i="16"/>
  <c r="M28" i="16"/>
  <c r="J28" i="16"/>
  <c r="E37" i="16"/>
  <c r="D49" i="16"/>
  <c r="L45" i="16"/>
  <c r="K45" i="16"/>
  <c r="J45" i="16"/>
  <c r="I45" i="16"/>
  <c r="M45" i="16"/>
  <c r="F51" i="16"/>
  <c r="L54" i="16"/>
  <c r="K54" i="16"/>
  <c r="J54" i="16"/>
  <c r="I54" i="16"/>
  <c r="M54" i="16"/>
  <c r="E63" i="16"/>
  <c r="L62" i="16"/>
  <c r="K62" i="16"/>
  <c r="J62" i="16"/>
  <c r="I62" i="16"/>
  <c r="G65" i="16"/>
  <c r="F77" i="16"/>
  <c r="L71" i="16"/>
  <c r="K71" i="16"/>
  <c r="J71" i="16"/>
  <c r="I71" i="16"/>
  <c r="M71" i="16"/>
  <c r="L80" i="16"/>
  <c r="K80" i="16"/>
  <c r="J80" i="16"/>
  <c r="I80" i="16"/>
  <c r="H79" i="16"/>
  <c r="G91" i="16"/>
  <c r="L88" i="16"/>
  <c r="K88" i="16"/>
  <c r="J88" i="16"/>
  <c r="I88" i="16"/>
  <c r="M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M123" i="16"/>
  <c r="L131" i="16"/>
  <c r="K131" i="16"/>
  <c r="J131" i="16"/>
  <c r="I131" i="16"/>
  <c r="D135" i="16"/>
  <c r="C147" i="16"/>
  <c r="L140" i="16"/>
  <c r="K140" i="16"/>
  <c r="J140" i="16"/>
  <c r="I140" i="16"/>
  <c r="E149" i="16"/>
  <c r="D161" i="16"/>
  <c r="L157" i="16"/>
  <c r="K157" i="16"/>
  <c r="J157" i="16"/>
  <c r="I157" i="16"/>
  <c r="M157" i="16"/>
  <c r="L13" i="17"/>
  <c r="K13" i="17"/>
  <c r="J13" i="17"/>
  <c r="I13" i="17"/>
  <c r="H21" i="17"/>
  <c r="M13" i="17"/>
  <c r="L17" i="17"/>
  <c r="K17" i="17"/>
  <c r="J17" i="17"/>
  <c r="I17" i="17"/>
  <c r="M17" i="17"/>
  <c r="G23" i="17"/>
  <c r="F35" i="17"/>
  <c r="L29" i="17"/>
  <c r="K29" i="17"/>
  <c r="J29" i="17"/>
  <c r="I29" i="17"/>
  <c r="M29" i="17"/>
  <c r="L38" i="17"/>
  <c r="K38" i="17"/>
  <c r="J38" i="17"/>
  <c r="I38" i="17"/>
  <c r="H37" i="17"/>
  <c r="M38" i="17"/>
  <c r="G49" i="17"/>
  <c r="L46" i="17"/>
  <c r="K46" i="17"/>
  <c r="J46" i="17"/>
  <c r="I46" i="17"/>
  <c r="M46" i="17"/>
  <c r="G8" i="18"/>
  <c r="O8" i="18"/>
  <c r="W8" i="18"/>
  <c r="S12" i="18"/>
  <c r="R12" i="18"/>
  <c r="Q20" i="18"/>
  <c r="AA12" i="18"/>
  <c r="Z12" i="18"/>
  <c r="Y20" i="18"/>
  <c r="S16" i="18"/>
  <c r="R16" i="18"/>
  <c r="AA16" i="18"/>
  <c r="Z16" i="18"/>
  <c r="E22" i="18"/>
  <c r="M22" i="18"/>
  <c r="U22" i="18"/>
  <c r="T25" i="18"/>
  <c r="S25" i="18"/>
  <c r="R25" i="18"/>
  <c r="AA25" i="18"/>
  <c r="Z25" i="18"/>
  <c r="G34" i="18"/>
  <c r="O34" i="18"/>
  <c r="W34" i="18"/>
  <c r="T29" i="18"/>
  <c r="S29" i="18"/>
  <c r="R29" i="18"/>
  <c r="AA29" i="18"/>
  <c r="Z29" i="18"/>
  <c r="S33" i="18"/>
  <c r="R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A42" i="18"/>
  <c r="Z42" i="18"/>
  <c r="S46" i="18"/>
  <c r="R46" i="18"/>
  <c r="AA46" i="18"/>
  <c r="Z46" i="18"/>
  <c r="G50" i="18"/>
  <c r="U50" i="18"/>
  <c r="Y64" i="18"/>
  <c r="Z65" i="18"/>
  <c r="AA65" i="18"/>
  <c r="T69" i="18"/>
  <c r="R69" i="18"/>
  <c r="S69" i="18"/>
  <c r="G78" i="18"/>
  <c r="Z82" i="18"/>
  <c r="Y90" i="18"/>
  <c r="AA82" i="18"/>
  <c r="T86" i="18"/>
  <c r="R86" i="18"/>
  <c r="S86" i="18"/>
  <c r="U92" i="18"/>
  <c r="G104" i="18"/>
  <c r="Z99" i="18"/>
  <c r="AA99" i="18"/>
  <c r="T103" i="18"/>
  <c r="R103" i="18"/>
  <c r="S103" i="18"/>
  <c r="C106" i="18"/>
  <c r="U118" i="18"/>
  <c r="Z116" i="18"/>
  <c r="AA116" i="18"/>
  <c r="Q120" i="18"/>
  <c r="T121" i="18"/>
  <c r="R121" i="18"/>
  <c r="S121" i="18"/>
  <c r="C132" i="18"/>
  <c r="R138" i="18"/>
  <c r="Q146" i="18"/>
  <c r="S138" i="18"/>
  <c r="M148" i="18"/>
  <c r="L160" i="18"/>
  <c r="J155" i="18"/>
  <c r="I155" i="18"/>
  <c r="J111" i="21"/>
  <c r="I111" i="21"/>
  <c r="H111" i="21"/>
  <c r="K116" i="15"/>
  <c r="J116" i="15"/>
  <c r="L116" i="15"/>
  <c r="I116" i="15"/>
  <c r="M116" i="15"/>
  <c r="K125" i="15"/>
  <c r="J125" i="15"/>
  <c r="H133" i="15"/>
  <c r="M125" i="15"/>
  <c r="L125" i="15"/>
  <c r="I125" i="15"/>
  <c r="K142" i="15"/>
  <c r="J142" i="15"/>
  <c r="M142" i="15"/>
  <c r="L142" i="15"/>
  <c r="I142" i="15"/>
  <c r="K151" i="15"/>
  <c r="J151" i="15"/>
  <c r="L151" i="15"/>
  <c r="I151" i="15"/>
  <c r="M151" i="15"/>
  <c r="K159" i="15"/>
  <c r="J159" i="15"/>
  <c r="M159" i="15"/>
  <c r="L159" i="15"/>
  <c r="I159" i="15"/>
  <c r="K10" i="16"/>
  <c r="J10" i="16"/>
  <c r="H9" i="16"/>
  <c r="M151" i="16" s="1"/>
  <c r="M10" i="16"/>
  <c r="L10" i="16"/>
  <c r="I10" i="16"/>
  <c r="F21" i="16"/>
  <c r="K14" i="16"/>
  <c r="J14" i="16"/>
  <c r="M14" i="16"/>
  <c r="L14" i="16"/>
  <c r="I14" i="16"/>
  <c r="K18" i="16"/>
  <c r="J18" i="16"/>
  <c r="M18" i="16"/>
  <c r="L18" i="16"/>
  <c r="I18" i="16"/>
  <c r="E23" i="16"/>
  <c r="D35" i="16"/>
  <c r="K31" i="16"/>
  <c r="J31" i="16"/>
  <c r="I31" i="16"/>
  <c r="L31" i="16"/>
  <c r="F37" i="16"/>
  <c r="K40" i="16"/>
  <c r="J40" i="16"/>
  <c r="I40" i="16"/>
  <c r="M40" i="16"/>
  <c r="L40" i="16"/>
  <c r="E49" i="16"/>
  <c r="K48" i="16"/>
  <c r="J48" i="16"/>
  <c r="I48" i="16"/>
  <c r="M48" i="16"/>
  <c r="L48" i="16"/>
  <c r="G51" i="16"/>
  <c r="F63" i="16"/>
  <c r="K57" i="16"/>
  <c r="J57" i="16"/>
  <c r="I57" i="16"/>
  <c r="M57" i="16"/>
  <c r="L57" i="16"/>
  <c r="K66" i="16"/>
  <c r="J66" i="16"/>
  <c r="I66" i="16"/>
  <c r="H65" i="16"/>
  <c r="L66" i="16"/>
  <c r="G77" i="16"/>
  <c r="K74" i="16"/>
  <c r="J74" i="16"/>
  <c r="I74" i="16"/>
  <c r="M74" i="16"/>
  <c r="L74" i="16"/>
  <c r="K83" i="16"/>
  <c r="J83" i="16"/>
  <c r="I83" i="16"/>
  <c r="H91" i="16"/>
  <c r="M83" i="16"/>
  <c r="L83" i="16"/>
  <c r="K100" i="16"/>
  <c r="J100" i="16"/>
  <c r="I100" i="16"/>
  <c r="L100" i="16"/>
  <c r="M100" i="16"/>
  <c r="C107" i="16"/>
  <c r="K109" i="16"/>
  <c r="J109" i="16"/>
  <c r="I109" i="16"/>
  <c r="M109" i="16"/>
  <c r="L109" i="16"/>
  <c r="K117" i="16"/>
  <c r="J117" i="16"/>
  <c r="I117" i="16"/>
  <c r="M117" i="16"/>
  <c r="L117" i="16"/>
  <c r="D121" i="16"/>
  <c r="C133" i="16"/>
  <c r="K126" i="16"/>
  <c r="J126" i="16"/>
  <c r="I126" i="16"/>
  <c r="M126" i="16"/>
  <c r="L126" i="16"/>
  <c r="E135" i="16"/>
  <c r="D147" i="16"/>
  <c r="K143" i="16"/>
  <c r="J143" i="16"/>
  <c r="I143" i="16"/>
  <c r="M143" i="16"/>
  <c r="L143" i="16"/>
  <c r="F149" i="16"/>
  <c r="K152" i="16"/>
  <c r="J152" i="16"/>
  <c r="I152" i="16"/>
  <c r="L152" i="16"/>
  <c r="E161" i="16"/>
  <c r="K160" i="16"/>
  <c r="J160" i="16"/>
  <c r="I160" i="16"/>
  <c r="M160" i="16"/>
  <c r="L160" i="16"/>
  <c r="C9" i="17"/>
  <c r="K24" i="17"/>
  <c r="J24" i="17"/>
  <c r="I24" i="17"/>
  <c r="H23" i="17"/>
  <c r="M24" i="17"/>
  <c r="L24" i="17"/>
  <c r="G35" i="17"/>
  <c r="K32" i="17"/>
  <c r="J32" i="17"/>
  <c r="I32" i="17"/>
  <c r="M32" i="17"/>
  <c r="L32" i="17"/>
  <c r="K41" i="17"/>
  <c r="J41" i="17"/>
  <c r="I41" i="17"/>
  <c r="H49" i="17"/>
  <c r="M41" i="17"/>
  <c r="L41" i="17"/>
  <c r="J9" i="18"/>
  <c r="I9" i="18"/>
  <c r="H8" i="18"/>
  <c r="P8" i="18"/>
  <c r="X8" i="18"/>
  <c r="J13" i="18"/>
  <c r="I13" i="18"/>
  <c r="K17" i="18"/>
  <c r="J17" i="18"/>
  <c r="I17" i="18"/>
  <c r="F22" i="18"/>
  <c r="N22" i="18"/>
  <c r="V22" i="18"/>
  <c r="J26" i="18"/>
  <c r="I26" i="18"/>
  <c r="H34" i="18"/>
  <c r="P34" i="18"/>
  <c r="X34" i="18"/>
  <c r="J30" i="18"/>
  <c r="I30" i="18"/>
  <c r="D36" i="18"/>
  <c r="L36" i="18"/>
  <c r="J39" i="18"/>
  <c r="I39" i="18"/>
  <c r="F48" i="18"/>
  <c r="N48" i="18"/>
  <c r="V48" i="18"/>
  <c r="J43" i="18"/>
  <c r="I43" i="18"/>
  <c r="K47" i="18"/>
  <c r="J47" i="18"/>
  <c r="I47" i="18"/>
  <c r="AA51" i="18"/>
  <c r="Y50" i="18"/>
  <c r="Z51" i="18"/>
  <c r="AA53" i="18"/>
  <c r="Z53" i="18"/>
  <c r="S57" i="18"/>
  <c r="R57" i="18"/>
  <c r="M76" i="18"/>
  <c r="AB70" i="18"/>
  <c r="AA70" i="18"/>
  <c r="Z70" i="18"/>
  <c r="T74" i="18"/>
  <c r="S74" i="18"/>
  <c r="R74" i="18"/>
  <c r="AA87" i="18"/>
  <c r="Z87" i="18"/>
  <c r="W92" i="18"/>
  <c r="E106" i="18"/>
  <c r="T109" i="18"/>
  <c r="S109" i="18"/>
  <c r="R109" i="18"/>
  <c r="W118" i="18"/>
  <c r="AA122" i="18"/>
  <c r="Z122" i="18"/>
  <c r="E132" i="18"/>
  <c r="T126" i="18"/>
  <c r="S126" i="18"/>
  <c r="R126" i="18"/>
  <c r="AA139" i="18"/>
  <c r="Z139" i="18"/>
  <c r="T143" i="18"/>
  <c r="S143" i="18"/>
  <c r="R143" i="18"/>
  <c r="O148" i="18"/>
  <c r="O160" i="18"/>
  <c r="J34" i="16"/>
  <c r="I34" i="16"/>
  <c r="L34" i="16"/>
  <c r="K34" i="16"/>
  <c r="G37" i="16"/>
  <c r="F49" i="16"/>
  <c r="J43" i="16"/>
  <c r="I43" i="16"/>
  <c r="M43" i="16"/>
  <c r="L43" i="16"/>
  <c r="K43" i="16"/>
  <c r="J52" i="16"/>
  <c r="I52" i="16"/>
  <c r="M52" i="16"/>
  <c r="L52" i="16"/>
  <c r="K52" i="16"/>
  <c r="H51" i="16"/>
  <c r="G63" i="16"/>
  <c r="J60" i="16"/>
  <c r="I60" i="16"/>
  <c r="L60" i="16"/>
  <c r="K60" i="16"/>
  <c r="M60" i="16"/>
  <c r="J69" i="16"/>
  <c r="I69" i="16"/>
  <c r="H77" i="16"/>
  <c r="K69" i="16"/>
  <c r="M69" i="16"/>
  <c r="L69" i="16"/>
  <c r="J86" i="16"/>
  <c r="I86" i="16"/>
  <c r="M86" i="16"/>
  <c r="L86" i="16"/>
  <c r="K86" i="16"/>
  <c r="C93" i="16"/>
  <c r="J95" i="16"/>
  <c r="I95" i="16"/>
  <c r="M95" i="16"/>
  <c r="L95" i="16"/>
  <c r="K95" i="16"/>
  <c r="J103" i="16"/>
  <c r="I103" i="16"/>
  <c r="M103" i="16"/>
  <c r="L103" i="16"/>
  <c r="K103" i="16"/>
  <c r="D107" i="16"/>
  <c r="C119" i="16"/>
  <c r="J112" i="16"/>
  <c r="I112" i="16"/>
  <c r="L112" i="16"/>
  <c r="K112" i="16"/>
  <c r="E121" i="16"/>
  <c r="D133" i="16"/>
  <c r="J129" i="16"/>
  <c r="I129" i="16"/>
  <c r="L129" i="16"/>
  <c r="K129" i="16"/>
  <c r="M129" i="16"/>
  <c r="F135" i="16"/>
  <c r="J138" i="16"/>
  <c r="I138" i="16"/>
  <c r="K138" i="16"/>
  <c r="M138" i="16"/>
  <c r="L138" i="16"/>
  <c r="E147" i="16"/>
  <c r="J146" i="16"/>
  <c r="I146" i="16"/>
  <c r="M146" i="16"/>
  <c r="L146" i="16"/>
  <c r="K146" i="16"/>
  <c r="G149" i="16"/>
  <c r="F161" i="16"/>
  <c r="J155" i="16"/>
  <c r="I155" i="16"/>
  <c r="M155" i="16"/>
  <c r="L155" i="16"/>
  <c r="K155" i="16"/>
  <c r="D9" i="17"/>
  <c r="J12" i="17"/>
  <c r="I12" i="17"/>
  <c r="M12" i="17"/>
  <c r="L12" i="17"/>
  <c r="K12" i="17"/>
  <c r="J16" i="17"/>
  <c r="I16" i="17"/>
  <c r="L16" i="17"/>
  <c r="K16" i="17"/>
  <c r="M16" i="17"/>
  <c r="J20" i="17"/>
  <c r="I20" i="17"/>
  <c r="K20" i="17"/>
  <c r="M20" i="17"/>
  <c r="L20" i="17"/>
  <c r="J27" i="17"/>
  <c r="I27" i="17"/>
  <c r="H35" i="17"/>
  <c r="M27" i="17"/>
  <c r="L27" i="17"/>
  <c r="K27" i="17"/>
  <c r="J44" i="17"/>
  <c r="I44" i="17"/>
  <c r="M44" i="17"/>
  <c r="L44" i="17"/>
  <c r="K44" i="17"/>
  <c r="J53" i="17"/>
  <c r="M53" i="17"/>
  <c r="L53" i="17"/>
  <c r="M61" i="17"/>
  <c r="M70" i="17"/>
  <c r="M87" i="17"/>
  <c r="S9" i="18"/>
  <c r="R9" i="18"/>
  <c r="Q8" i="18"/>
  <c r="T135" i="18" s="1"/>
  <c r="AA9" i="18"/>
  <c r="Z9" i="18"/>
  <c r="Y8" i="18"/>
  <c r="C20" i="18"/>
  <c r="S13" i="18"/>
  <c r="R13" i="18"/>
  <c r="AA13" i="18"/>
  <c r="Z13" i="18"/>
  <c r="AB13" i="18"/>
  <c r="S17" i="18"/>
  <c r="R17" i="18"/>
  <c r="AA17" i="18"/>
  <c r="Z17" i="18"/>
  <c r="AB17" i="18"/>
  <c r="G22" i="18"/>
  <c r="O22" i="18"/>
  <c r="W22" i="18"/>
  <c r="S26" i="18"/>
  <c r="R26" i="18"/>
  <c r="Q34" i="18"/>
  <c r="AA26" i="18"/>
  <c r="Z26" i="18"/>
  <c r="Y34" i="18"/>
  <c r="S30" i="18"/>
  <c r="R30" i="18"/>
  <c r="T30" i="18"/>
  <c r="AA30" i="18"/>
  <c r="Z30" i="18"/>
  <c r="E36" i="18"/>
  <c r="M36" i="18"/>
  <c r="U36" i="18"/>
  <c r="S39" i="18"/>
  <c r="R39" i="18"/>
  <c r="AA39" i="18"/>
  <c r="Z39" i="18"/>
  <c r="AB39" i="18"/>
  <c r="G48" i="18"/>
  <c r="O48" i="18"/>
  <c r="W48" i="18"/>
  <c r="S43" i="18"/>
  <c r="R43" i="18"/>
  <c r="T43" i="18"/>
  <c r="AA43" i="18"/>
  <c r="Z43" i="18"/>
  <c r="S47" i="18"/>
  <c r="R47" i="18"/>
  <c r="T47" i="18"/>
  <c r="AA47" i="18"/>
  <c r="Z47" i="18"/>
  <c r="E62" i="18"/>
  <c r="T56" i="18"/>
  <c r="R56" i="18"/>
  <c r="S56" i="18"/>
  <c r="Z69" i="18"/>
  <c r="AA69" i="18"/>
  <c r="T73" i="18"/>
  <c r="R73" i="18"/>
  <c r="S73" i="18"/>
  <c r="O78" i="18"/>
  <c r="Z86" i="18"/>
  <c r="AA86" i="18"/>
  <c r="O104" i="18"/>
  <c r="Z103" i="18"/>
  <c r="AA103" i="18"/>
  <c r="R108" i="18"/>
  <c r="S108" i="18"/>
  <c r="Y120" i="18"/>
  <c r="AB121" i="18"/>
  <c r="Z121" i="18"/>
  <c r="AA121" i="18"/>
  <c r="T125" i="18"/>
  <c r="R125" i="18"/>
  <c r="S125" i="18"/>
  <c r="G134" i="18"/>
  <c r="Z138" i="18"/>
  <c r="AA138" i="18"/>
  <c r="Y146" i="18"/>
  <c r="T142" i="18"/>
  <c r="R142" i="18"/>
  <c r="S142" i="18"/>
  <c r="U148" i="18"/>
  <c r="AA152" i="18"/>
  <c r="Y160" i="18"/>
  <c r="Z152" i="18"/>
  <c r="AB152" i="18"/>
  <c r="I80" i="15"/>
  <c r="M80" i="15"/>
  <c r="L80" i="15"/>
  <c r="K80" i="15"/>
  <c r="J80" i="15"/>
  <c r="G91" i="15"/>
  <c r="I88" i="15"/>
  <c r="M88" i="15"/>
  <c r="J88" i="15"/>
  <c r="L88" i="15"/>
  <c r="K88" i="15"/>
  <c r="I97" i="15"/>
  <c r="H105" i="15"/>
  <c r="M97" i="15"/>
  <c r="K97" i="15"/>
  <c r="J97" i="15"/>
  <c r="L97" i="15"/>
  <c r="I114" i="15"/>
  <c r="M114" i="15"/>
  <c r="L114" i="15"/>
  <c r="K114" i="15"/>
  <c r="J114" i="15"/>
  <c r="I123" i="15"/>
  <c r="M123" i="15"/>
  <c r="J123" i="15"/>
  <c r="L123" i="15"/>
  <c r="K123" i="15"/>
  <c r="I131" i="15"/>
  <c r="M131" i="15"/>
  <c r="L131" i="15"/>
  <c r="K131" i="15"/>
  <c r="J131" i="15"/>
  <c r="C147" i="15"/>
  <c r="I140" i="15"/>
  <c r="M140" i="15"/>
  <c r="J140" i="15"/>
  <c r="L140" i="15"/>
  <c r="K140" i="15"/>
  <c r="I149" i="15"/>
  <c r="M149" i="15"/>
  <c r="L149" i="15"/>
  <c r="K149" i="15"/>
  <c r="J149" i="15"/>
  <c r="D161" i="15"/>
  <c r="I157" i="15"/>
  <c r="M157" i="15"/>
  <c r="J157" i="15"/>
  <c r="L157" i="15"/>
  <c r="K157" i="15"/>
  <c r="I13" i="16"/>
  <c r="H21" i="16"/>
  <c r="M13" i="16"/>
  <c r="L13" i="16"/>
  <c r="K13" i="16"/>
  <c r="J13" i="16"/>
  <c r="I17" i="16"/>
  <c r="M17" i="16"/>
  <c r="K17" i="16"/>
  <c r="J17" i="16"/>
  <c r="L17" i="16"/>
  <c r="G23" i="16"/>
  <c r="F35" i="16"/>
  <c r="I29" i="16"/>
  <c r="M29" i="16"/>
  <c r="K29" i="16"/>
  <c r="J29" i="16"/>
  <c r="L29" i="16"/>
  <c r="I38" i="16"/>
  <c r="M38" i="16"/>
  <c r="H37" i="16"/>
  <c r="J38" i="16"/>
  <c r="L38" i="16"/>
  <c r="K38" i="16"/>
  <c r="G49" i="16"/>
  <c r="I46" i="16"/>
  <c r="M46" i="16"/>
  <c r="L46" i="16"/>
  <c r="K46" i="16"/>
  <c r="J46" i="16"/>
  <c r="I55" i="16"/>
  <c r="H63" i="16"/>
  <c r="M55" i="16"/>
  <c r="L55" i="16"/>
  <c r="K55" i="16"/>
  <c r="J55" i="16"/>
  <c r="I72" i="16"/>
  <c r="M72" i="16"/>
  <c r="L72" i="16"/>
  <c r="K72" i="16"/>
  <c r="J72" i="16"/>
  <c r="C79" i="16"/>
  <c r="I81" i="16"/>
  <c r="M81" i="16"/>
  <c r="L81" i="16"/>
  <c r="K81" i="16"/>
  <c r="J81" i="16"/>
  <c r="I89" i="16"/>
  <c r="M89" i="16"/>
  <c r="L89" i="16"/>
  <c r="K89" i="16"/>
  <c r="J89" i="16"/>
  <c r="D93" i="16"/>
  <c r="C105" i="16"/>
  <c r="I98" i="16"/>
  <c r="M98" i="16"/>
  <c r="K98" i="16"/>
  <c r="J98" i="16"/>
  <c r="L98" i="16"/>
  <c r="E107" i="16"/>
  <c r="D119" i="16"/>
  <c r="I115" i="16"/>
  <c r="M115" i="16"/>
  <c r="L115" i="16"/>
  <c r="K115" i="16"/>
  <c r="J115" i="16"/>
  <c r="F121" i="16"/>
  <c r="I124" i="16"/>
  <c r="M124" i="16"/>
  <c r="L124" i="16"/>
  <c r="K124" i="16"/>
  <c r="J124" i="16"/>
  <c r="E133" i="16"/>
  <c r="I132" i="16"/>
  <c r="M132" i="16"/>
  <c r="L132" i="16"/>
  <c r="K132" i="16"/>
  <c r="J132" i="16"/>
  <c r="G135" i="16"/>
  <c r="F147" i="16"/>
  <c r="I141" i="16"/>
  <c r="M141" i="16"/>
  <c r="L141" i="16"/>
  <c r="K141" i="16"/>
  <c r="J141" i="16"/>
  <c r="I150" i="16"/>
  <c r="M150" i="16"/>
  <c r="H149" i="16"/>
  <c r="L150" i="16"/>
  <c r="K150" i="16"/>
  <c r="J150" i="16"/>
  <c r="G161" i="16"/>
  <c r="I158" i="16"/>
  <c r="M158" i="16"/>
  <c r="L158" i="16"/>
  <c r="K158" i="16"/>
  <c r="J158" i="16"/>
  <c r="E9" i="17"/>
  <c r="C21" i="17"/>
  <c r="I30" i="17"/>
  <c r="M30" i="17"/>
  <c r="L30" i="17"/>
  <c r="K30" i="17"/>
  <c r="J30" i="17"/>
  <c r="C37" i="17"/>
  <c r="I39" i="17"/>
  <c r="M39" i="17"/>
  <c r="L39" i="17"/>
  <c r="K39" i="17"/>
  <c r="J39" i="17"/>
  <c r="I47" i="17"/>
  <c r="M47" i="17"/>
  <c r="K47" i="17"/>
  <c r="J47" i="17"/>
  <c r="L47" i="17"/>
  <c r="I10" i="18"/>
  <c r="J10" i="18"/>
  <c r="D20" i="18"/>
  <c r="L20" i="18"/>
  <c r="I14" i="18"/>
  <c r="J14" i="18"/>
  <c r="I18" i="18"/>
  <c r="J18" i="18"/>
  <c r="I23" i="18"/>
  <c r="H22" i="18"/>
  <c r="J23" i="18"/>
  <c r="P22" i="18"/>
  <c r="X22" i="18"/>
  <c r="I27" i="18"/>
  <c r="K27" i="18"/>
  <c r="J27" i="18"/>
  <c r="I31" i="18"/>
  <c r="J31" i="18"/>
  <c r="F36" i="18"/>
  <c r="N36" i="18"/>
  <c r="V36" i="18"/>
  <c r="I40" i="18"/>
  <c r="H48" i="18"/>
  <c r="J40" i="18"/>
  <c r="P48" i="18"/>
  <c r="X48" i="18"/>
  <c r="I44" i="18"/>
  <c r="J44" i="18"/>
  <c r="T52" i="18"/>
  <c r="R52" i="18"/>
  <c r="S52" i="18"/>
  <c r="G62" i="18"/>
  <c r="AA57" i="18"/>
  <c r="Z57" i="18"/>
  <c r="T61" i="18"/>
  <c r="S61" i="18"/>
  <c r="R61" i="18"/>
  <c r="C64" i="18"/>
  <c r="U76" i="18"/>
  <c r="AA74" i="18"/>
  <c r="Z74" i="18"/>
  <c r="T79" i="18"/>
  <c r="S79" i="18"/>
  <c r="R79" i="18"/>
  <c r="Q78" i="18"/>
  <c r="C90" i="18"/>
  <c r="S96" i="18"/>
  <c r="R96" i="18"/>
  <c r="Q104" i="18"/>
  <c r="M106" i="18"/>
  <c r="AA109" i="18"/>
  <c r="Z109" i="18"/>
  <c r="S113" i="18"/>
  <c r="R113" i="18"/>
  <c r="M132" i="18"/>
  <c r="AA126" i="18"/>
  <c r="Z126" i="18"/>
  <c r="T130" i="18"/>
  <c r="S130" i="18"/>
  <c r="R130" i="18"/>
  <c r="AA143" i="18"/>
  <c r="Z143" i="18"/>
  <c r="W148" i="18"/>
  <c r="J151" i="18"/>
  <c r="I151" i="18"/>
  <c r="L74" i="15"/>
  <c r="K74" i="15"/>
  <c r="J74" i="15"/>
  <c r="I74" i="15"/>
  <c r="M74" i="15"/>
  <c r="H91" i="15"/>
  <c r="L83" i="15"/>
  <c r="M83" i="15"/>
  <c r="K83" i="15"/>
  <c r="J83" i="15"/>
  <c r="I83" i="15"/>
  <c r="L100" i="15"/>
  <c r="M100" i="15"/>
  <c r="K100" i="15"/>
  <c r="J100" i="15"/>
  <c r="I100" i="15"/>
  <c r="L109" i="15"/>
  <c r="M109" i="15"/>
  <c r="K109" i="15"/>
  <c r="J109" i="15"/>
  <c r="I109" i="15"/>
  <c r="M117" i="15"/>
  <c r="L117" i="15"/>
  <c r="K117" i="15"/>
  <c r="J117" i="15"/>
  <c r="I117" i="15"/>
  <c r="C133" i="15"/>
  <c r="M126" i="15"/>
  <c r="L126" i="15"/>
  <c r="I126" i="15"/>
  <c r="K126" i="15"/>
  <c r="J126" i="15"/>
  <c r="M135" i="15"/>
  <c r="L135" i="15"/>
  <c r="K135" i="15"/>
  <c r="J135" i="15"/>
  <c r="I135" i="15"/>
  <c r="D147" i="15"/>
  <c r="M143" i="15"/>
  <c r="L143" i="15"/>
  <c r="I143" i="15"/>
  <c r="K143" i="15"/>
  <c r="J143" i="15"/>
  <c r="M152" i="15"/>
  <c r="L152" i="15"/>
  <c r="K152" i="15"/>
  <c r="J152" i="15"/>
  <c r="I152" i="15"/>
  <c r="E161" i="15"/>
  <c r="M160" i="15"/>
  <c r="L160" i="15"/>
  <c r="I160" i="15"/>
  <c r="K160" i="15"/>
  <c r="J160" i="15"/>
  <c r="C9" i="16"/>
  <c r="M24" i="16"/>
  <c r="H23" i="16"/>
  <c r="L24" i="16"/>
  <c r="K24" i="16"/>
  <c r="J24" i="16"/>
  <c r="I24" i="16"/>
  <c r="G35" i="16"/>
  <c r="M32" i="16"/>
  <c r="L32" i="16"/>
  <c r="K32" i="16"/>
  <c r="J32" i="16"/>
  <c r="I32" i="16"/>
  <c r="H49" i="16"/>
  <c r="M41" i="16"/>
  <c r="L41" i="16"/>
  <c r="K41" i="16"/>
  <c r="J41" i="16"/>
  <c r="I41" i="16"/>
  <c r="M58" i="16"/>
  <c r="L58" i="16"/>
  <c r="K58" i="16"/>
  <c r="J58" i="16"/>
  <c r="I58" i="16"/>
  <c r="C65" i="16"/>
  <c r="M67" i="16"/>
  <c r="L67" i="16"/>
  <c r="J67" i="16"/>
  <c r="I67" i="16"/>
  <c r="K67" i="16"/>
  <c r="M75" i="16"/>
  <c r="L75" i="16"/>
  <c r="I75" i="16"/>
  <c r="K75" i="16"/>
  <c r="J75" i="16"/>
  <c r="D79" i="16"/>
  <c r="C91" i="16"/>
  <c r="M84" i="16"/>
  <c r="L84" i="16"/>
  <c r="K84" i="16"/>
  <c r="J84" i="16"/>
  <c r="I84" i="16"/>
  <c r="E93" i="16"/>
  <c r="D105" i="16"/>
  <c r="M101" i="16"/>
  <c r="L101" i="16"/>
  <c r="K101" i="16"/>
  <c r="J101" i="16"/>
  <c r="I101" i="16"/>
  <c r="F107" i="16"/>
  <c r="M110" i="16"/>
  <c r="L110" i="16"/>
  <c r="K110" i="16"/>
  <c r="J110" i="16"/>
  <c r="I110" i="16"/>
  <c r="E119" i="16"/>
  <c r="M118" i="16"/>
  <c r="L118" i="16"/>
  <c r="K118" i="16"/>
  <c r="J118" i="16"/>
  <c r="I118" i="16"/>
  <c r="G121" i="16"/>
  <c r="F133" i="16"/>
  <c r="M127" i="16"/>
  <c r="L127" i="16"/>
  <c r="K127" i="16"/>
  <c r="J127" i="16"/>
  <c r="I127" i="16"/>
  <c r="M136" i="16"/>
  <c r="H135" i="16"/>
  <c r="L136" i="16"/>
  <c r="J136" i="16"/>
  <c r="I136" i="16"/>
  <c r="K136" i="16"/>
  <c r="G147" i="16"/>
  <c r="M144" i="16"/>
  <c r="L144" i="16"/>
  <c r="I144" i="16"/>
  <c r="K144" i="16"/>
  <c r="J144" i="16"/>
  <c r="H161" i="16"/>
  <c r="M153" i="16"/>
  <c r="L153" i="16"/>
  <c r="K153" i="16"/>
  <c r="J153" i="16"/>
  <c r="I153" i="16"/>
  <c r="F9" i="17"/>
  <c r="M11" i="17"/>
  <c r="L11" i="17"/>
  <c r="K11" i="17"/>
  <c r="J11" i="17"/>
  <c r="I11" i="17"/>
  <c r="D21" i="17"/>
  <c r="M15" i="17"/>
  <c r="L15" i="17"/>
  <c r="K15" i="17"/>
  <c r="J15" i="17"/>
  <c r="I15" i="17"/>
  <c r="M19" i="17"/>
  <c r="L19" i="17"/>
  <c r="J19" i="17"/>
  <c r="I19" i="17"/>
  <c r="K19" i="17"/>
  <c r="C23" i="17"/>
  <c r="M25" i="17"/>
  <c r="L25" i="17"/>
  <c r="I25" i="17"/>
  <c r="K25" i="17"/>
  <c r="J25" i="17"/>
  <c r="M33" i="17"/>
  <c r="L33" i="17"/>
  <c r="K33" i="17"/>
  <c r="J33" i="17"/>
  <c r="I33" i="17"/>
  <c r="D37" i="17"/>
  <c r="C49" i="17"/>
  <c r="M42" i="17"/>
  <c r="L42" i="17"/>
  <c r="K42" i="17"/>
  <c r="J42" i="17"/>
  <c r="I42" i="17"/>
  <c r="C8" i="18"/>
  <c r="S10" i="18"/>
  <c r="T10" i="18"/>
  <c r="R10" i="18"/>
  <c r="AA10" i="18"/>
  <c r="Z10" i="18"/>
  <c r="E20" i="18"/>
  <c r="M20" i="18"/>
  <c r="U20" i="18"/>
  <c r="S14" i="18"/>
  <c r="T14" i="18"/>
  <c r="R14" i="18"/>
  <c r="AA14" i="18"/>
  <c r="Z14" i="18"/>
  <c r="S18" i="18"/>
  <c r="T18" i="18"/>
  <c r="R18" i="18"/>
  <c r="AA18" i="18"/>
  <c r="Z18" i="18"/>
  <c r="Q22" i="18"/>
  <c r="S23" i="18"/>
  <c r="T23" i="18"/>
  <c r="R23" i="18"/>
  <c r="Y22" i="18"/>
  <c r="AA23" i="18"/>
  <c r="Z23" i="18"/>
  <c r="C34" i="18"/>
  <c r="S27" i="18"/>
  <c r="T27" i="18"/>
  <c r="R27" i="18"/>
  <c r="AA27" i="18"/>
  <c r="Z27" i="18"/>
  <c r="S31" i="18"/>
  <c r="T31" i="18"/>
  <c r="R31" i="18"/>
  <c r="AA31" i="18"/>
  <c r="Z31" i="18"/>
  <c r="G36" i="18"/>
  <c r="O36" i="18"/>
  <c r="W36" i="18"/>
  <c r="Q48" i="18"/>
  <c r="S40" i="18"/>
  <c r="T40" i="18"/>
  <c r="R40" i="18"/>
  <c r="Y48" i="18"/>
  <c r="AA40" i="18"/>
  <c r="Z40" i="18"/>
  <c r="S44" i="18"/>
  <c r="R44" i="18"/>
  <c r="AA44" i="18"/>
  <c r="AB44" i="18"/>
  <c r="Z44" i="18"/>
  <c r="M50" i="18"/>
  <c r="M62" i="18"/>
  <c r="Z56" i="18"/>
  <c r="AA56" i="18"/>
  <c r="T60" i="18"/>
  <c r="R60" i="18"/>
  <c r="S60" i="18"/>
  <c r="Z73" i="18"/>
  <c r="AA73" i="18"/>
  <c r="W78" i="18"/>
  <c r="E92" i="18"/>
  <c r="T95" i="18"/>
  <c r="R95" i="18"/>
  <c r="S95" i="18"/>
  <c r="W104" i="18"/>
  <c r="Z108" i="18"/>
  <c r="AA108" i="18"/>
  <c r="E118" i="18"/>
  <c r="T112" i="18"/>
  <c r="R112" i="18"/>
  <c r="S112" i="18"/>
  <c r="Z125" i="18"/>
  <c r="AA125" i="18"/>
  <c r="R129" i="18"/>
  <c r="S129" i="18"/>
  <c r="O134" i="18"/>
  <c r="Z142" i="18"/>
  <c r="AA142" i="18"/>
  <c r="AA156" i="18"/>
  <c r="Z156" i="18"/>
  <c r="AB156" i="18"/>
  <c r="D50" i="18"/>
  <c r="L50" i="18"/>
  <c r="J53" i="18"/>
  <c r="I53" i="18"/>
  <c r="F62" i="18"/>
  <c r="N62" i="18"/>
  <c r="V62" i="18"/>
  <c r="J57" i="18"/>
  <c r="I57" i="18"/>
  <c r="J61" i="18"/>
  <c r="I61" i="18"/>
  <c r="K66" i="18"/>
  <c r="J66" i="18"/>
  <c r="I66" i="18"/>
  <c r="D76" i="18"/>
  <c r="L76" i="18"/>
  <c r="J70" i="18"/>
  <c r="I70" i="18"/>
  <c r="K74" i="18"/>
  <c r="J74" i="18"/>
  <c r="I74" i="18"/>
  <c r="H78" i="18"/>
  <c r="J79" i="18"/>
  <c r="I79" i="18"/>
  <c r="P78" i="18"/>
  <c r="X78" i="18"/>
  <c r="J83" i="18"/>
  <c r="I83" i="18"/>
  <c r="J87" i="18"/>
  <c r="I87" i="18"/>
  <c r="F92" i="18"/>
  <c r="N92" i="18"/>
  <c r="V92" i="18"/>
  <c r="J96" i="18"/>
  <c r="H104" i="18"/>
  <c r="I96" i="18"/>
  <c r="P104" i="18"/>
  <c r="X104" i="18"/>
  <c r="K100" i="18"/>
  <c r="J100" i="18"/>
  <c r="I100" i="18"/>
  <c r="D106" i="18"/>
  <c r="L106" i="18"/>
  <c r="J109" i="18"/>
  <c r="I109" i="18"/>
  <c r="F118" i="18"/>
  <c r="N118" i="18"/>
  <c r="V118" i="18"/>
  <c r="J113" i="18"/>
  <c r="I113" i="18"/>
  <c r="K117" i="18"/>
  <c r="J117" i="18"/>
  <c r="I117" i="18"/>
  <c r="J122" i="18"/>
  <c r="I122" i="18"/>
  <c r="D132" i="18"/>
  <c r="L132" i="18"/>
  <c r="K126" i="18"/>
  <c r="J126" i="18"/>
  <c r="I126" i="18"/>
  <c r="J130" i="18"/>
  <c r="I130" i="18"/>
  <c r="H134" i="18"/>
  <c r="J135" i="18"/>
  <c r="I135" i="18"/>
  <c r="P134" i="18"/>
  <c r="X134" i="18"/>
  <c r="J139" i="18"/>
  <c r="I139" i="18"/>
  <c r="J143" i="18"/>
  <c r="I143" i="18"/>
  <c r="F148" i="18"/>
  <c r="N148" i="18"/>
  <c r="V148" i="18"/>
  <c r="T151" i="18"/>
  <c r="S151" i="18"/>
  <c r="R151" i="18"/>
  <c r="N160" i="18"/>
  <c r="M22" i="21"/>
  <c r="T20" i="21"/>
  <c r="S20" i="21"/>
  <c r="R20" i="21"/>
  <c r="H161" i="22"/>
  <c r="F50" i="18"/>
  <c r="N50" i="18"/>
  <c r="V50" i="18"/>
  <c r="J54" i="18"/>
  <c r="I54" i="18"/>
  <c r="H62" i="18"/>
  <c r="P62" i="18"/>
  <c r="X62" i="18"/>
  <c r="J58" i="18"/>
  <c r="I58" i="18"/>
  <c r="D64" i="18"/>
  <c r="L64" i="18"/>
  <c r="J67" i="18"/>
  <c r="I67" i="18"/>
  <c r="F76" i="18"/>
  <c r="N76" i="18"/>
  <c r="V76" i="18"/>
  <c r="J71" i="18"/>
  <c r="I71" i="18"/>
  <c r="K75" i="18"/>
  <c r="J75" i="18"/>
  <c r="I75" i="18"/>
  <c r="J80" i="18"/>
  <c r="I80" i="18"/>
  <c r="D90" i="18"/>
  <c r="L90" i="18"/>
  <c r="K84" i="18"/>
  <c r="J84" i="18"/>
  <c r="I84" i="18"/>
  <c r="J88" i="18"/>
  <c r="I88" i="18"/>
  <c r="K93" i="18"/>
  <c r="J93" i="18"/>
  <c r="I93" i="18"/>
  <c r="H92" i="18"/>
  <c r="P92" i="18"/>
  <c r="X92" i="18"/>
  <c r="J97" i="18"/>
  <c r="I97" i="18"/>
  <c r="J101" i="18"/>
  <c r="I101" i="18"/>
  <c r="F106" i="18"/>
  <c r="N106" i="18"/>
  <c r="V106" i="18"/>
  <c r="J110" i="18"/>
  <c r="I110" i="18"/>
  <c r="H118" i="18"/>
  <c r="P118" i="18"/>
  <c r="X118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J131" i="18"/>
  <c r="I131" i="18"/>
  <c r="J136" i="18"/>
  <c r="I136" i="18"/>
  <c r="D146" i="18"/>
  <c r="L146" i="18"/>
  <c r="J140" i="18"/>
  <c r="I140" i="18"/>
  <c r="J144" i="18"/>
  <c r="I144" i="18"/>
  <c r="J149" i="18"/>
  <c r="I149" i="18"/>
  <c r="H148" i="18"/>
  <c r="P148" i="18"/>
  <c r="X148" i="18"/>
  <c r="D160" i="18"/>
  <c r="S152" i="18"/>
  <c r="T152" i="18"/>
  <c r="Q160" i="18"/>
  <c r="R152" i="18"/>
  <c r="J39" i="21"/>
  <c r="I39" i="21"/>
  <c r="H39" i="21"/>
  <c r="J124" i="21"/>
  <c r="I124" i="21"/>
  <c r="H124" i="21"/>
  <c r="F11" i="24"/>
  <c r="O50" i="18"/>
  <c r="W50" i="18"/>
  <c r="S54" i="18"/>
  <c r="R54" i="18"/>
  <c r="Q62" i="18"/>
  <c r="AB54" i="18"/>
  <c r="AA54" i="18"/>
  <c r="Z54" i="18"/>
  <c r="Y62" i="18"/>
  <c r="S58" i="18"/>
  <c r="R58" i="18"/>
  <c r="AA58" i="18"/>
  <c r="Z58" i="18"/>
  <c r="E64" i="18"/>
  <c r="M64" i="18"/>
  <c r="U64" i="18"/>
  <c r="T67" i="18"/>
  <c r="S67" i="18"/>
  <c r="R67" i="18"/>
  <c r="AB67" i="18"/>
  <c r="AA67" i="18"/>
  <c r="Z67" i="18"/>
  <c r="G76" i="18"/>
  <c r="O76" i="18"/>
  <c r="W76" i="18"/>
  <c r="T71" i="18"/>
  <c r="S71" i="18"/>
  <c r="R71" i="18"/>
  <c r="AA71" i="18"/>
  <c r="Z71" i="18"/>
  <c r="S75" i="18"/>
  <c r="R75" i="18"/>
  <c r="AA75" i="18"/>
  <c r="Z75" i="18"/>
  <c r="C78" i="18"/>
  <c r="T80" i="18"/>
  <c r="S80" i="18"/>
  <c r="R80" i="18"/>
  <c r="AA80" i="18"/>
  <c r="Z80" i="18"/>
  <c r="E90" i="18"/>
  <c r="M90" i="18"/>
  <c r="U90" i="18"/>
  <c r="S84" i="18"/>
  <c r="R84" i="18"/>
  <c r="AA84" i="18"/>
  <c r="Z84" i="18"/>
  <c r="T88" i="18"/>
  <c r="S88" i="18"/>
  <c r="R88" i="18"/>
  <c r="AA88" i="18"/>
  <c r="Z88" i="18"/>
  <c r="T93" i="18"/>
  <c r="S93" i="18"/>
  <c r="R93" i="18"/>
  <c r="Q92" i="18"/>
  <c r="AA93" i="18"/>
  <c r="Z93" i="18"/>
  <c r="Y92" i="18"/>
  <c r="C104" i="18"/>
  <c r="T97" i="18"/>
  <c r="S97" i="18"/>
  <c r="R97" i="18"/>
  <c r="AA97" i="18"/>
  <c r="Z97" i="18"/>
  <c r="S101" i="18"/>
  <c r="R101" i="18"/>
  <c r="AB101" i="18"/>
  <c r="AA101" i="18"/>
  <c r="Z101" i="18"/>
  <c r="G106" i="18"/>
  <c r="O106" i="18"/>
  <c r="W106" i="18"/>
  <c r="T110" i="18"/>
  <c r="S110" i="18"/>
  <c r="R110" i="18"/>
  <c r="Q118" i="18"/>
  <c r="AA110" i="18"/>
  <c r="Z110" i="18"/>
  <c r="Y118" i="18"/>
  <c r="T114" i="18"/>
  <c r="S114" i="18"/>
  <c r="R114" i="18"/>
  <c r="AA114" i="18"/>
  <c r="Z114" i="18"/>
  <c r="E120" i="18"/>
  <c r="M120" i="18"/>
  <c r="U120" i="18"/>
  <c r="T123" i="18"/>
  <c r="S123" i="18"/>
  <c r="R123" i="18"/>
  <c r="AA123" i="18"/>
  <c r="Z123" i="18"/>
  <c r="G132" i="18"/>
  <c r="O132" i="18"/>
  <c r="W132" i="18"/>
  <c r="T127" i="18"/>
  <c r="S127" i="18"/>
  <c r="R127" i="18"/>
  <c r="AA127" i="18"/>
  <c r="Z127" i="18"/>
  <c r="T131" i="18"/>
  <c r="S131" i="18"/>
  <c r="R131" i="18"/>
  <c r="AA131" i="18"/>
  <c r="Z131" i="18"/>
  <c r="C134" i="18"/>
  <c r="S136" i="18"/>
  <c r="R136" i="18"/>
  <c r="AB136" i="18"/>
  <c r="AA136" i="18"/>
  <c r="Z136" i="18"/>
  <c r="E146" i="18"/>
  <c r="M146" i="18"/>
  <c r="U146" i="18"/>
  <c r="T140" i="18"/>
  <c r="S140" i="18"/>
  <c r="R140" i="18"/>
  <c r="AA140" i="18"/>
  <c r="Z140" i="18"/>
  <c r="T144" i="18"/>
  <c r="S144" i="18"/>
  <c r="R144" i="18"/>
  <c r="AA144" i="18"/>
  <c r="Z144" i="18"/>
  <c r="S149" i="18"/>
  <c r="R149" i="18"/>
  <c r="Q148" i="18"/>
  <c r="AB149" i="18"/>
  <c r="AA149" i="18"/>
  <c r="Z149" i="18"/>
  <c r="Y148" i="18"/>
  <c r="F160" i="18"/>
  <c r="J128" i="21"/>
  <c r="I128" i="21"/>
  <c r="H128" i="21"/>
  <c r="N33" i="22"/>
  <c r="M33" i="22"/>
  <c r="L33" i="22"/>
  <c r="K33" i="22"/>
  <c r="J33" i="22"/>
  <c r="H50" i="18"/>
  <c r="J51" i="18"/>
  <c r="I51" i="18"/>
  <c r="P50" i="18"/>
  <c r="X50" i="18"/>
  <c r="J55" i="18"/>
  <c r="I55" i="18"/>
  <c r="J59" i="18"/>
  <c r="I59" i="18"/>
  <c r="F64" i="18"/>
  <c r="N64" i="18"/>
  <c r="V64" i="18"/>
  <c r="J68" i="18"/>
  <c r="I68" i="18"/>
  <c r="H76" i="18"/>
  <c r="P76" i="18"/>
  <c r="X76" i="18"/>
  <c r="J72" i="18"/>
  <c r="I72" i="18"/>
  <c r="D78" i="18"/>
  <c r="L78" i="18"/>
  <c r="J81" i="18"/>
  <c r="I81" i="18"/>
  <c r="K81" i="18"/>
  <c r="F90" i="18"/>
  <c r="N90" i="18"/>
  <c r="V90" i="18"/>
  <c r="J85" i="18"/>
  <c r="I85" i="18"/>
  <c r="J89" i="18"/>
  <c r="I89" i="18"/>
  <c r="J94" i="18"/>
  <c r="I94" i="18"/>
  <c r="D104" i="18"/>
  <c r="L104" i="18"/>
  <c r="J98" i="18"/>
  <c r="I98" i="18"/>
  <c r="J102" i="18"/>
  <c r="I102" i="18"/>
  <c r="J107" i="18"/>
  <c r="I107" i="18"/>
  <c r="H106" i="18"/>
  <c r="K107" i="18"/>
  <c r="P106" i="18"/>
  <c r="X106" i="18"/>
  <c r="J111" i="18"/>
  <c r="I111" i="18"/>
  <c r="J115" i="18"/>
  <c r="I115" i="18"/>
  <c r="K115" i="18"/>
  <c r="F120" i="18"/>
  <c r="N120" i="18"/>
  <c r="V120" i="18"/>
  <c r="J124" i="18"/>
  <c r="I124" i="18"/>
  <c r="H132" i="18"/>
  <c r="P132" i="18"/>
  <c r="X132" i="18"/>
  <c r="J128" i="18"/>
  <c r="I128" i="18"/>
  <c r="D134" i="18"/>
  <c r="L134" i="18"/>
  <c r="J137" i="18"/>
  <c r="I137" i="18"/>
  <c r="F146" i="18"/>
  <c r="N146" i="18"/>
  <c r="V146" i="18"/>
  <c r="J141" i="18"/>
  <c r="I141" i="18"/>
  <c r="J145" i="18"/>
  <c r="I145" i="18"/>
  <c r="K145" i="18"/>
  <c r="J150" i="18"/>
  <c r="I150" i="18"/>
  <c r="G160" i="18"/>
  <c r="S156" i="18"/>
  <c r="R156" i="18"/>
  <c r="T156" i="18"/>
  <c r="K158" i="18"/>
  <c r="I158" i="18"/>
  <c r="J158" i="18"/>
  <c r="J61" i="21"/>
  <c r="I61" i="21"/>
  <c r="H61" i="21"/>
  <c r="J141" i="21"/>
  <c r="I141" i="21"/>
  <c r="H141" i="21"/>
  <c r="N43" i="22"/>
  <c r="J43" i="22"/>
  <c r="M43" i="22"/>
  <c r="L43" i="22"/>
  <c r="K43" i="22"/>
  <c r="C62" i="18"/>
  <c r="R55" i="18"/>
  <c r="T55" i="18"/>
  <c r="S55" i="18"/>
  <c r="Z55" i="18"/>
  <c r="AA55" i="18"/>
  <c r="R59" i="18"/>
  <c r="S59" i="18"/>
  <c r="Z59" i="18"/>
  <c r="AB59" i="18"/>
  <c r="AA59" i="18"/>
  <c r="G64" i="18"/>
  <c r="O64" i="18"/>
  <c r="W64" i="18"/>
  <c r="R68" i="18"/>
  <c r="Q76" i="18"/>
  <c r="T68" i="18"/>
  <c r="S68" i="18"/>
  <c r="Z68" i="18"/>
  <c r="Y76" i="18"/>
  <c r="AA68" i="18"/>
  <c r="R72" i="18"/>
  <c r="T72" i="18"/>
  <c r="S72" i="18"/>
  <c r="Z72" i="18"/>
  <c r="AA72" i="18"/>
  <c r="E78" i="18"/>
  <c r="M78" i="18"/>
  <c r="U78" i="18"/>
  <c r="R81" i="18"/>
  <c r="T81" i="18"/>
  <c r="S81" i="18"/>
  <c r="Z81" i="18"/>
  <c r="AA81" i="18"/>
  <c r="G90" i="18"/>
  <c r="O90" i="18"/>
  <c r="W90" i="18"/>
  <c r="R85" i="18"/>
  <c r="T85" i="18"/>
  <c r="S85" i="18"/>
  <c r="Z85" i="18"/>
  <c r="AA85" i="18"/>
  <c r="R89" i="18"/>
  <c r="T89" i="18"/>
  <c r="S89" i="18"/>
  <c r="Z89" i="18"/>
  <c r="AA89" i="18"/>
  <c r="C92" i="18"/>
  <c r="R94" i="18"/>
  <c r="S94" i="18"/>
  <c r="Z94" i="18"/>
  <c r="AB94" i="18"/>
  <c r="AA94" i="18"/>
  <c r="E104" i="18"/>
  <c r="M104" i="18"/>
  <c r="U104" i="18"/>
  <c r="R98" i="18"/>
  <c r="T98" i="18"/>
  <c r="S98" i="18"/>
  <c r="Z98" i="18"/>
  <c r="AA98" i="18"/>
  <c r="R102" i="18"/>
  <c r="T102" i="18"/>
  <c r="S102" i="18"/>
  <c r="Z102" i="18"/>
  <c r="AA102" i="18"/>
  <c r="R107" i="18"/>
  <c r="Q106" i="18"/>
  <c r="T107" i="18"/>
  <c r="S107" i="18"/>
  <c r="Z107" i="18"/>
  <c r="Y106" i="18"/>
  <c r="AA107" i="18"/>
  <c r="C118" i="18"/>
  <c r="R111" i="18"/>
  <c r="T111" i="18"/>
  <c r="S111" i="18"/>
  <c r="Z111" i="18"/>
  <c r="AB111" i="18"/>
  <c r="AA111" i="18"/>
  <c r="R115" i="18"/>
  <c r="T115" i="18"/>
  <c r="S115" i="18"/>
  <c r="Z115" i="18"/>
  <c r="AA115" i="18"/>
  <c r="G120" i="18"/>
  <c r="O120" i="18"/>
  <c r="W120" i="18"/>
  <c r="R124" i="18"/>
  <c r="Q132" i="18"/>
  <c r="T124" i="18"/>
  <c r="S124" i="18"/>
  <c r="Z124" i="18"/>
  <c r="Y132" i="18"/>
  <c r="AA124" i="18"/>
  <c r="R128" i="18"/>
  <c r="S128" i="18"/>
  <c r="Z128" i="18"/>
  <c r="AA128" i="18"/>
  <c r="E134" i="18"/>
  <c r="M134" i="18"/>
  <c r="U134" i="18"/>
  <c r="R137" i="18"/>
  <c r="T137" i="18"/>
  <c r="S137" i="18"/>
  <c r="Z137" i="18"/>
  <c r="AB137" i="18"/>
  <c r="AA137" i="18"/>
  <c r="G146" i="18"/>
  <c r="O146" i="18"/>
  <c r="W146" i="18"/>
  <c r="R141" i="18"/>
  <c r="T141" i="18"/>
  <c r="S141" i="18"/>
  <c r="Z141" i="18"/>
  <c r="AA141" i="18"/>
  <c r="R145" i="18"/>
  <c r="S145" i="18"/>
  <c r="Z145" i="18"/>
  <c r="AA145" i="18"/>
  <c r="C148" i="18"/>
  <c r="V160" i="18"/>
  <c r="I154" i="18"/>
  <c r="J154" i="18"/>
  <c r="T17" i="21"/>
  <c r="S17" i="21"/>
  <c r="R17" i="21"/>
  <c r="J44" i="21"/>
  <c r="I44" i="21"/>
  <c r="H44" i="21"/>
  <c r="J145" i="21"/>
  <c r="I145" i="21"/>
  <c r="H145" i="21"/>
  <c r="D62" i="18"/>
  <c r="L62" i="18"/>
  <c r="J56" i="18"/>
  <c r="I56" i="18"/>
  <c r="J60" i="18"/>
  <c r="K60" i="18"/>
  <c r="I60" i="18"/>
  <c r="H64" i="18"/>
  <c r="J65" i="18"/>
  <c r="I65" i="18"/>
  <c r="P64" i="18"/>
  <c r="X64" i="18"/>
  <c r="J69" i="18"/>
  <c r="I69" i="18"/>
  <c r="K69" i="18"/>
  <c r="J73" i="18"/>
  <c r="I73" i="18"/>
  <c r="F78" i="18"/>
  <c r="N78" i="18"/>
  <c r="V78" i="18"/>
  <c r="H90" i="18"/>
  <c r="J82" i="18"/>
  <c r="I82" i="18"/>
  <c r="P90" i="18"/>
  <c r="X90" i="18"/>
  <c r="J86" i="18"/>
  <c r="I86" i="18"/>
  <c r="D92" i="18"/>
  <c r="L92" i="18"/>
  <c r="J95" i="18"/>
  <c r="I95" i="18"/>
  <c r="F104" i="18"/>
  <c r="N104" i="18"/>
  <c r="V104" i="18"/>
  <c r="J99" i="18"/>
  <c r="I99" i="18"/>
  <c r="J103" i="18"/>
  <c r="I103" i="18"/>
  <c r="J108" i="18"/>
  <c r="I108" i="18"/>
  <c r="D118" i="18"/>
  <c r="L118" i="18"/>
  <c r="J112" i="18"/>
  <c r="I112" i="18"/>
  <c r="J116" i="18"/>
  <c r="I116" i="18"/>
  <c r="K116" i="18"/>
  <c r="H120" i="18"/>
  <c r="J121" i="18"/>
  <c r="I121" i="18"/>
  <c r="P120" i="18"/>
  <c r="X120" i="18"/>
  <c r="J125" i="18"/>
  <c r="K125" i="18"/>
  <c r="I125" i="18"/>
  <c r="J129" i="18"/>
  <c r="I129" i="18"/>
  <c r="F134" i="18"/>
  <c r="N134" i="18"/>
  <c r="V134" i="18"/>
  <c r="H146" i="18"/>
  <c r="J138" i="18"/>
  <c r="I138" i="18"/>
  <c r="P146" i="18"/>
  <c r="X146" i="18"/>
  <c r="J142" i="18"/>
  <c r="I142" i="18"/>
  <c r="D148" i="18"/>
  <c r="L148" i="18"/>
  <c r="AA151" i="18"/>
  <c r="Z151" i="18"/>
  <c r="W160" i="18"/>
  <c r="J159" i="18"/>
  <c r="I159" i="18"/>
  <c r="T12" i="21"/>
  <c r="S12" i="21"/>
  <c r="R12" i="21"/>
  <c r="J158" i="21"/>
  <c r="I158" i="21"/>
  <c r="H158" i="21"/>
  <c r="S150" i="18"/>
  <c r="R150" i="18"/>
  <c r="T150" i="18"/>
  <c r="AA150" i="18"/>
  <c r="Z150" i="18"/>
  <c r="E160" i="18"/>
  <c r="M160" i="18"/>
  <c r="U160" i="18"/>
  <c r="S154" i="18"/>
  <c r="R154" i="18"/>
  <c r="AB154" i="18"/>
  <c r="AA154" i="18"/>
  <c r="Z154" i="18"/>
  <c r="T158" i="18"/>
  <c r="S158" i="18"/>
  <c r="R158" i="18"/>
  <c r="AB158" i="18"/>
  <c r="AA158" i="18"/>
  <c r="Z158" i="18"/>
  <c r="J11" i="21"/>
  <c r="I11" i="21"/>
  <c r="H11" i="21"/>
  <c r="N22" i="21"/>
  <c r="J19" i="21"/>
  <c r="I19" i="21"/>
  <c r="H19" i="21"/>
  <c r="J30" i="21"/>
  <c r="I30" i="21"/>
  <c r="H30" i="21"/>
  <c r="J53" i="21"/>
  <c r="I53" i="21"/>
  <c r="H53" i="21"/>
  <c r="J73" i="21"/>
  <c r="I73" i="21"/>
  <c r="H73" i="21"/>
  <c r="J81" i="21"/>
  <c r="I81" i="21"/>
  <c r="H81" i="21"/>
  <c r="J89" i="21"/>
  <c r="I89" i="21"/>
  <c r="H89" i="21"/>
  <c r="J98" i="21"/>
  <c r="I98" i="21"/>
  <c r="H98" i="21"/>
  <c r="G106" i="21"/>
  <c r="J110" i="21"/>
  <c r="I110" i="21"/>
  <c r="H110" i="21"/>
  <c r="J127" i="21"/>
  <c r="I127" i="21"/>
  <c r="H127" i="21"/>
  <c r="J144" i="21"/>
  <c r="I144" i="21"/>
  <c r="H144" i="21"/>
  <c r="J161" i="21"/>
  <c r="I161" i="21"/>
  <c r="H161" i="21"/>
  <c r="T155" i="18"/>
  <c r="R155" i="18"/>
  <c r="S155" i="18"/>
  <c r="Z155" i="18"/>
  <c r="AA155" i="18"/>
  <c r="R159" i="18"/>
  <c r="S159" i="18"/>
  <c r="AB159" i="18"/>
  <c r="Z159" i="18"/>
  <c r="AA159" i="18"/>
  <c r="J10" i="21"/>
  <c r="I10" i="21"/>
  <c r="H10" i="21"/>
  <c r="J18" i="21"/>
  <c r="I18" i="21"/>
  <c r="H18" i="21"/>
  <c r="J35" i="21"/>
  <c r="I35" i="21"/>
  <c r="H35" i="21"/>
  <c r="J58" i="21"/>
  <c r="I58" i="21"/>
  <c r="H58" i="21"/>
  <c r="J83" i="21"/>
  <c r="I83" i="21"/>
  <c r="H83" i="21"/>
  <c r="J91" i="21"/>
  <c r="I91" i="21"/>
  <c r="H91" i="21"/>
  <c r="J114" i="21"/>
  <c r="I114" i="21"/>
  <c r="H114" i="21"/>
  <c r="J131" i="21"/>
  <c r="I131" i="21"/>
  <c r="H131" i="21"/>
  <c r="H160" i="18"/>
  <c r="J152" i="18"/>
  <c r="I152" i="18"/>
  <c r="P160" i="18"/>
  <c r="X160" i="18"/>
  <c r="J156" i="18"/>
  <c r="I156" i="18"/>
  <c r="T16" i="21"/>
  <c r="S16" i="21"/>
  <c r="R16" i="21"/>
  <c r="J27" i="21"/>
  <c r="I27" i="21"/>
  <c r="H27" i="21"/>
  <c r="J49" i="21"/>
  <c r="I49" i="21"/>
  <c r="H49" i="21"/>
  <c r="J75" i="21"/>
  <c r="I75" i="21"/>
  <c r="H75" i="21"/>
  <c r="E92" i="21"/>
  <c r="J115" i="21"/>
  <c r="I115" i="21"/>
  <c r="H115" i="21"/>
  <c r="J132" i="21"/>
  <c r="I132" i="21"/>
  <c r="H132" i="21"/>
  <c r="J150" i="21"/>
  <c r="I150" i="21"/>
  <c r="H150" i="21"/>
  <c r="AB17" i="22"/>
  <c r="N25" i="22"/>
  <c r="M25" i="22"/>
  <c r="L25" i="22"/>
  <c r="K25" i="22"/>
  <c r="J25" i="22"/>
  <c r="J15" i="21"/>
  <c r="I15" i="21"/>
  <c r="H15" i="21"/>
  <c r="J24" i="21"/>
  <c r="I24" i="21"/>
  <c r="H24" i="21"/>
  <c r="C36" i="21"/>
  <c r="J41" i="21"/>
  <c r="I41" i="21"/>
  <c r="H41" i="21"/>
  <c r="F78" i="21"/>
  <c r="J85" i="21"/>
  <c r="I85" i="21"/>
  <c r="H85" i="21"/>
  <c r="J94" i="21"/>
  <c r="I94" i="21"/>
  <c r="H94" i="21"/>
  <c r="J118" i="21"/>
  <c r="I118" i="21"/>
  <c r="H118" i="21"/>
  <c r="J136" i="21"/>
  <c r="I136" i="21"/>
  <c r="H136" i="21"/>
  <c r="J153" i="21"/>
  <c r="I153" i="21"/>
  <c r="H153" i="21"/>
  <c r="H21" i="22"/>
  <c r="N27" i="22"/>
  <c r="M27" i="22"/>
  <c r="L27" i="22"/>
  <c r="K27" i="22"/>
  <c r="J27" i="22"/>
  <c r="I35" i="22"/>
  <c r="I153" i="18"/>
  <c r="J153" i="18"/>
  <c r="I157" i="18"/>
  <c r="J157" i="18"/>
  <c r="T13" i="21"/>
  <c r="S13" i="21"/>
  <c r="R13" i="21"/>
  <c r="T21" i="21"/>
  <c r="S21" i="21"/>
  <c r="R21" i="21"/>
  <c r="J32" i="21"/>
  <c r="I32" i="21"/>
  <c r="H32" i="21"/>
  <c r="J56" i="21"/>
  <c r="I56" i="21"/>
  <c r="H56" i="21"/>
  <c r="G64" i="21"/>
  <c r="J104" i="21"/>
  <c r="I104" i="21"/>
  <c r="H104" i="21"/>
  <c r="J119" i="21"/>
  <c r="I119" i="21"/>
  <c r="H119" i="21"/>
  <c r="J137" i="21"/>
  <c r="I137" i="21"/>
  <c r="H137" i="21"/>
  <c r="J154" i="21"/>
  <c r="I154" i="21"/>
  <c r="H154" i="21"/>
  <c r="G162" i="21"/>
  <c r="E63" i="22"/>
  <c r="C160" i="18"/>
  <c r="S153" i="18"/>
  <c r="T153" i="18"/>
  <c r="R153" i="18"/>
  <c r="AA153" i="18"/>
  <c r="Z153" i="18"/>
  <c r="S157" i="18"/>
  <c r="R157" i="18"/>
  <c r="T157" i="18"/>
  <c r="AA157" i="18"/>
  <c r="Z157" i="18"/>
  <c r="J14" i="21"/>
  <c r="I14" i="21"/>
  <c r="H14" i="21"/>
  <c r="G22" i="21"/>
  <c r="J47" i="21"/>
  <c r="I47" i="21"/>
  <c r="H47" i="21"/>
  <c r="J87" i="21"/>
  <c r="I87" i="21"/>
  <c r="H87" i="21"/>
  <c r="J96" i="21"/>
  <c r="I96" i="21"/>
  <c r="H96" i="21"/>
  <c r="J123" i="21"/>
  <c r="I123" i="21"/>
  <c r="H123" i="21"/>
  <c r="J140" i="21"/>
  <c r="I140" i="21"/>
  <c r="H140" i="21"/>
  <c r="G148" i="21"/>
  <c r="J157" i="21"/>
  <c r="I157" i="21"/>
  <c r="H157" i="21"/>
  <c r="J70" i="21"/>
  <c r="I70" i="21"/>
  <c r="H70" i="21"/>
  <c r="G78" i="21"/>
  <c r="D92" i="21"/>
  <c r="J101" i="21"/>
  <c r="I101" i="21"/>
  <c r="H101" i="21"/>
  <c r="F162" i="21"/>
  <c r="N13" i="22"/>
  <c r="M13" i="22"/>
  <c r="L13" i="22"/>
  <c r="K13" i="22"/>
  <c r="J13" i="22"/>
  <c r="I21" i="22"/>
  <c r="H133" i="22"/>
  <c r="J15" i="24"/>
  <c r="L105" i="24"/>
  <c r="D36" i="21"/>
  <c r="J29" i="21"/>
  <c r="I29" i="21"/>
  <c r="H29" i="21"/>
  <c r="J38" i="21"/>
  <c r="I38" i="21"/>
  <c r="H38" i="21"/>
  <c r="C50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F92" i="21"/>
  <c r="J99" i="21"/>
  <c r="I99" i="21"/>
  <c r="H99" i="21"/>
  <c r="J108" i="21"/>
  <c r="I108" i="21"/>
  <c r="H108" i="21"/>
  <c r="F120" i="21"/>
  <c r="G63" i="22"/>
  <c r="F144" i="24"/>
  <c r="J12" i="21"/>
  <c r="I12" i="21"/>
  <c r="H12" i="21"/>
  <c r="C22" i="21"/>
  <c r="P22" i="21"/>
  <c r="J16" i="21"/>
  <c r="I16" i="21"/>
  <c r="H16" i="21"/>
  <c r="J20" i="21"/>
  <c r="I20" i="21"/>
  <c r="H20" i="21"/>
  <c r="J26" i="21"/>
  <c r="I26" i="21"/>
  <c r="H26" i="21"/>
  <c r="E36" i="21"/>
  <c r="J34" i="21"/>
  <c r="I34" i="21"/>
  <c r="H34" i="21"/>
  <c r="D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J77" i="21"/>
  <c r="I77" i="21"/>
  <c r="H77" i="21"/>
  <c r="J80" i="21"/>
  <c r="I80" i="21"/>
  <c r="H80" i="21"/>
  <c r="J82" i="21"/>
  <c r="I82" i="21"/>
  <c r="H82" i="21"/>
  <c r="J84" i="21"/>
  <c r="I84" i="21"/>
  <c r="H84" i="21"/>
  <c r="G92" i="21"/>
  <c r="J86" i="21"/>
  <c r="I86" i="21"/>
  <c r="H86" i="21"/>
  <c r="J88" i="21"/>
  <c r="I88" i="21"/>
  <c r="H88" i="21"/>
  <c r="J90" i="21"/>
  <c r="I90" i="21"/>
  <c r="H90" i="21"/>
  <c r="J95" i="21"/>
  <c r="I95" i="21"/>
  <c r="H95" i="21"/>
  <c r="J97" i="21"/>
  <c r="I97" i="21"/>
  <c r="H97" i="21"/>
  <c r="J102" i="21"/>
  <c r="I102" i="21"/>
  <c r="H102" i="21"/>
  <c r="J112" i="21"/>
  <c r="I112" i="21"/>
  <c r="H112" i="21"/>
  <c r="G120" i="21"/>
  <c r="J116" i="21"/>
  <c r="I116" i="21"/>
  <c r="H116" i="21"/>
  <c r="J125" i="21"/>
  <c r="I125" i="21"/>
  <c r="H125" i="21"/>
  <c r="J129" i="21"/>
  <c r="I129" i="21"/>
  <c r="H129" i="21"/>
  <c r="J133" i="21"/>
  <c r="I133" i="21"/>
  <c r="H133" i="21"/>
  <c r="J138" i="21"/>
  <c r="I138" i="21"/>
  <c r="H138" i="21"/>
  <c r="J142" i="21"/>
  <c r="I142" i="21"/>
  <c r="H142" i="21"/>
  <c r="J146" i="21"/>
  <c r="I146" i="21"/>
  <c r="H146" i="21"/>
  <c r="J151" i="21"/>
  <c r="I151" i="21"/>
  <c r="H151" i="21"/>
  <c r="J155" i="21"/>
  <c r="I155" i="21"/>
  <c r="H155" i="21"/>
  <c r="J159" i="21"/>
  <c r="I159" i="21"/>
  <c r="H159" i="21"/>
  <c r="AB9" i="22"/>
  <c r="N23" i="22"/>
  <c r="M23" i="22"/>
  <c r="L23" i="22"/>
  <c r="K23" i="22"/>
  <c r="J23" i="22"/>
  <c r="N31" i="22"/>
  <c r="M31" i="22"/>
  <c r="L31" i="22"/>
  <c r="K31" i="22"/>
  <c r="J31" i="22"/>
  <c r="N52" i="22"/>
  <c r="J52" i="22"/>
  <c r="M52" i="22"/>
  <c r="L52" i="22"/>
  <c r="K52" i="22"/>
  <c r="J127" i="24"/>
  <c r="H262" i="24"/>
  <c r="T10" i="21"/>
  <c r="S10" i="21"/>
  <c r="R10" i="21"/>
  <c r="D22" i="21"/>
  <c r="T14" i="21"/>
  <c r="S14" i="21"/>
  <c r="R14" i="21"/>
  <c r="Q22" i="21"/>
  <c r="T18" i="21"/>
  <c r="S18" i="21"/>
  <c r="R18" i="21"/>
  <c r="F36" i="21"/>
  <c r="J31" i="21"/>
  <c r="I31" i="21"/>
  <c r="H31" i="21"/>
  <c r="J40" i="21"/>
  <c r="I40" i="21"/>
  <c r="H40" i="21"/>
  <c r="E50" i="21"/>
  <c r="J48" i="21"/>
  <c r="I48" i="21"/>
  <c r="H48" i="21"/>
  <c r="D64" i="21"/>
  <c r="J57" i="21"/>
  <c r="I57" i="21"/>
  <c r="H57" i="21"/>
  <c r="J66" i="21"/>
  <c r="I66" i="21"/>
  <c r="H66" i="21"/>
  <c r="C78" i="21"/>
  <c r="J74" i="21"/>
  <c r="I74" i="21"/>
  <c r="H74" i="21"/>
  <c r="D106" i="21"/>
  <c r="J105" i="21"/>
  <c r="I105" i="21"/>
  <c r="H105" i="21"/>
  <c r="F134" i="21"/>
  <c r="AB16" i="22"/>
  <c r="Z16" i="22"/>
  <c r="X16" i="22"/>
  <c r="C49" i="22"/>
  <c r="J44" i="22"/>
  <c r="N44" i="22"/>
  <c r="M44" i="22"/>
  <c r="L44" i="22"/>
  <c r="K44" i="22"/>
  <c r="J13" i="21"/>
  <c r="I13" i="21"/>
  <c r="H13" i="21"/>
  <c r="E22" i="21"/>
  <c r="J17" i="21"/>
  <c r="I17" i="21"/>
  <c r="H17" i="21"/>
  <c r="J21" i="21"/>
  <c r="I21" i="21"/>
  <c r="H21" i="21"/>
  <c r="J28" i="21"/>
  <c r="I28" i="21"/>
  <c r="H28" i="21"/>
  <c r="G36" i="21"/>
  <c r="F50" i="21"/>
  <c r="J45" i="21"/>
  <c r="I45" i="21"/>
  <c r="H45" i="21"/>
  <c r="J54" i="21"/>
  <c r="I54" i="21"/>
  <c r="H54" i="21"/>
  <c r="E64" i="21"/>
  <c r="J62" i="21"/>
  <c r="I62" i="21"/>
  <c r="H62" i="21"/>
  <c r="D78" i="21"/>
  <c r="J71" i="21"/>
  <c r="I71" i="21"/>
  <c r="H71" i="21"/>
  <c r="E106" i="21"/>
  <c r="J100" i="21"/>
  <c r="I100" i="21"/>
  <c r="H100" i="21"/>
  <c r="J109" i="21"/>
  <c r="I109" i="21"/>
  <c r="H109" i="21"/>
  <c r="J113" i="21"/>
  <c r="I113" i="21"/>
  <c r="H113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J139" i="21"/>
  <c r="I139" i="21"/>
  <c r="H139" i="21"/>
  <c r="J143" i="21"/>
  <c r="I143" i="21"/>
  <c r="H143" i="21"/>
  <c r="J147" i="21"/>
  <c r="I147" i="21"/>
  <c r="H147" i="21"/>
  <c r="J152" i="21"/>
  <c r="I152" i="21"/>
  <c r="H152" i="21"/>
  <c r="J156" i="21"/>
  <c r="I156" i="21"/>
  <c r="H156" i="21"/>
  <c r="J160" i="21"/>
  <c r="I160" i="21"/>
  <c r="H160" i="21"/>
  <c r="N14" i="22"/>
  <c r="M14" i="22"/>
  <c r="L14" i="22"/>
  <c r="K14" i="22"/>
  <c r="J14" i="22"/>
  <c r="N29" i="22"/>
  <c r="M29" i="22"/>
  <c r="L29" i="22"/>
  <c r="K29" i="22"/>
  <c r="J29" i="22"/>
  <c r="N38" i="22"/>
  <c r="M38" i="22"/>
  <c r="L38" i="22"/>
  <c r="K38" i="22"/>
  <c r="J38" i="22"/>
  <c r="J42" i="24"/>
  <c r="T11" i="21"/>
  <c r="S11" i="21"/>
  <c r="R11" i="21"/>
  <c r="F22" i="21"/>
  <c r="T15" i="21"/>
  <c r="S15" i="21"/>
  <c r="R15" i="21"/>
  <c r="T19" i="21"/>
  <c r="S19" i="21"/>
  <c r="R19" i="21"/>
  <c r="J25" i="21"/>
  <c r="I25" i="21"/>
  <c r="H25" i="21"/>
  <c r="J33" i="21"/>
  <c r="I33" i="21"/>
  <c r="H33" i="21"/>
  <c r="J42" i="21"/>
  <c r="I42" i="21"/>
  <c r="H42" i="21"/>
  <c r="G50" i="21"/>
  <c r="F64" i="21"/>
  <c r="J59" i="21"/>
  <c r="I59" i="21"/>
  <c r="H59" i="21"/>
  <c r="J68" i="21"/>
  <c r="I68" i="21"/>
  <c r="H68" i="21"/>
  <c r="E78" i="21"/>
  <c r="J76" i="21"/>
  <c r="I76" i="21"/>
  <c r="H76" i="21"/>
  <c r="F106" i="21"/>
  <c r="J103" i="21"/>
  <c r="I103" i="21"/>
  <c r="H103" i="21"/>
  <c r="F148" i="21"/>
  <c r="AB18" i="22"/>
  <c r="J53" i="22"/>
  <c r="N53" i="22"/>
  <c r="M53" i="22"/>
  <c r="L53" i="22"/>
  <c r="K53" i="22"/>
  <c r="N12" i="22"/>
  <c r="M12" i="22"/>
  <c r="L12" i="22"/>
  <c r="K12" i="22"/>
  <c r="J12" i="22"/>
  <c r="N20" i="22"/>
  <c r="M20" i="22"/>
  <c r="L20" i="22"/>
  <c r="K20" i="22"/>
  <c r="J20" i="22"/>
  <c r="C35" i="22"/>
  <c r="D49" i="22"/>
  <c r="N45" i="22"/>
  <c r="J45" i="22"/>
  <c r="M45" i="22"/>
  <c r="L45" i="22"/>
  <c r="K45" i="22"/>
  <c r="N54" i="22"/>
  <c r="J54" i="22"/>
  <c r="M54" i="22"/>
  <c r="L54" i="22"/>
  <c r="K54" i="22"/>
  <c r="H63" i="22"/>
  <c r="H105" i="22"/>
  <c r="L21" i="24"/>
  <c r="F38" i="24"/>
  <c r="F189" i="24"/>
  <c r="M11" i="22"/>
  <c r="L11" i="22"/>
  <c r="K11" i="22"/>
  <c r="J11" i="22"/>
  <c r="N11" i="22"/>
  <c r="C21" i="22"/>
  <c r="M19" i="22"/>
  <c r="L19" i="22"/>
  <c r="K19" i="22"/>
  <c r="J19" i="22"/>
  <c r="N19" i="22"/>
  <c r="D35" i="22"/>
  <c r="N39" i="22"/>
  <c r="M39" i="22"/>
  <c r="L39" i="22"/>
  <c r="K39" i="22"/>
  <c r="J39" i="22"/>
  <c r="E49" i="22"/>
  <c r="J46" i="22"/>
  <c r="N46" i="22"/>
  <c r="M46" i="22"/>
  <c r="L46" i="22"/>
  <c r="K46" i="22"/>
  <c r="J55" i="22"/>
  <c r="I63" i="22"/>
  <c r="N55" i="22"/>
  <c r="M55" i="22"/>
  <c r="L55" i="22"/>
  <c r="K55" i="22"/>
  <c r="K57" i="22"/>
  <c r="J57" i="22"/>
  <c r="N57" i="22"/>
  <c r="M57" i="22"/>
  <c r="L57" i="22"/>
  <c r="K59" i="22"/>
  <c r="J59" i="22"/>
  <c r="N59" i="22"/>
  <c r="M59" i="22"/>
  <c r="L59" i="22"/>
  <c r="H77" i="22"/>
  <c r="L97" i="24"/>
  <c r="J107" i="24"/>
  <c r="L146" i="24"/>
  <c r="L191" i="24"/>
  <c r="H65" i="25"/>
  <c r="L10" i="22"/>
  <c r="K10" i="22"/>
  <c r="J10" i="22"/>
  <c r="N10" i="22"/>
  <c r="M10" i="22"/>
  <c r="D21" i="22"/>
  <c r="L18" i="22"/>
  <c r="K18" i="22"/>
  <c r="J18" i="22"/>
  <c r="N18" i="22"/>
  <c r="M18" i="22"/>
  <c r="L24" i="22"/>
  <c r="K24" i="22"/>
  <c r="J24" i="22"/>
  <c r="N24" i="22"/>
  <c r="M24" i="22"/>
  <c r="L26" i="22"/>
  <c r="K26" i="22"/>
  <c r="J26" i="22"/>
  <c r="N26" i="22"/>
  <c r="M26" i="22"/>
  <c r="E35" i="22"/>
  <c r="L28" i="22"/>
  <c r="K28" i="22"/>
  <c r="J28" i="22"/>
  <c r="N28" i="22"/>
  <c r="M28" i="22"/>
  <c r="L30" i="22"/>
  <c r="K30" i="22"/>
  <c r="J30" i="22"/>
  <c r="N30" i="22"/>
  <c r="M30" i="22"/>
  <c r="L32" i="22"/>
  <c r="K32" i="22"/>
  <c r="J32" i="22"/>
  <c r="N32" i="22"/>
  <c r="M32" i="22"/>
  <c r="L34" i="22"/>
  <c r="K34" i="22"/>
  <c r="J34" i="22"/>
  <c r="N34" i="22"/>
  <c r="M34" i="22"/>
  <c r="L37" i="22"/>
  <c r="K37" i="22"/>
  <c r="J37" i="22"/>
  <c r="N37" i="22"/>
  <c r="M37" i="22"/>
  <c r="G49" i="22"/>
  <c r="N47" i="22"/>
  <c r="J47" i="22"/>
  <c r="M47" i="22"/>
  <c r="L47" i="22"/>
  <c r="K47" i="22"/>
  <c r="N56" i="22"/>
  <c r="J56" i="22"/>
  <c r="M56" i="22"/>
  <c r="L56" i="22"/>
  <c r="K56" i="22"/>
  <c r="D147" i="22"/>
  <c r="J34" i="24"/>
  <c r="F103" i="24"/>
  <c r="F167" i="24"/>
  <c r="J38" i="25"/>
  <c r="C92" i="21"/>
  <c r="C106" i="21"/>
  <c r="C120" i="21"/>
  <c r="C134" i="21"/>
  <c r="C148" i="21"/>
  <c r="C162" i="21"/>
  <c r="K9" i="22"/>
  <c r="J9" i="22"/>
  <c r="N9" i="22"/>
  <c r="M9" i="22"/>
  <c r="L9" i="22"/>
  <c r="E21" i="22"/>
  <c r="K17" i="22"/>
  <c r="J17" i="22"/>
  <c r="N17" i="22"/>
  <c r="M17" i="22"/>
  <c r="L17" i="22"/>
  <c r="F35" i="22"/>
  <c r="J40" i="22"/>
  <c r="N40" i="22"/>
  <c r="L40" i="22"/>
  <c r="K40" i="22"/>
  <c r="M40" i="22"/>
  <c r="H49" i="22"/>
  <c r="J48" i="22"/>
  <c r="N48" i="22"/>
  <c r="L48" i="22"/>
  <c r="K48" i="22"/>
  <c r="M48" i="22"/>
  <c r="D119" i="22"/>
  <c r="L13" i="24"/>
  <c r="F41" i="24"/>
  <c r="D120" i="21"/>
  <c r="D134" i="21"/>
  <c r="D148" i="21"/>
  <c r="D162" i="21"/>
  <c r="F21" i="22"/>
  <c r="J16" i="22"/>
  <c r="N16" i="22"/>
  <c r="M16" i="22"/>
  <c r="L16" i="22"/>
  <c r="K16" i="22"/>
  <c r="G35" i="22"/>
  <c r="N41" i="22"/>
  <c r="J41" i="22"/>
  <c r="K41" i="22"/>
  <c r="I49" i="22"/>
  <c r="M41" i="22"/>
  <c r="L41" i="22"/>
  <c r="C63" i="22"/>
  <c r="D91" i="22"/>
  <c r="L40" i="24"/>
  <c r="J99" i="24"/>
  <c r="F15" i="25"/>
  <c r="M14" i="26"/>
  <c r="L14" i="26"/>
  <c r="K14" i="26"/>
  <c r="J14" i="26"/>
  <c r="I14" i="26"/>
  <c r="E120" i="21"/>
  <c r="E134" i="21"/>
  <c r="E148" i="21"/>
  <c r="E162" i="21"/>
  <c r="G21" i="22"/>
  <c r="N15" i="22"/>
  <c r="M15" i="22"/>
  <c r="L15" i="22"/>
  <c r="K15" i="22"/>
  <c r="J15" i="22"/>
  <c r="H35" i="22"/>
  <c r="J42" i="22"/>
  <c r="N42" i="22"/>
  <c r="M42" i="22"/>
  <c r="L42" i="22"/>
  <c r="K42" i="22"/>
  <c r="J51" i="22"/>
  <c r="N51" i="22"/>
  <c r="M51" i="22"/>
  <c r="L51" i="22"/>
  <c r="K51" i="22"/>
  <c r="D63" i="22"/>
  <c r="F106" i="24"/>
  <c r="L17" i="25"/>
  <c r="J55" i="25"/>
  <c r="N58" i="22"/>
  <c r="L58" i="22"/>
  <c r="J58" i="22"/>
  <c r="M58" i="22"/>
  <c r="K58" i="22"/>
  <c r="N60" i="22"/>
  <c r="L60" i="22"/>
  <c r="K60" i="22"/>
  <c r="J60" i="22"/>
  <c r="M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N69" i="22"/>
  <c r="M69" i="22"/>
  <c r="L69" i="22"/>
  <c r="K69" i="22"/>
  <c r="J69" i="22"/>
  <c r="I77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E91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N97" i="22"/>
  <c r="M97" i="22"/>
  <c r="L97" i="22"/>
  <c r="K97" i="22"/>
  <c r="J97" i="22"/>
  <c r="I105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E119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K116" i="22"/>
  <c r="J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N125" i="22"/>
  <c r="M125" i="22"/>
  <c r="L125" i="22"/>
  <c r="K125" i="22"/>
  <c r="J125" i="22"/>
  <c r="I133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K131" i="22"/>
  <c r="J131" i="22"/>
  <c r="N136" i="22"/>
  <c r="M136" i="22"/>
  <c r="L136" i="22"/>
  <c r="K136" i="22"/>
  <c r="J136" i="22"/>
  <c r="N138" i="22"/>
  <c r="M138" i="22"/>
  <c r="L138" i="22"/>
  <c r="K138" i="22"/>
  <c r="J138" i="22"/>
  <c r="E147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K146" i="22"/>
  <c r="J146" i="22"/>
  <c r="N149" i="22"/>
  <c r="M149" i="22"/>
  <c r="L149" i="22"/>
  <c r="K149" i="22"/>
  <c r="J149" i="22"/>
  <c r="N151" i="22"/>
  <c r="M151" i="22"/>
  <c r="L151" i="22"/>
  <c r="K151" i="22"/>
  <c r="J151" i="22"/>
  <c r="N153" i="22"/>
  <c r="M153" i="22"/>
  <c r="L153" i="22"/>
  <c r="K153" i="22"/>
  <c r="J153" i="22"/>
  <c r="I161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L10" i="24"/>
  <c r="J12" i="24"/>
  <c r="L18" i="24"/>
  <c r="J20" i="24"/>
  <c r="J31" i="24"/>
  <c r="L37" i="24"/>
  <c r="J39" i="24"/>
  <c r="H41" i="24"/>
  <c r="H98" i="24"/>
  <c r="L102" i="24"/>
  <c r="J104" i="24"/>
  <c r="H106" i="24"/>
  <c r="H165" i="24"/>
  <c r="L169" i="24"/>
  <c r="H236" i="24"/>
  <c r="J255" i="24"/>
  <c r="F18" i="25"/>
  <c r="L20" i="25"/>
  <c r="L31" i="25"/>
  <c r="J41" i="25"/>
  <c r="J60" i="25"/>
  <c r="E20" i="26"/>
  <c r="M37" i="26"/>
  <c r="L37" i="26"/>
  <c r="K37" i="26"/>
  <c r="J37" i="26"/>
  <c r="I37" i="26"/>
  <c r="G48" i="26"/>
  <c r="M71" i="26"/>
  <c r="L71" i="26"/>
  <c r="K71" i="26"/>
  <c r="J71" i="26"/>
  <c r="I71" i="26"/>
  <c r="F63" i="22"/>
  <c r="F91" i="22"/>
  <c r="F119" i="22"/>
  <c r="F147" i="22"/>
  <c r="J9" i="24"/>
  <c r="H11" i="24"/>
  <c r="L15" i="24"/>
  <c r="J17" i="24"/>
  <c r="F32" i="24"/>
  <c r="L34" i="24"/>
  <c r="J36" i="24"/>
  <c r="H38" i="24"/>
  <c r="F40" i="24"/>
  <c r="L42" i="24"/>
  <c r="H57" i="24"/>
  <c r="F59" i="24"/>
  <c r="H65" i="24"/>
  <c r="H76" i="24"/>
  <c r="F78" i="24"/>
  <c r="J82" i="24"/>
  <c r="H84" i="24"/>
  <c r="F86" i="24"/>
  <c r="F97" i="24"/>
  <c r="L99" i="24"/>
  <c r="J101" i="24"/>
  <c r="H103" i="24"/>
  <c r="L107" i="24"/>
  <c r="J109" i="24"/>
  <c r="H143" i="24"/>
  <c r="J149" i="24"/>
  <c r="H214" i="24"/>
  <c r="J229" i="24"/>
  <c r="H13" i="25"/>
  <c r="L36" i="25"/>
  <c r="J63" i="25"/>
  <c r="F20" i="26"/>
  <c r="M40" i="26"/>
  <c r="L40" i="26"/>
  <c r="K40" i="26"/>
  <c r="J40" i="26"/>
  <c r="I40" i="26"/>
  <c r="H48" i="26"/>
  <c r="C77" i="22"/>
  <c r="G91" i="22"/>
  <c r="C105" i="22"/>
  <c r="G119" i="22"/>
  <c r="C133" i="22"/>
  <c r="G147" i="22"/>
  <c r="C161" i="22"/>
  <c r="L12" i="24"/>
  <c r="J14" i="24"/>
  <c r="L20" i="24"/>
  <c r="L31" i="24"/>
  <c r="J33" i="24"/>
  <c r="L39" i="24"/>
  <c r="J41" i="24"/>
  <c r="J98" i="24"/>
  <c r="L104" i="24"/>
  <c r="J106" i="24"/>
  <c r="H192" i="24"/>
  <c r="J207" i="24"/>
  <c r="H16" i="25"/>
  <c r="L39" i="25"/>
  <c r="L58" i="25"/>
  <c r="M28" i="26"/>
  <c r="L28" i="26"/>
  <c r="K28" i="26"/>
  <c r="J28" i="26"/>
  <c r="I28" i="26"/>
  <c r="M120" i="26"/>
  <c r="L120" i="26"/>
  <c r="K120" i="26"/>
  <c r="J120" i="26"/>
  <c r="I120" i="26"/>
  <c r="D77" i="22"/>
  <c r="H91" i="22"/>
  <c r="D105" i="22"/>
  <c r="H119" i="22"/>
  <c r="D133" i="22"/>
  <c r="H147" i="22"/>
  <c r="D161" i="22"/>
  <c r="L9" i="24"/>
  <c r="J11" i="24"/>
  <c r="L17" i="24"/>
  <c r="J19" i="24"/>
  <c r="H32" i="24"/>
  <c r="L36" i="24"/>
  <c r="J38" i="24"/>
  <c r="H40" i="24"/>
  <c r="H97" i="24"/>
  <c r="L101" i="24"/>
  <c r="J103" i="24"/>
  <c r="L109" i="24"/>
  <c r="J148" i="24"/>
  <c r="J185" i="24"/>
  <c r="J11" i="25"/>
  <c r="H21" i="25"/>
  <c r="L64" i="25"/>
  <c r="H32" i="25"/>
  <c r="L61" i="25"/>
  <c r="M31" i="26"/>
  <c r="L31" i="26"/>
  <c r="K31" i="26"/>
  <c r="J31" i="26"/>
  <c r="I31" i="26"/>
  <c r="M66" i="26"/>
  <c r="L66" i="26"/>
  <c r="K66" i="26"/>
  <c r="J66" i="26"/>
  <c r="I66" i="26"/>
  <c r="M145" i="26"/>
  <c r="L145" i="26"/>
  <c r="K145" i="26"/>
  <c r="J145" i="26"/>
  <c r="I145" i="26"/>
  <c r="K61" i="22"/>
  <c r="J61" i="22"/>
  <c r="N61" i="22"/>
  <c r="M61" i="22"/>
  <c r="L61" i="22"/>
  <c r="K66" i="22"/>
  <c r="J66" i="22"/>
  <c r="N66" i="22"/>
  <c r="M66" i="22"/>
  <c r="L66" i="22"/>
  <c r="K68" i="22"/>
  <c r="J68" i="22"/>
  <c r="N68" i="22"/>
  <c r="M68" i="22"/>
  <c r="L68" i="22"/>
  <c r="E77" i="22"/>
  <c r="K70" i="22"/>
  <c r="J70" i="22"/>
  <c r="N70" i="22"/>
  <c r="M70" i="22"/>
  <c r="L70" i="22"/>
  <c r="K72" i="22"/>
  <c r="J72" i="22"/>
  <c r="N72" i="22"/>
  <c r="M72" i="22"/>
  <c r="L72" i="22"/>
  <c r="K74" i="22"/>
  <c r="J74" i="22"/>
  <c r="N74" i="22"/>
  <c r="M74" i="22"/>
  <c r="L74" i="22"/>
  <c r="K76" i="22"/>
  <c r="J76" i="22"/>
  <c r="N76" i="22"/>
  <c r="M76" i="22"/>
  <c r="L76" i="22"/>
  <c r="K79" i="22"/>
  <c r="J79" i="22"/>
  <c r="N79" i="22"/>
  <c r="M79" i="22"/>
  <c r="L79" i="22"/>
  <c r="K81" i="22"/>
  <c r="J81" i="22"/>
  <c r="N81" i="22"/>
  <c r="M81" i="22"/>
  <c r="L81" i="22"/>
  <c r="K83" i="22"/>
  <c r="J83" i="22"/>
  <c r="I91" i="22"/>
  <c r="N83" i="22"/>
  <c r="M83" i="22"/>
  <c r="L83" i="22"/>
  <c r="K85" i="22"/>
  <c r="J85" i="22"/>
  <c r="N85" i="22"/>
  <c r="M85" i="22"/>
  <c r="L85" i="22"/>
  <c r="K87" i="22"/>
  <c r="J87" i="22"/>
  <c r="N87" i="22"/>
  <c r="M87" i="22"/>
  <c r="L87" i="22"/>
  <c r="K89" i="22"/>
  <c r="J89" i="22"/>
  <c r="N89" i="22"/>
  <c r="M89" i="22"/>
  <c r="L89" i="22"/>
  <c r="K94" i="22"/>
  <c r="J94" i="22"/>
  <c r="N94" i="22"/>
  <c r="M94" i="22"/>
  <c r="L94" i="22"/>
  <c r="K96" i="22"/>
  <c r="J96" i="22"/>
  <c r="N96" i="22"/>
  <c r="M96" i="22"/>
  <c r="L96" i="22"/>
  <c r="E105" i="22"/>
  <c r="K98" i="22"/>
  <c r="J98" i="22"/>
  <c r="N98" i="22"/>
  <c r="M98" i="22"/>
  <c r="L98" i="22"/>
  <c r="K100" i="22"/>
  <c r="J100" i="22"/>
  <c r="N100" i="22"/>
  <c r="M100" i="22"/>
  <c r="L100" i="22"/>
  <c r="K102" i="22"/>
  <c r="J102" i="22"/>
  <c r="N102" i="22"/>
  <c r="M102" i="22"/>
  <c r="L102" i="22"/>
  <c r="K104" i="22"/>
  <c r="J104" i="22"/>
  <c r="N104" i="22"/>
  <c r="M104" i="22"/>
  <c r="L104" i="22"/>
  <c r="K107" i="22"/>
  <c r="J107" i="22"/>
  <c r="N107" i="22"/>
  <c r="M107" i="22"/>
  <c r="L107" i="22"/>
  <c r="K109" i="22"/>
  <c r="J109" i="22"/>
  <c r="N109" i="22"/>
  <c r="M109" i="22"/>
  <c r="L109" i="22"/>
  <c r="K111" i="22"/>
  <c r="J111" i="22"/>
  <c r="I119" i="22"/>
  <c r="N111" i="22"/>
  <c r="M111" i="22"/>
  <c r="L111" i="22"/>
  <c r="K113" i="22"/>
  <c r="J113" i="22"/>
  <c r="N113" i="22"/>
  <c r="M113" i="22"/>
  <c r="L113" i="22"/>
  <c r="K115" i="22"/>
  <c r="J115" i="22"/>
  <c r="N115" i="22"/>
  <c r="M115" i="22"/>
  <c r="L115" i="22"/>
  <c r="K117" i="22"/>
  <c r="J117" i="22"/>
  <c r="N117" i="22"/>
  <c r="M117" i="22"/>
  <c r="L117" i="22"/>
  <c r="K122" i="22"/>
  <c r="J122" i="22"/>
  <c r="N122" i="22"/>
  <c r="M122" i="22"/>
  <c r="L122" i="22"/>
  <c r="K124" i="22"/>
  <c r="J124" i="22"/>
  <c r="N124" i="22"/>
  <c r="M124" i="22"/>
  <c r="L124" i="22"/>
  <c r="E133" i="22"/>
  <c r="K126" i="22"/>
  <c r="J126" i="22"/>
  <c r="N126" i="22"/>
  <c r="M126" i="22"/>
  <c r="L126" i="22"/>
  <c r="K128" i="22"/>
  <c r="J128" i="22"/>
  <c r="N128" i="22"/>
  <c r="M128" i="22"/>
  <c r="L128" i="22"/>
  <c r="K130" i="22"/>
  <c r="J130" i="22"/>
  <c r="N130" i="22"/>
  <c r="M130" i="22"/>
  <c r="L130" i="22"/>
  <c r="K132" i="22"/>
  <c r="J132" i="22"/>
  <c r="N132" i="22"/>
  <c r="M132" i="22"/>
  <c r="L132" i="22"/>
  <c r="K135" i="22"/>
  <c r="J135" i="22"/>
  <c r="N135" i="22"/>
  <c r="M135" i="22"/>
  <c r="L135" i="22"/>
  <c r="K137" i="22"/>
  <c r="J137" i="22"/>
  <c r="N137" i="22"/>
  <c r="M137" i="22"/>
  <c r="L137" i="22"/>
  <c r="K139" i="22"/>
  <c r="J139" i="22"/>
  <c r="I147" i="22"/>
  <c r="N139" i="22"/>
  <c r="M139" i="22"/>
  <c r="L139" i="22"/>
  <c r="K141" i="22"/>
  <c r="J141" i="22"/>
  <c r="N141" i="22"/>
  <c r="M141" i="22"/>
  <c r="L141" i="22"/>
  <c r="K143" i="22"/>
  <c r="J143" i="22"/>
  <c r="N143" i="22"/>
  <c r="M143" i="22"/>
  <c r="L143" i="22"/>
  <c r="K145" i="22"/>
  <c r="J145" i="22"/>
  <c r="N145" i="22"/>
  <c r="M145" i="22"/>
  <c r="L145" i="22"/>
  <c r="K150" i="22"/>
  <c r="J150" i="22"/>
  <c r="N150" i="22"/>
  <c r="M150" i="22"/>
  <c r="L150" i="22"/>
  <c r="K152" i="22"/>
  <c r="J152" i="22"/>
  <c r="N152" i="22"/>
  <c r="M152" i="22"/>
  <c r="L152" i="22"/>
  <c r="E161" i="22"/>
  <c r="K154" i="22"/>
  <c r="J154" i="22"/>
  <c r="N154" i="22"/>
  <c r="M154" i="22"/>
  <c r="L154" i="22"/>
  <c r="K156" i="22"/>
  <c r="J156" i="22"/>
  <c r="N156" i="22"/>
  <c r="M156" i="22"/>
  <c r="L156" i="22"/>
  <c r="K158" i="22"/>
  <c r="J158" i="22"/>
  <c r="N158" i="22"/>
  <c r="M158" i="22"/>
  <c r="L158" i="22"/>
  <c r="K160" i="22"/>
  <c r="J160" i="22"/>
  <c r="N160" i="22"/>
  <c r="M160" i="22"/>
  <c r="L160" i="22"/>
  <c r="L14" i="24"/>
  <c r="J16" i="24"/>
  <c r="F31" i="24"/>
  <c r="L33" i="24"/>
  <c r="J35" i="24"/>
  <c r="L41" i="24"/>
  <c r="J43" i="24"/>
  <c r="L98" i="24"/>
  <c r="J100" i="24"/>
  <c r="L106" i="24"/>
  <c r="J108" i="24"/>
  <c r="J14" i="25"/>
  <c r="H35" i="25"/>
  <c r="H54" i="25"/>
  <c r="F64" i="25"/>
  <c r="L66" i="25"/>
  <c r="M19" i="26"/>
  <c r="L19" i="26"/>
  <c r="K19" i="26"/>
  <c r="J19" i="26"/>
  <c r="I19" i="26"/>
  <c r="F34" i="26"/>
  <c r="M54" i="26"/>
  <c r="L54" i="26"/>
  <c r="K54" i="26"/>
  <c r="J54" i="26"/>
  <c r="I54" i="26"/>
  <c r="H62" i="26"/>
  <c r="M47" i="27"/>
  <c r="L47" i="27"/>
  <c r="K47" i="27"/>
  <c r="J47" i="27"/>
  <c r="I47" i="27"/>
  <c r="F49" i="22"/>
  <c r="F77" i="22"/>
  <c r="F105" i="22"/>
  <c r="F133" i="22"/>
  <c r="F161" i="22"/>
  <c r="L11" i="24"/>
  <c r="J13" i="24"/>
  <c r="L19" i="24"/>
  <c r="J21" i="24"/>
  <c r="J32" i="24"/>
  <c r="L38" i="24"/>
  <c r="J40" i="24"/>
  <c r="J97" i="24"/>
  <c r="L103" i="24"/>
  <c r="J105" i="24"/>
  <c r="J141" i="24"/>
  <c r="L147" i="24"/>
  <c r="J193" i="24"/>
  <c r="L9" i="25"/>
  <c r="J19" i="25"/>
  <c r="H40" i="25"/>
  <c r="H57" i="25"/>
  <c r="M23" i="26"/>
  <c r="L23" i="26"/>
  <c r="K23" i="26"/>
  <c r="J23" i="26"/>
  <c r="I23" i="26"/>
  <c r="G34" i="26"/>
  <c r="M57" i="26"/>
  <c r="L57" i="26"/>
  <c r="K57" i="26"/>
  <c r="J57" i="26"/>
  <c r="I57" i="26"/>
  <c r="F160" i="26"/>
  <c r="G77" i="22"/>
  <c r="C91" i="22"/>
  <c r="G105" i="22"/>
  <c r="C119" i="22"/>
  <c r="G133" i="22"/>
  <c r="C147" i="22"/>
  <c r="G161" i="22"/>
  <c r="J10" i="24"/>
  <c r="L16" i="24"/>
  <c r="J18" i="24"/>
  <c r="H31" i="24"/>
  <c r="L35" i="24"/>
  <c r="J37" i="24"/>
  <c r="L43" i="24"/>
  <c r="F98" i="24"/>
  <c r="L100" i="24"/>
  <c r="J102" i="24"/>
  <c r="L108" i="24"/>
  <c r="J163" i="24"/>
  <c r="J171" i="24"/>
  <c r="F211" i="24"/>
  <c r="F10" i="25"/>
  <c r="L12" i="25"/>
  <c r="J33" i="25"/>
  <c r="H43" i="25"/>
  <c r="H62" i="25"/>
  <c r="M11" i="26"/>
  <c r="L11" i="26"/>
  <c r="K11" i="26"/>
  <c r="J11" i="26"/>
  <c r="I11" i="26"/>
  <c r="M45" i="26"/>
  <c r="L45" i="26"/>
  <c r="K45" i="26"/>
  <c r="J45" i="26"/>
  <c r="I45" i="26"/>
  <c r="F62" i="27"/>
  <c r="H10" i="25"/>
  <c r="F12" i="25"/>
  <c r="L14" i="25"/>
  <c r="J16" i="25"/>
  <c r="H18" i="25"/>
  <c r="F20" i="25"/>
  <c r="F31" i="25"/>
  <c r="J35" i="25"/>
  <c r="H37" i="25"/>
  <c r="F39" i="25"/>
  <c r="J43" i="25"/>
  <c r="J57" i="25"/>
  <c r="H59" i="25"/>
  <c r="F61" i="25"/>
  <c r="J65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102" i="26"/>
  <c r="L102" i="26"/>
  <c r="K102" i="26"/>
  <c r="J102" i="26"/>
  <c r="I102" i="26"/>
  <c r="C20" i="27"/>
  <c r="M30" i="27"/>
  <c r="L30" i="27"/>
  <c r="K30" i="27"/>
  <c r="J30" i="27"/>
  <c r="I30" i="27"/>
  <c r="L168" i="24"/>
  <c r="J170" i="24"/>
  <c r="H172" i="24"/>
  <c r="H186" i="24"/>
  <c r="L190" i="24"/>
  <c r="J192" i="24"/>
  <c r="H208" i="24"/>
  <c r="F9" i="25"/>
  <c r="L11" i="25"/>
  <c r="J13" i="25"/>
  <c r="H15" i="25"/>
  <c r="F17" i="25"/>
  <c r="L19" i="25"/>
  <c r="J21" i="25"/>
  <c r="J32" i="25"/>
  <c r="H34" i="25"/>
  <c r="F36" i="25"/>
  <c r="J40" i="25"/>
  <c r="H42" i="25"/>
  <c r="J54" i="25"/>
  <c r="H56" i="25"/>
  <c r="F58" i="25"/>
  <c r="J62" i="25"/>
  <c r="H64" i="25"/>
  <c r="F66" i="25"/>
  <c r="L12" i="26"/>
  <c r="K12" i="26"/>
  <c r="J12" i="26"/>
  <c r="I12" i="26"/>
  <c r="H20" i="26"/>
  <c r="M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C62" i="26"/>
  <c r="L55" i="26"/>
  <c r="K55" i="26"/>
  <c r="J55" i="26"/>
  <c r="I55" i="26"/>
  <c r="M55" i="26"/>
  <c r="L64" i="26"/>
  <c r="K64" i="26"/>
  <c r="J64" i="26"/>
  <c r="I64" i="26"/>
  <c r="M64" i="26"/>
  <c r="D76" i="26"/>
  <c r="C118" i="26"/>
  <c r="M128" i="26"/>
  <c r="L128" i="26"/>
  <c r="K128" i="26"/>
  <c r="J128" i="26"/>
  <c r="I128" i="26"/>
  <c r="M56" i="27"/>
  <c r="L56" i="27"/>
  <c r="K56" i="27"/>
  <c r="J56" i="27"/>
  <c r="I56" i="27"/>
  <c r="J10" i="25"/>
  <c r="H12" i="25"/>
  <c r="F14" i="25"/>
  <c r="L16" i="25"/>
  <c r="J18" i="25"/>
  <c r="H20" i="25"/>
  <c r="H31" i="25"/>
  <c r="J37" i="25"/>
  <c r="H39" i="25"/>
  <c r="J59" i="25"/>
  <c r="H61" i="25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L32" i="26"/>
  <c r="M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M58" i="26"/>
  <c r="L58" i="26"/>
  <c r="K67" i="26"/>
  <c r="J67" i="26"/>
  <c r="I67" i="26"/>
  <c r="L67" i="26"/>
  <c r="M67" i="26"/>
  <c r="E76" i="26"/>
  <c r="M85" i="26"/>
  <c r="L85" i="26"/>
  <c r="K85" i="26"/>
  <c r="J85" i="26"/>
  <c r="I85" i="26"/>
  <c r="M154" i="26"/>
  <c r="L154" i="26"/>
  <c r="K154" i="26"/>
  <c r="J154" i="26"/>
  <c r="I154" i="26"/>
  <c r="M13" i="27"/>
  <c r="L13" i="27"/>
  <c r="K13" i="27"/>
  <c r="J13" i="27"/>
  <c r="I13" i="27"/>
  <c r="D34" i="27"/>
  <c r="H9" i="25"/>
  <c r="F11" i="25"/>
  <c r="L13" i="25"/>
  <c r="J15" i="25"/>
  <c r="H17" i="25"/>
  <c r="F19" i="25"/>
  <c r="L21" i="25"/>
  <c r="J34" i="25"/>
  <c r="H36" i="25"/>
  <c r="J42" i="25"/>
  <c r="J56" i="25"/>
  <c r="H58" i="25"/>
  <c r="J64" i="25"/>
  <c r="H66" i="25"/>
  <c r="J10" i="26"/>
  <c r="I10" i="26"/>
  <c r="M10" i="26"/>
  <c r="L10" i="26"/>
  <c r="K10" i="26"/>
  <c r="J18" i="26"/>
  <c r="I18" i="26"/>
  <c r="M18" i="26"/>
  <c r="L18" i="26"/>
  <c r="K18" i="26"/>
  <c r="C34" i="26"/>
  <c r="J27" i="26"/>
  <c r="I27" i="26"/>
  <c r="M27" i="26"/>
  <c r="L27" i="26"/>
  <c r="K27" i="26"/>
  <c r="J36" i="26"/>
  <c r="I36" i="26"/>
  <c r="M36" i="26"/>
  <c r="K36" i="26"/>
  <c r="L36" i="26"/>
  <c r="D48" i="26"/>
  <c r="J44" i="26"/>
  <c r="I44" i="26"/>
  <c r="M44" i="26"/>
  <c r="L44" i="26"/>
  <c r="K44" i="26"/>
  <c r="J53" i="26"/>
  <c r="I53" i="26"/>
  <c r="M53" i="26"/>
  <c r="L53" i="26"/>
  <c r="K53" i="26"/>
  <c r="E62" i="26"/>
  <c r="J61" i="26"/>
  <c r="I61" i="26"/>
  <c r="M61" i="26"/>
  <c r="L61" i="26"/>
  <c r="K61" i="26"/>
  <c r="F76" i="26"/>
  <c r="J70" i="26"/>
  <c r="I70" i="26"/>
  <c r="M70" i="26"/>
  <c r="K70" i="26"/>
  <c r="L70" i="26"/>
  <c r="M111" i="26"/>
  <c r="L111" i="26"/>
  <c r="K111" i="26"/>
  <c r="J111" i="26"/>
  <c r="I111" i="26"/>
  <c r="D132" i="26"/>
  <c r="M39" i="27"/>
  <c r="L39" i="27"/>
  <c r="K39" i="27"/>
  <c r="J39" i="27"/>
  <c r="I39" i="27"/>
  <c r="M96" i="27"/>
  <c r="L96" i="27"/>
  <c r="K96" i="27"/>
  <c r="J96" i="27"/>
  <c r="I96" i="27"/>
  <c r="H104" i="27"/>
  <c r="L10" i="25"/>
  <c r="J12" i="25"/>
  <c r="H14" i="25"/>
  <c r="F16" i="25"/>
  <c r="L18" i="25"/>
  <c r="J20" i="25"/>
  <c r="J31" i="25"/>
  <c r="H33" i="25"/>
  <c r="J39" i="25"/>
  <c r="H41" i="25"/>
  <c r="H55" i="25"/>
  <c r="J61" i="25"/>
  <c r="H63" i="25"/>
  <c r="C20" i="26"/>
  <c r="I13" i="26"/>
  <c r="M13" i="26"/>
  <c r="L13" i="26"/>
  <c r="K13" i="26"/>
  <c r="J13" i="26"/>
  <c r="I22" i="26"/>
  <c r="M22" i="26"/>
  <c r="L22" i="26"/>
  <c r="K22" i="26"/>
  <c r="J22" i="26"/>
  <c r="D34" i="26"/>
  <c r="I30" i="26"/>
  <c r="M30" i="26"/>
  <c r="L30" i="26"/>
  <c r="K30" i="26"/>
  <c r="J30" i="26"/>
  <c r="I39" i="26"/>
  <c r="M39" i="26"/>
  <c r="L39" i="26"/>
  <c r="J39" i="26"/>
  <c r="K39" i="26"/>
  <c r="E48" i="26"/>
  <c r="I47" i="26"/>
  <c r="M47" i="26"/>
  <c r="L47" i="26"/>
  <c r="K47" i="26"/>
  <c r="J47" i="26"/>
  <c r="F62" i="26"/>
  <c r="I56" i="26"/>
  <c r="M56" i="26"/>
  <c r="L56" i="26"/>
  <c r="K56" i="26"/>
  <c r="J56" i="26"/>
  <c r="I65" i="26"/>
  <c r="M65" i="26"/>
  <c r="L65" i="26"/>
  <c r="K65" i="26"/>
  <c r="J65" i="26"/>
  <c r="G76" i="26"/>
  <c r="M137" i="26"/>
  <c r="L137" i="26"/>
  <c r="K137" i="26"/>
  <c r="J137" i="26"/>
  <c r="I137" i="26"/>
  <c r="E48" i="27"/>
  <c r="J9" i="25"/>
  <c r="H11" i="25"/>
  <c r="F13" i="25"/>
  <c r="L15" i="25"/>
  <c r="J17" i="25"/>
  <c r="H19" i="25"/>
  <c r="F21" i="25"/>
  <c r="J36" i="25"/>
  <c r="H38" i="25"/>
  <c r="J58" i="25"/>
  <c r="H60" i="25"/>
  <c r="J66" i="25"/>
  <c r="M8" i="26"/>
  <c r="L8" i="26"/>
  <c r="K8" i="26"/>
  <c r="I8" i="26"/>
  <c r="J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I42" i="26"/>
  <c r="J42" i="26"/>
  <c r="M51" i="26"/>
  <c r="L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H76" i="26"/>
  <c r="J68" i="26"/>
  <c r="I68" i="26"/>
  <c r="M94" i="26"/>
  <c r="L94" i="26"/>
  <c r="K94" i="26"/>
  <c r="J94" i="26"/>
  <c r="I94" i="26"/>
  <c r="E146" i="26"/>
  <c r="M22" i="27"/>
  <c r="L22" i="27"/>
  <c r="K22" i="27"/>
  <c r="J22" i="27"/>
  <c r="I22" i="27"/>
  <c r="M80" i="26"/>
  <c r="L80" i="26"/>
  <c r="K80" i="26"/>
  <c r="J80" i="26"/>
  <c r="I80" i="26"/>
  <c r="M88" i="26"/>
  <c r="L88" i="26"/>
  <c r="K88" i="26"/>
  <c r="J88" i="26"/>
  <c r="I88" i="26"/>
  <c r="C104" i="26"/>
  <c r="M97" i="26"/>
  <c r="L97" i="26"/>
  <c r="K97" i="26"/>
  <c r="J97" i="26"/>
  <c r="I97" i="26"/>
  <c r="M106" i="26"/>
  <c r="L106" i="26"/>
  <c r="K106" i="26"/>
  <c r="J106" i="26"/>
  <c r="I106" i="26"/>
  <c r="D118" i="26"/>
  <c r="M114" i="26"/>
  <c r="L114" i="26"/>
  <c r="K114" i="26"/>
  <c r="J114" i="26"/>
  <c r="I114" i="26"/>
  <c r="M123" i="26"/>
  <c r="L123" i="26"/>
  <c r="K123" i="26"/>
  <c r="J123" i="26"/>
  <c r="I123" i="26"/>
  <c r="E132" i="26"/>
  <c r="M131" i="26"/>
  <c r="L131" i="26"/>
  <c r="K131" i="26"/>
  <c r="J131" i="26"/>
  <c r="I131" i="26"/>
  <c r="F146" i="26"/>
  <c r="M140" i="26"/>
  <c r="L140" i="26"/>
  <c r="K140" i="26"/>
  <c r="J140" i="26"/>
  <c r="I140" i="26"/>
  <c r="M149" i="26"/>
  <c r="L149" i="26"/>
  <c r="K149" i="26"/>
  <c r="J149" i="26"/>
  <c r="I149" i="26"/>
  <c r="G160" i="26"/>
  <c r="M157" i="26"/>
  <c r="L157" i="26"/>
  <c r="K157" i="26"/>
  <c r="J157" i="26"/>
  <c r="I157" i="26"/>
  <c r="M8" i="27"/>
  <c r="L8" i="27"/>
  <c r="K8" i="27"/>
  <c r="J8" i="27"/>
  <c r="I8" i="27"/>
  <c r="D20" i="27"/>
  <c r="M16" i="27"/>
  <c r="L16" i="27"/>
  <c r="K16" i="27"/>
  <c r="J16" i="27"/>
  <c r="I16" i="27"/>
  <c r="M25" i="27"/>
  <c r="L25" i="27"/>
  <c r="K25" i="27"/>
  <c r="J25" i="27"/>
  <c r="I25" i="27"/>
  <c r="E34" i="27"/>
  <c r="M33" i="27"/>
  <c r="L33" i="27"/>
  <c r="K33" i="27"/>
  <c r="J33" i="27"/>
  <c r="I33" i="27"/>
  <c r="F48" i="27"/>
  <c r="M42" i="27"/>
  <c r="L42" i="27"/>
  <c r="K42" i="27"/>
  <c r="J42" i="27"/>
  <c r="I42" i="27"/>
  <c r="M51" i="27"/>
  <c r="L51" i="27"/>
  <c r="K51" i="27"/>
  <c r="J51" i="27"/>
  <c r="I51" i="27"/>
  <c r="G62" i="27"/>
  <c r="M122" i="27"/>
  <c r="L122" i="27"/>
  <c r="K122" i="27"/>
  <c r="J122" i="27"/>
  <c r="I122" i="27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17" i="26"/>
  <c r="L117" i="26"/>
  <c r="K117" i="26"/>
  <c r="J117" i="26"/>
  <c r="I117" i="26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M152" i="26"/>
  <c r="L152" i="26"/>
  <c r="K152" i="26"/>
  <c r="J152" i="26"/>
  <c r="I152" i="26"/>
  <c r="H160" i="26"/>
  <c r="M11" i="27"/>
  <c r="L11" i="27"/>
  <c r="K11" i="27"/>
  <c r="J11" i="27"/>
  <c r="I11" i="27"/>
  <c r="E20" i="27"/>
  <c r="M19" i="27"/>
  <c r="L19" i="27"/>
  <c r="K19" i="27"/>
  <c r="J19" i="27"/>
  <c r="I19" i="27"/>
  <c r="F34" i="27"/>
  <c r="M28" i="27"/>
  <c r="L28" i="27"/>
  <c r="K28" i="27"/>
  <c r="J28" i="27"/>
  <c r="I28" i="27"/>
  <c r="M37" i="27"/>
  <c r="L37" i="27"/>
  <c r="K37" i="27"/>
  <c r="J37" i="27"/>
  <c r="I37" i="27"/>
  <c r="G48" i="27"/>
  <c r="M45" i="27"/>
  <c r="L45" i="27"/>
  <c r="K45" i="27"/>
  <c r="J45" i="27"/>
  <c r="I45" i="27"/>
  <c r="M54" i="27"/>
  <c r="L54" i="27"/>
  <c r="H62" i="27"/>
  <c r="K54" i="27"/>
  <c r="J54" i="27"/>
  <c r="I54" i="27"/>
  <c r="M61" i="27"/>
  <c r="L61" i="27"/>
  <c r="J61" i="27"/>
  <c r="I61" i="27"/>
  <c r="K61" i="27"/>
  <c r="M79" i="27"/>
  <c r="L79" i="27"/>
  <c r="K79" i="27"/>
  <c r="J79" i="27"/>
  <c r="I79" i="27"/>
  <c r="M148" i="27"/>
  <c r="L148" i="27"/>
  <c r="K148" i="27"/>
  <c r="J148" i="27"/>
  <c r="I148" i="27"/>
  <c r="L78" i="26"/>
  <c r="K78" i="26"/>
  <c r="J78" i="26"/>
  <c r="I78" i="26"/>
  <c r="M78" i="26"/>
  <c r="D90" i="26"/>
  <c r="L86" i="26"/>
  <c r="K86" i="26"/>
  <c r="J86" i="26"/>
  <c r="I86" i="26"/>
  <c r="M86" i="26"/>
  <c r="L95" i="26"/>
  <c r="K95" i="26"/>
  <c r="J95" i="26"/>
  <c r="I95" i="26"/>
  <c r="M95" i="26"/>
  <c r="E104" i="26"/>
  <c r="L103" i="26"/>
  <c r="K103" i="26"/>
  <c r="J103" i="26"/>
  <c r="I103" i="26"/>
  <c r="M103" i="26"/>
  <c r="F118" i="26"/>
  <c r="L112" i="26"/>
  <c r="K112" i="26"/>
  <c r="J112" i="26"/>
  <c r="I112" i="26"/>
  <c r="M112" i="26"/>
  <c r="L121" i="26"/>
  <c r="K121" i="26"/>
  <c r="J121" i="26"/>
  <c r="I121" i="26"/>
  <c r="M121" i="26"/>
  <c r="G132" i="26"/>
  <c r="L129" i="26"/>
  <c r="K129" i="26"/>
  <c r="J129" i="26"/>
  <c r="I129" i="26"/>
  <c r="M129" i="26"/>
  <c r="L138" i="26"/>
  <c r="K138" i="26"/>
  <c r="J138" i="26"/>
  <c r="I138" i="26"/>
  <c r="H146" i="26"/>
  <c r="M138" i="26"/>
  <c r="L155" i="26"/>
  <c r="K155" i="26"/>
  <c r="J155" i="26"/>
  <c r="I155" i="26"/>
  <c r="M155" i="26"/>
  <c r="F20" i="27"/>
  <c r="L14" i="27"/>
  <c r="K14" i="27"/>
  <c r="J14" i="27"/>
  <c r="I14" i="27"/>
  <c r="M14" i="27"/>
  <c r="L23" i="27"/>
  <c r="K23" i="27"/>
  <c r="J23" i="27"/>
  <c r="I23" i="27"/>
  <c r="M23" i="27"/>
  <c r="G34" i="27"/>
  <c r="L31" i="27"/>
  <c r="K31" i="27"/>
  <c r="J31" i="27"/>
  <c r="I31" i="27"/>
  <c r="M31" i="27"/>
  <c r="L40" i="27"/>
  <c r="K40" i="27"/>
  <c r="J40" i="27"/>
  <c r="I40" i="27"/>
  <c r="H48" i="27"/>
  <c r="M40" i="27"/>
  <c r="L57" i="27"/>
  <c r="K57" i="27"/>
  <c r="J57" i="27"/>
  <c r="I57" i="27"/>
  <c r="M57" i="27"/>
  <c r="K72" i="26"/>
  <c r="M72" i="26"/>
  <c r="L72" i="26"/>
  <c r="J72" i="26"/>
  <c r="I72" i="26"/>
  <c r="K81" i="26"/>
  <c r="J81" i="26"/>
  <c r="I81" i="26"/>
  <c r="M81" i="26"/>
  <c r="L81" i="26"/>
  <c r="E90" i="26"/>
  <c r="K89" i="26"/>
  <c r="J89" i="26"/>
  <c r="I89" i="26"/>
  <c r="M89" i="26"/>
  <c r="L89" i="26"/>
  <c r="F104" i="26"/>
  <c r="K98" i="26"/>
  <c r="J98" i="26"/>
  <c r="I98" i="26"/>
  <c r="M98" i="26"/>
  <c r="L98" i="26"/>
  <c r="K107" i="26"/>
  <c r="J107" i="26"/>
  <c r="I107" i="26"/>
  <c r="M107" i="26"/>
  <c r="L107" i="26"/>
  <c r="G118" i="26"/>
  <c r="K115" i="26"/>
  <c r="J115" i="26"/>
  <c r="I115" i="26"/>
  <c r="M115" i="26"/>
  <c r="L115" i="26"/>
  <c r="K124" i="26"/>
  <c r="J124" i="26"/>
  <c r="I124" i="26"/>
  <c r="H132" i="26"/>
  <c r="M124" i="26"/>
  <c r="L124" i="26"/>
  <c r="K141" i="26"/>
  <c r="J141" i="26"/>
  <c r="I141" i="26"/>
  <c r="M141" i="26"/>
  <c r="L141" i="26"/>
  <c r="K150" i="26"/>
  <c r="J150" i="26"/>
  <c r="I150" i="26"/>
  <c r="M150" i="26"/>
  <c r="L150" i="26"/>
  <c r="K158" i="26"/>
  <c r="J158" i="26"/>
  <c r="I158" i="26"/>
  <c r="M158" i="26"/>
  <c r="L158" i="26"/>
  <c r="K9" i="27"/>
  <c r="J9" i="27"/>
  <c r="I9" i="27"/>
  <c r="M9" i="27"/>
  <c r="L9" i="27"/>
  <c r="G20" i="27"/>
  <c r="K17" i="27"/>
  <c r="J17" i="27"/>
  <c r="I17" i="27"/>
  <c r="M17" i="27"/>
  <c r="L17" i="27"/>
  <c r="K26" i="27"/>
  <c r="J26" i="27"/>
  <c r="I26" i="27"/>
  <c r="H34" i="27"/>
  <c r="M26" i="27"/>
  <c r="L26" i="27"/>
  <c r="K43" i="27"/>
  <c r="J43" i="27"/>
  <c r="I43" i="27"/>
  <c r="M43" i="27"/>
  <c r="L43" i="27"/>
  <c r="K52" i="27"/>
  <c r="J52" i="27"/>
  <c r="I52" i="27"/>
  <c r="M52" i="27"/>
  <c r="L52" i="27"/>
  <c r="F76" i="27"/>
  <c r="M130" i="27"/>
  <c r="L130" i="27"/>
  <c r="K130" i="27"/>
  <c r="J130" i="27"/>
  <c r="I130" i="27"/>
  <c r="J75" i="26"/>
  <c r="I75" i="26"/>
  <c r="M75" i="26"/>
  <c r="L75" i="26"/>
  <c r="K75" i="26"/>
  <c r="F90" i="26"/>
  <c r="J84" i="26"/>
  <c r="I84" i="26"/>
  <c r="M84" i="26"/>
  <c r="L84" i="26"/>
  <c r="K84" i="26"/>
  <c r="J93" i="26"/>
  <c r="I93" i="26"/>
  <c r="M93" i="26"/>
  <c r="L93" i="26"/>
  <c r="K93" i="26"/>
  <c r="G104" i="26"/>
  <c r="J101" i="26"/>
  <c r="I101" i="26"/>
  <c r="M101" i="26"/>
  <c r="L101" i="26"/>
  <c r="K101" i="26"/>
  <c r="J110" i="26"/>
  <c r="I110" i="26"/>
  <c r="H118" i="26"/>
  <c r="M110" i="26"/>
  <c r="L110" i="26"/>
  <c r="K110" i="26"/>
  <c r="J127" i="26"/>
  <c r="I127" i="26"/>
  <c r="M127" i="26"/>
  <c r="L127" i="26"/>
  <c r="K127" i="26"/>
  <c r="J136" i="26"/>
  <c r="I136" i="26"/>
  <c r="M136" i="26"/>
  <c r="L136" i="26"/>
  <c r="K136" i="26"/>
  <c r="J144" i="26"/>
  <c r="I144" i="26"/>
  <c r="M144" i="26"/>
  <c r="L144" i="26"/>
  <c r="K144" i="26"/>
  <c r="C160" i="26"/>
  <c r="J153" i="26"/>
  <c r="I153" i="26"/>
  <c r="M153" i="26"/>
  <c r="L153" i="26"/>
  <c r="K153" i="26"/>
  <c r="J12" i="27"/>
  <c r="I12" i="27"/>
  <c r="H20" i="27"/>
  <c r="M12" i="27"/>
  <c r="L12" i="27"/>
  <c r="K12" i="27"/>
  <c r="J29" i="27"/>
  <c r="I29" i="27"/>
  <c r="M29" i="27"/>
  <c r="L29" i="27"/>
  <c r="K29" i="27"/>
  <c r="J38" i="27"/>
  <c r="I38" i="27"/>
  <c r="M38" i="27"/>
  <c r="L38" i="27"/>
  <c r="K38" i="27"/>
  <c r="J46" i="27"/>
  <c r="I46" i="27"/>
  <c r="M46" i="27"/>
  <c r="L46" i="27"/>
  <c r="K46" i="27"/>
  <c r="C62" i="27"/>
  <c r="J55" i="27"/>
  <c r="I55" i="27"/>
  <c r="M55" i="27"/>
  <c r="L55" i="27"/>
  <c r="K55" i="27"/>
  <c r="M87" i="27"/>
  <c r="L87" i="27"/>
  <c r="K87" i="27"/>
  <c r="J87" i="27"/>
  <c r="I87" i="27"/>
  <c r="C146" i="27"/>
  <c r="M156" i="27"/>
  <c r="L156" i="27"/>
  <c r="K156" i="27"/>
  <c r="J156" i="27"/>
  <c r="I156" i="27"/>
  <c r="I79" i="26"/>
  <c r="M79" i="26"/>
  <c r="L79" i="26"/>
  <c r="K79" i="26"/>
  <c r="J79" i="26"/>
  <c r="G90" i="26"/>
  <c r="I87" i="26"/>
  <c r="M87" i="26"/>
  <c r="L87" i="26"/>
  <c r="K87" i="26"/>
  <c r="J87" i="26"/>
  <c r="I96" i="26"/>
  <c r="H104" i="26"/>
  <c r="M96" i="26"/>
  <c r="L96" i="26"/>
  <c r="K96" i="26"/>
  <c r="J96" i="26"/>
  <c r="I113" i="26"/>
  <c r="M113" i="26"/>
  <c r="L113" i="26"/>
  <c r="K113" i="26"/>
  <c r="J113" i="26"/>
  <c r="I122" i="26"/>
  <c r="M122" i="26"/>
  <c r="L122" i="26"/>
  <c r="K122" i="26"/>
  <c r="J122" i="26"/>
  <c r="I130" i="26"/>
  <c r="M130" i="26"/>
  <c r="L130" i="26"/>
  <c r="K130" i="26"/>
  <c r="J130" i="26"/>
  <c r="C146" i="26"/>
  <c r="I139" i="26"/>
  <c r="M139" i="26"/>
  <c r="L139" i="26"/>
  <c r="K139" i="26"/>
  <c r="J139" i="26"/>
  <c r="I148" i="26"/>
  <c r="M148" i="26"/>
  <c r="L148" i="26"/>
  <c r="K148" i="26"/>
  <c r="J148" i="26"/>
  <c r="D160" i="26"/>
  <c r="I156" i="26"/>
  <c r="M156" i="26"/>
  <c r="L156" i="26"/>
  <c r="K156" i="26"/>
  <c r="J156" i="26"/>
  <c r="I15" i="27"/>
  <c r="M15" i="27"/>
  <c r="L15" i="27"/>
  <c r="K15" i="27"/>
  <c r="J15" i="27"/>
  <c r="I24" i="27"/>
  <c r="M24" i="27"/>
  <c r="L24" i="27"/>
  <c r="K24" i="27"/>
  <c r="J24" i="27"/>
  <c r="I32" i="27"/>
  <c r="M32" i="27"/>
  <c r="L32" i="27"/>
  <c r="K32" i="27"/>
  <c r="J32" i="27"/>
  <c r="C48" i="27"/>
  <c r="I41" i="27"/>
  <c r="M41" i="27"/>
  <c r="L41" i="27"/>
  <c r="K41" i="27"/>
  <c r="J41" i="27"/>
  <c r="I50" i="27"/>
  <c r="M50" i="27"/>
  <c r="L50" i="27"/>
  <c r="K50" i="27"/>
  <c r="J50" i="27"/>
  <c r="D62" i="27"/>
  <c r="K58" i="27"/>
  <c r="J58" i="27"/>
  <c r="I58" i="27"/>
  <c r="M58" i="27"/>
  <c r="L58" i="27"/>
  <c r="G90" i="27"/>
  <c r="M113" i="27"/>
  <c r="L113" i="27"/>
  <c r="K113" i="27"/>
  <c r="J113" i="27"/>
  <c r="I113" i="27"/>
  <c r="M73" i="26"/>
  <c r="L73" i="26"/>
  <c r="K73" i="26"/>
  <c r="J73" i="26"/>
  <c r="I73" i="26"/>
  <c r="H90" i="26"/>
  <c r="M82" i="26"/>
  <c r="L82" i="26"/>
  <c r="K82" i="26"/>
  <c r="J82" i="26"/>
  <c r="I82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C34" i="27"/>
  <c r="M27" i="27"/>
  <c r="L27" i="27"/>
  <c r="K27" i="27"/>
  <c r="J27" i="27"/>
  <c r="I27" i="27"/>
  <c r="M36" i="27"/>
  <c r="L36" i="27"/>
  <c r="K36" i="27"/>
  <c r="J36" i="27"/>
  <c r="I36" i="27"/>
  <c r="D48" i="27"/>
  <c r="M44" i="27"/>
  <c r="L44" i="27"/>
  <c r="K44" i="27"/>
  <c r="J44" i="27"/>
  <c r="I44" i="27"/>
  <c r="M53" i="27"/>
  <c r="L53" i="27"/>
  <c r="K53" i="27"/>
  <c r="J53" i="27"/>
  <c r="I53" i="27"/>
  <c r="E62" i="27"/>
  <c r="M70" i="27"/>
  <c r="L70" i="27"/>
  <c r="K70" i="27"/>
  <c r="J70" i="27"/>
  <c r="I70" i="27"/>
  <c r="M139" i="27"/>
  <c r="L139" i="27"/>
  <c r="K139" i="27"/>
  <c r="J139" i="27"/>
  <c r="I139" i="27"/>
  <c r="D160" i="27"/>
  <c r="M64" i="27"/>
  <c r="L64" i="27"/>
  <c r="K64" i="27"/>
  <c r="I64" i="27"/>
  <c r="J64" i="27"/>
  <c r="D76" i="27"/>
  <c r="M72" i="27"/>
  <c r="L72" i="27"/>
  <c r="K72" i="27"/>
  <c r="I72" i="27"/>
  <c r="J72" i="27"/>
  <c r="M81" i="27"/>
  <c r="L81" i="27"/>
  <c r="K81" i="27"/>
  <c r="I81" i="27"/>
  <c r="J81" i="27"/>
  <c r="E90" i="27"/>
  <c r="M89" i="27"/>
  <c r="L89" i="27"/>
  <c r="K89" i="27"/>
  <c r="I89" i="27"/>
  <c r="J89" i="27"/>
  <c r="F104" i="27"/>
  <c r="M98" i="27"/>
  <c r="L98" i="27"/>
  <c r="K98" i="27"/>
  <c r="I98" i="27"/>
  <c r="J98" i="27"/>
  <c r="M107" i="27"/>
  <c r="L107" i="27"/>
  <c r="K107" i="27"/>
  <c r="I107" i="27"/>
  <c r="J107" i="27"/>
  <c r="G118" i="27"/>
  <c r="M115" i="27"/>
  <c r="L115" i="27"/>
  <c r="K115" i="27"/>
  <c r="I115" i="27"/>
  <c r="J115" i="27"/>
  <c r="M124" i="27"/>
  <c r="L124" i="27"/>
  <c r="K124" i="27"/>
  <c r="I124" i="27"/>
  <c r="H132" i="27"/>
  <c r="J124" i="27"/>
  <c r="M141" i="27"/>
  <c r="L141" i="27"/>
  <c r="K141" i="27"/>
  <c r="I141" i="27"/>
  <c r="J141" i="27"/>
  <c r="M150" i="27"/>
  <c r="L150" i="27"/>
  <c r="K150" i="27"/>
  <c r="I150" i="27"/>
  <c r="J150" i="27"/>
  <c r="M158" i="27"/>
  <c r="L158" i="27"/>
  <c r="K158" i="27"/>
  <c r="I158" i="27"/>
  <c r="J158" i="27"/>
  <c r="M67" i="27"/>
  <c r="L67" i="27"/>
  <c r="K67" i="27"/>
  <c r="J67" i="27"/>
  <c r="I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M110" i="27"/>
  <c r="L110" i="27"/>
  <c r="K110" i="27"/>
  <c r="J110" i="27"/>
  <c r="H118" i="27"/>
  <c r="I110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C160" i="27"/>
  <c r="M153" i="27"/>
  <c r="L153" i="27"/>
  <c r="K153" i="27"/>
  <c r="J153" i="27"/>
  <c r="I153" i="27"/>
  <c r="L65" i="27"/>
  <c r="K65" i="27"/>
  <c r="J65" i="27"/>
  <c r="I65" i="27"/>
  <c r="M65" i="27"/>
  <c r="G76" i="27"/>
  <c r="L73" i="27"/>
  <c r="K73" i="27"/>
  <c r="J73" i="27"/>
  <c r="I73" i="27"/>
  <c r="M73" i="27"/>
  <c r="L82" i="27"/>
  <c r="K82" i="27"/>
  <c r="J82" i="27"/>
  <c r="I82" i="27"/>
  <c r="H90" i="27"/>
  <c r="M82" i="27"/>
  <c r="L99" i="27"/>
  <c r="K99" i="27"/>
  <c r="J99" i="27"/>
  <c r="I99" i="27"/>
  <c r="M99" i="27"/>
  <c r="L108" i="27"/>
  <c r="K108" i="27"/>
  <c r="J108" i="27"/>
  <c r="I108" i="27"/>
  <c r="M108" i="27"/>
  <c r="L116" i="27"/>
  <c r="K116" i="27"/>
  <c r="J116" i="27"/>
  <c r="I116" i="27"/>
  <c r="M116" i="27"/>
  <c r="C132" i="27"/>
  <c r="L125" i="27"/>
  <c r="K125" i="27"/>
  <c r="J125" i="27"/>
  <c r="I125" i="27"/>
  <c r="M125" i="27"/>
  <c r="L134" i="27"/>
  <c r="K134" i="27"/>
  <c r="J134" i="27"/>
  <c r="I134" i="27"/>
  <c r="M134" i="27"/>
  <c r="D146" i="27"/>
  <c r="L142" i="27"/>
  <c r="K142" i="27"/>
  <c r="J142" i="27"/>
  <c r="I142" i="27"/>
  <c r="M142" i="27"/>
  <c r="L151" i="27"/>
  <c r="K151" i="27"/>
  <c r="J151" i="27"/>
  <c r="I151" i="27"/>
  <c r="M151" i="27"/>
  <c r="E160" i="27"/>
  <c r="L159" i="27"/>
  <c r="K159" i="27"/>
  <c r="J159" i="27"/>
  <c r="I159" i="27"/>
  <c r="M159" i="27"/>
  <c r="J16" i="30"/>
  <c r="F40" i="30"/>
  <c r="K59" i="27"/>
  <c r="M59" i="27"/>
  <c r="L59" i="27"/>
  <c r="J59" i="27"/>
  <c r="I59" i="27"/>
  <c r="K68" i="27"/>
  <c r="J68" i="27"/>
  <c r="I68" i="27"/>
  <c r="H76" i="27"/>
  <c r="M68" i="27"/>
  <c r="L68" i="27"/>
  <c r="K85" i="27"/>
  <c r="J85" i="27"/>
  <c r="I85" i="27"/>
  <c r="M85" i="27"/>
  <c r="L85" i="27"/>
  <c r="K94" i="27"/>
  <c r="J94" i="27"/>
  <c r="I94" i="27"/>
  <c r="M94" i="27"/>
  <c r="L94" i="27"/>
  <c r="K102" i="27"/>
  <c r="J102" i="27"/>
  <c r="I102" i="27"/>
  <c r="M102" i="27"/>
  <c r="L102" i="27"/>
  <c r="C118" i="27"/>
  <c r="K111" i="27"/>
  <c r="J111" i="27"/>
  <c r="I111" i="27"/>
  <c r="M111" i="27"/>
  <c r="L111" i="27"/>
  <c r="K120" i="27"/>
  <c r="J120" i="27"/>
  <c r="I120" i="27"/>
  <c r="M120" i="27"/>
  <c r="L120" i="27"/>
  <c r="D132" i="27"/>
  <c r="K128" i="27"/>
  <c r="J128" i="27"/>
  <c r="I128" i="27"/>
  <c r="M128" i="27"/>
  <c r="L128" i="27"/>
  <c r="K137" i="27"/>
  <c r="J137" i="27"/>
  <c r="I137" i="27"/>
  <c r="M137" i="27"/>
  <c r="L137" i="27"/>
  <c r="E146" i="27"/>
  <c r="K145" i="27"/>
  <c r="J145" i="27"/>
  <c r="I145" i="27"/>
  <c r="M145" i="27"/>
  <c r="L145" i="27"/>
  <c r="F160" i="27"/>
  <c r="K154" i="27"/>
  <c r="J154" i="27"/>
  <c r="I154" i="27"/>
  <c r="M154" i="27"/>
  <c r="L154" i="27"/>
  <c r="F18" i="30"/>
  <c r="L42" i="30"/>
  <c r="J71" i="27"/>
  <c r="I71" i="27"/>
  <c r="L71" i="27"/>
  <c r="K71" i="27"/>
  <c r="M71" i="27"/>
  <c r="J80" i="27"/>
  <c r="I80" i="27"/>
  <c r="L80" i="27"/>
  <c r="K80" i="27"/>
  <c r="M80" i="27"/>
  <c r="J88" i="27"/>
  <c r="I88" i="27"/>
  <c r="L88" i="27"/>
  <c r="K88" i="27"/>
  <c r="M88" i="27"/>
  <c r="C104" i="27"/>
  <c r="J97" i="27"/>
  <c r="I97" i="27"/>
  <c r="L97" i="27"/>
  <c r="K97" i="27"/>
  <c r="M97" i="27"/>
  <c r="J106" i="27"/>
  <c r="I106" i="27"/>
  <c r="L106" i="27"/>
  <c r="K106" i="27"/>
  <c r="M106" i="27"/>
  <c r="D118" i="27"/>
  <c r="J114" i="27"/>
  <c r="I114" i="27"/>
  <c r="L114" i="27"/>
  <c r="K114" i="27"/>
  <c r="M114" i="27"/>
  <c r="J123" i="27"/>
  <c r="I123" i="27"/>
  <c r="L123" i="27"/>
  <c r="K123" i="27"/>
  <c r="M123" i="27"/>
  <c r="E132" i="27"/>
  <c r="J131" i="27"/>
  <c r="I131" i="27"/>
  <c r="L131" i="27"/>
  <c r="K131" i="27"/>
  <c r="M131" i="27"/>
  <c r="F146" i="27"/>
  <c r="J140" i="27"/>
  <c r="I140" i="27"/>
  <c r="L140" i="27"/>
  <c r="K140" i="27"/>
  <c r="M140" i="27"/>
  <c r="J149" i="27"/>
  <c r="I149" i="27"/>
  <c r="L149" i="27"/>
  <c r="K149" i="27"/>
  <c r="M149" i="27"/>
  <c r="G160" i="27"/>
  <c r="J157" i="27"/>
  <c r="I157" i="27"/>
  <c r="L157" i="27"/>
  <c r="K157" i="27"/>
  <c r="M157" i="27"/>
  <c r="I66" i="27"/>
  <c r="M66" i="27"/>
  <c r="K66" i="27"/>
  <c r="J66" i="27"/>
  <c r="L66" i="27"/>
  <c r="I74" i="27"/>
  <c r="M74" i="27"/>
  <c r="K74" i="27"/>
  <c r="J74" i="27"/>
  <c r="L74" i="27"/>
  <c r="C90" i="27"/>
  <c r="I83" i="27"/>
  <c r="M83" i="27"/>
  <c r="K83" i="27"/>
  <c r="J83" i="27"/>
  <c r="L83" i="27"/>
  <c r="I92" i="27"/>
  <c r="M92" i="27"/>
  <c r="K92" i="27"/>
  <c r="J92" i="27"/>
  <c r="L92" i="27"/>
  <c r="D104" i="27"/>
  <c r="I100" i="27"/>
  <c r="M100" i="27"/>
  <c r="K100" i="27"/>
  <c r="J100" i="27"/>
  <c r="L100" i="27"/>
  <c r="I109" i="27"/>
  <c r="M109" i="27"/>
  <c r="K109" i="27"/>
  <c r="J109" i="27"/>
  <c r="L109" i="27"/>
  <c r="E118" i="27"/>
  <c r="I117" i="27"/>
  <c r="M117" i="27"/>
  <c r="K117" i="27"/>
  <c r="J117" i="27"/>
  <c r="L117" i="27"/>
  <c r="F132" i="27"/>
  <c r="I126" i="27"/>
  <c r="M126" i="27"/>
  <c r="K126" i="27"/>
  <c r="J126" i="27"/>
  <c r="L126" i="27"/>
  <c r="I135" i="27"/>
  <c r="M135" i="27"/>
  <c r="K135" i="27"/>
  <c r="J135" i="27"/>
  <c r="L135" i="27"/>
  <c r="G146" i="27"/>
  <c r="I143" i="27"/>
  <c r="M143" i="27"/>
  <c r="K143" i="27"/>
  <c r="J143" i="27"/>
  <c r="L143" i="27"/>
  <c r="I152" i="27"/>
  <c r="H160" i="27"/>
  <c r="M152" i="27"/>
  <c r="K152" i="27"/>
  <c r="J152" i="27"/>
  <c r="L152" i="27"/>
  <c r="M60" i="27"/>
  <c r="L60" i="27"/>
  <c r="J60" i="27"/>
  <c r="I60" i="27"/>
  <c r="K60" i="27"/>
  <c r="C76" i="27"/>
  <c r="M69" i="27"/>
  <c r="L69" i="27"/>
  <c r="J69" i="27"/>
  <c r="I69" i="27"/>
  <c r="K69" i="27"/>
  <c r="M78" i="27"/>
  <c r="L78" i="27"/>
  <c r="J78" i="27"/>
  <c r="I78" i="27"/>
  <c r="K78" i="27"/>
  <c r="D90" i="27"/>
  <c r="M86" i="27"/>
  <c r="L86" i="27"/>
  <c r="J86" i="27"/>
  <c r="I86" i="27"/>
  <c r="K86" i="27"/>
  <c r="M95" i="27"/>
  <c r="L95" i="27"/>
  <c r="J95" i="27"/>
  <c r="I95" i="27"/>
  <c r="K95" i="27"/>
  <c r="E104" i="27"/>
  <c r="M103" i="27"/>
  <c r="L103" i="27"/>
  <c r="J103" i="27"/>
  <c r="I103" i="27"/>
  <c r="K103" i="27"/>
  <c r="F118" i="27"/>
  <c r="M112" i="27"/>
  <c r="L112" i="27"/>
  <c r="J112" i="27"/>
  <c r="I112" i="27"/>
  <c r="K112" i="27"/>
  <c r="M121" i="27"/>
  <c r="L121" i="27"/>
  <c r="J121" i="27"/>
  <c r="I121" i="27"/>
  <c r="K121" i="27"/>
  <c r="G132" i="27"/>
  <c r="M129" i="27"/>
  <c r="L129" i="27"/>
  <c r="J129" i="27"/>
  <c r="I129" i="27"/>
  <c r="K129" i="27"/>
  <c r="H146" i="27"/>
  <c r="M138" i="27"/>
  <c r="L138" i="27"/>
  <c r="J138" i="27"/>
  <c r="I138" i="27"/>
  <c r="K138" i="27"/>
  <c r="M155" i="27"/>
  <c r="L155" i="27"/>
  <c r="J155" i="27"/>
  <c r="I155" i="27"/>
  <c r="K155" i="27"/>
  <c r="F10" i="30"/>
  <c r="H18" i="30"/>
  <c r="H35" i="30"/>
  <c r="J106" i="30"/>
  <c r="H10" i="30"/>
  <c r="F20" i="30"/>
  <c r="H38" i="30"/>
  <c r="F102" i="30"/>
  <c r="F12" i="30"/>
  <c r="L15" i="30"/>
  <c r="J33" i="30"/>
  <c r="H43" i="30"/>
  <c r="J17" i="30"/>
  <c r="L20" i="30"/>
  <c r="J36" i="30"/>
  <c r="L85" i="30"/>
  <c r="J98" i="30"/>
  <c r="H108" i="30"/>
  <c r="J9" i="30"/>
  <c r="L12" i="30"/>
  <c r="H19" i="30"/>
  <c r="F21" i="30"/>
  <c r="L31" i="30"/>
  <c r="J41" i="30"/>
  <c r="H81" i="30"/>
  <c r="H11" i="30"/>
  <c r="J14" i="30"/>
  <c r="F32" i="30"/>
  <c r="L34" i="30"/>
  <c r="L104" i="30"/>
  <c r="F13" i="30"/>
  <c r="L14" i="30"/>
  <c r="H16" i="30"/>
  <c r="F37" i="30"/>
  <c r="L39" i="30"/>
  <c r="J55" i="30"/>
  <c r="J87" i="30"/>
  <c r="H100" i="30"/>
  <c r="L9" i="30"/>
  <c r="J11" i="30"/>
  <c r="H13" i="30"/>
  <c r="F15" i="30"/>
  <c r="L17" i="30"/>
  <c r="J19" i="30"/>
  <c r="H21" i="30"/>
  <c r="H32" i="30"/>
  <c r="F34" i="30"/>
  <c r="L36" i="30"/>
  <c r="J38" i="30"/>
  <c r="H40" i="30"/>
  <c r="F42" i="30"/>
  <c r="F53" i="30"/>
  <c r="L55" i="30"/>
  <c r="J57" i="30"/>
  <c r="H59" i="30"/>
  <c r="F61" i="30"/>
  <c r="L63" i="30"/>
  <c r="H97" i="30"/>
  <c r="F99" i="30"/>
  <c r="L101" i="30"/>
  <c r="J103" i="30"/>
  <c r="H105" i="30"/>
  <c r="F107" i="30"/>
  <c r="L109" i="30"/>
  <c r="F31" i="30"/>
  <c r="L33" i="30"/>
  <c r="J35" i="30"/>
  <c r="H37" i="30"/>
  <c r="F39" i="30"/>
  <c r="L41" i="30"/>
  <c r="J43" i="30"/>
  <c r="J54" i="30"/>
  <c r="H56" i="30"/>
  <c r="F58" i="30"/>
  <c r="L60" i="30"/>
  <c r="J62" i="30"/>
  <c r="H64" i="30"/>
  <c r="H75" i="30"/>
  <c r="F77" i="30"/>
  <c r="L79" i="30"/>
  <c r="H83" i="30"/>
  <c r="F85" i="30"/>
  <c r="L87" i="30"/>
  <c r="L98" i="30"/>
  <c r="J100" i="30"/>
  <c r="H102" i="30"/>
  <c r="F104" i="30"/>
  <c r="L106" i="30"/>
  <c r="J108" i="30"/>
  <c r="L120" i="30"/>
  <c r="J122" i="30"/>
  <c r="H124" i="30"/>
  <c r="L126" i="30"/>
  <c r="J175" i="30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J97" i="30"/>
  <c r="H99" i="30"/>
  <c r="F101" i="30"/>
  <c r="L103" i="30"/>
  <c r="J105" i="30"/>
  <c r="H107" i="30"/>
  <c r="F109" i="30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L54" i="30"/>
  <c r="F98" i="30"/>
  <c r="L100" i="30"/>
  <c r="J102" i="30"/>
  <c r="H104" i="30"/>
  <c r="F106" i="30"/>
  <c r="L108" i="30"/>
  <c r="J219" i="30"/>
  <c r="F18" i="31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L97" i="30"/>
  <c r="J99" i="30"/>
  <c r="H101" i="30"/>
  <c r="F103" i="30"/>
  <c r="L105" i="30"/>
  <c r="J107" i="30"/>
  <c r="H109" i="30"/>
  <c r="J153" i="30"/>
  <c r="J241" i="30"/>
  <c r="J263" i="30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H98" i="30"/>
  <c r="F100" i="30"/>
  <c r="L102" i="30"/>
  <c r="J104" i="30"/>
  <c r="H106" i="30"/>
  <c r="F108" i="30"/>
  <c r="H57" i="30"/>
  <c r="F97" i="30"/>
  <c r="L99" i="30"/>
  <c r="J101" i="30"/>
  <c r="H103" i="30"/>
  <c r="F105" i="30"/>
  <c r="L107" i="30"/>
  <c r="J109" i="30"/>
  <c r="J197" i="30"/>
  <c r="J13" i="31"/>
  <c r="L11" i="31"/>
  <c r="H16" i="31"/>
  <c r="F10" i="31"/>
  <c r="J14" i="31"/>
  <c r="J33" i="31"/>
  <c r="L10" i="31"/>
  <c r="F17" i="31"/>
  <c r="L20" i="31"/>
  <c r="F9" i="31"/>
  <c r="L12" i="31"/>
  <c r="H15" i="31"/>
  <c r="H35" i="31"/>
  <c r="J12" i="31"/>
  <c r="H14" i="31"/>
  <c r="F16" i="31"/>
  <c r="L18" i="31"/>
  <c r="J20" i="31"/>
  <c r="J9" i="31"/>
  <c r="H11" i="31"/>
  <c r="F13" i="31"/>
  <c r="L15" i="31"/>
  <c r="J17" i="31"/>
  <c r="H19" i="31"/>
  <c r="F21" i="31"/>
  <c r="L9" i="31"/>
  <c r="J11" i="31"/>
  <c r="H13" i="31"/>
  <c r="F15" i="31"/>
  <c r="L17" i="31"/>
  <c r="J19" i="31"/>
  <c r="H21" i="31"/>
  <c r="H32" i="31"/>
  <c r="H10" i="31"/>
  <c r="F12" i="31"/>
  <c r="L14" i="31"/>
  <c r="J16" i="31"/>
  <c r="H18" i="31"/>
  <c r="F20" i="31"/>
  <c r="L19" i="31"/>
  <c r="J21" i="31"/>
  <c r="J32" i="31"/>
  <c r="H34" i="31"/>
  <c r="J10" i="31"/>
  <c r="H12" i="31"/>
  <c r="F14" i="31"/>
  <c r="L16" i="31"/>
  <c r="J18" i="31"/>
  <c r="H20" i="31"/>
  <c r="H9" i="31"/>
  <c r="F11" i="31"/>
  <c r="L13" i="31"/>
  <c r="J15" i="31"/>
  <c r="H17" i="31"/>
  <c r="F19" i="31"/>
  <c r="L21" i="31"/>
  <c r="H31" i="35"/>
  <c r="AO16" i="35"/>
  <c r="AN16" i="35"/>
  <c r="AA20" i="38"/>
  <c r="T10" i="38"/>
  <c r="X32" i="35"/>
  <c r="Y32" i="35"/>
  <c r="T9" i="39"/>
  <c r="F7" i="38"/>
  <c r="N8" i="39"/>
  <c r="L8" i="39"/>
  <c r="AN31" i="35"/>
  <c r="E129" i="37"/>
  <c r="H124" i="37"/>
  <c r="G124" i="37"/>
  <c r="M127" i="37"/>
  <c r="L127" i="37"/>
  <c r="K127" i="37"/>
  <c r="N7" i="39"/>
  <c r="X31" i="35"/>
  <c r="C11" i="37"/>
  <c r="I126" i="37"/>
  <c r="H126" i="37"/>
  <c r="G126" i="37"/>
  <c r="M9" i="38"/>
  <c r="J9" i="38"/>
  <c r="AN30" i="35"/>
  <c r="Y33" i="35"/>
  <c r="X33" i="35"/>
  <c r="I7" i="37"/>
  <c r="H7" i="37"/>
  <c r="G7" i="37"/>
  <c r="J11" i="37"/>
  <c r="M9" i="37"/>
  <c r="L9" i="37"/>
  <c r="K9" i="37"/>
  <c r="O125" i="37"/>
  <c r="N125" i="37"/>
  <c r="K125" i="37"/>
  <c r="J6" i="38"/>
  <c r="I6" i="38"/>
  <c r="H6" i="38"/>
  <c r="I134" i="38"/>
  <c r="H134" i="38"/>
  <c r="G134" i="38"/>
  <c r="K6" i="37"/>
  <c r="L6" i="37"/>
  <c r="F11" i="38"/>
  <c r="I135" i="38"/>
  <c r="H135" i="38"/>
  <c r="G135" i="38"/>
  <c r="J6" i="39"/>
  <c r="AO39" i="35"/>
  <c r="F129" i="37"/>
  <c r="H127" i="37"/>
  <c r="G127" i="37"/>
  <c r="I127" i="37"/>
  <c r="M135" i="38"/>
  <c r="L135" i="38"/>
  <c r="K135" i="38"/>
  <c r="O135" i="38"/>
  <c r="N135" i="38"/>
  <c r="M9" i="39"/>
  <c r="J9" i="39"/>
  <c r="T6" i="39"/>
  <c r="S6" i="39"/>
  <c r="R6" i="39"/>
  <c r="Q6" i="39"/>
  <c r="P6" i="39"/>
  <c r="J10" i="39"/>
  <c r="X39" i="35"/>
  <c r="R6" i="37"/>
  <c r="Q6" i="37"/>
  <c r="P6" i="37"/>
  <c r="O6" i="37"/>
  <c r="T7" i="37"/>
  <c r="R7" i="37"/>
  <c r="Q7" i="37"/>
  <c r="P7" i="37"/>
  <c r="S7" i="37"/>
  <c r="O7" i="37"/>
  <c r="F10" i="38"/>
  <c r="T9" i="38"/>
  <c r="T6" i="38"/>
  <c r="J10" i="38"/>
  <c r="I10" i="38"/>
  <c r="H10" i="38"/>
  <c r="T10" i="39"/>
  <c r="AA20" i="39" s="1"/>
  <c r="S10" i="39"/>
  <c r="R10" i="39"/>
  <c r="Q10" i="39"/>
  <c r="P10" i="39"/>
  <c r="H6" i="37"/>
  <c r="G6" i="37"/>
  <c r="H8" i="37"/>
  <c r="G8" i="37"/>
  <c r="I8" i="37"/>
  <c r="S8" i="37"/>
  <c r="R8" i="37"/>
  <c r="P8" i="37"/>
  <c r="O8" i="37"/>
  <c r="Q8" i="37"/>
  <c r="T8" i="37"/>
  <c r="D11" i="37"/>
  <c r="L10" i="37"/>
  <c r="K10" i="37"/>
  <c r="M10" i="37"/>
  <c r="H128" i="37"/>
  <c r="G128" i="37"/>
  <c r="I128" i="37"/>
  <c r="I11" i="38"/>
  <c r="H11" i="38"/>
  <c r="J11" i="38"/>
  <c r="T11" i="38"/>
  <c r="S11" i="38"/>
  <c r="Q11" i="38"/>
  <c r="P11" i="38"/>
  <c r="R11" i="38"/>
  <c r="F12" i="38"/>
  <c r="O136" i="38"/>
  <c r="N136" i="38"/>
  <c r="L136" i="38"/>
  <c r="K136" i="38"/>
  <c r="M136" i="38"/>
  <c r="P6" i="43"/>
  <c r="T6" i="43"/>
  <c r="O16" i="43"/>
  <c r="S6" i="43"/>
  <c r="R6" i="43"/>
  <c r="Q6" i="43"/>
  <c r="E11" i="37"/>
  <c r="I137" i="38"/>
  <c r="G137" i="38"/>
  <c r="H137" i="38"/>
  <c r="J11" i="39"/>
  <c r="I11" i="39"/>
  <c r="H11" i="39"/>
  <c r="T11" i="39"/>
  <c r="S11" i="39"/>
  <c r="R11" i="39"/>
  <c r="Q11" i="39"/>
  <c r="P11" i="39"/>
  <c r="O135" i="39"/>
  <c r="N135" i="39"/>
  <c r="M135" i="39"/>
  <c r="L135" i="39"/>
  <c r="I11" i="41"/>
  <c r="H11" i="41"/>
  <c r="L10" i="42"/>
  <c r="N10" i="42"/>
  <c r="M10" i="42"/>
  <c r="L7" i="37"/>
  <c r="M7" i="37"/>
  <c r="K7" i="37"/>
  <c r="I9" i="37"/>
  <c r="H9" i="37"/>
  <c r="F11" i="37"/>
  <c r="G9" i="37"/>
  <c r="Q9" i="37"/>
  <c r="P9" i="37"/>
  <c r="T9" i="37"/>
  <c r="S9" i="37"/>
  <c r="R9" i="37"/>
  <c r="O9" i="37"/>
  <c r="N11" i="37"/>
  <c r="J12" i="38"/>
  <c r="I12" i="38"/>
  <c r="H12" i="38"/>
  <c r="S12" i="38"/>
  <c r="R12" i="38"/>
  <c r="Q12" i="38"/>
  <c r="P12" i="38"/>
  <c r="T12" i="38"/>
  <c r="N138" i="38"/>
  <c r="M138" i="38"/>
  <c r="L138" i="38"/>
  <c r="O138" i="38"/>
  <c r="K138" i="38"/>
  <c r="Q12" i="39"/>
  <c r="T12" i="39"/>
  <c r="S12" i="39"/>
  <c r="R12" i="39"/>
  <c r="P12" i="39"/>
  <c r="I7" i="40"/>
  <c r="H7" i="40"/>
  <c r="O136" i="40"/>
  <c r="N136" i="40"/>
  <c r="M136" i="40"/>
  <c r="L136" i="40"/>
  <c r="K136" i="40"/>
  <c r="I142" i="41"/>
  <c r="N6" i="39"/>
  <c r="M6" i="39"/>
  <c r="L6" i="39"/>
  <c r="J8" i="39"/>
  <c r="M8" i="39"/>
  <c r="R8" i="39"/>
  <c r="Q8" i="39"/>
  <c r="P8" i="39"/>
  <c r="T8" i="39"/>
  <c r="S8" i="39"/>
  <c r="N10" i="39"/>
  <c r="M10" i="39"/>
  <c r="L10" i="39"/>
  <c r="I12" i="39"/>
  <c r="J12" i="39"/>
  <c r="H12" i="39"/>
  <c r="I137" i="39"/>
  <c r="G137" i="39"/>
  <c r="H137" i="39"/>
  <c r="I11" i="40"/>
  <c r="H11" i="40"/>
  <c r="M142" i="43"/>
  <c r="L142" i="43"/>
  <c r="K8" i="37"/>
  <c r="M8" i="37"/>
  <c r="L8" i="37"/>
  <c r="G10" i="37"/>
  <c r="H10" i="37"/>
  <c r="I10" i="37"/>
  <c r="O10" i="37"/>
  <c r="T10" i="37"/>
  <c r="S10" i="37"/>
  <c r="R10" i="37"/>
  <c r="Q10" i="37"/>
  <c r="P10" i="37"/>
  <c r="F6" i="38"/>
  <c r="L11" i="38"/>
  <c r="M11" i="38"/>
  <c r="H136" i="38"/>
  <c r="G136" i="38"/>
  <c r="I136" i="38"/>
  <c r="S11" i="40"/>
  <c r="R11" i="40"/>
  <c r="Q11" i="40"/>
  <c r="P11" i="40"/>
  <c r="I136" i="41"/>
  <c r="F146" i="41"/>
  <c r="K137" i="38"/>
  <c r="O137" i="38"/>
  <c r="N137" i="38"/>
  <c r="M137" i="38"/>
  <c r="L137" i="38"/>
  <c r="L11" i="39"/>
  <c r="N11" i="39"/>
  <c r="M11" i="39"/>
  <c r="M137" i="39"/>
  <c r="L137" i="39"/>
  <c r="O137" i="39"/>
  <c r="N137" i="39"/>
  <c r="K134" i="40"/>
  <c r="O134" i="40"/>
  <c r="N134" i="40"/>
  <c r="M134" i="40"/>
  <c r="L134" i="40"/>
  <c r="M12" i="38"/>
  <c r="L12" i="38"/>
  <c r="M134" i="38"/>
  <c r="L134" i="38"/>
  <c r="K134" i="38"/>
  <c r="I138" i="38"/>
  <c r="H138" i="38"/>
  <c r="G138" i="38"/>
  <c r="N12" i="39"/>
  <c r="M12" i="39"/>
  <c r="L12" i="39"/>
  <c r="H134" i="39"/>
  <c r="I134" i="39"/>
  <c r="G134" i="39"/>
  <c r="O138" i="39"/>
  <c r="N138" i="39"/>
  <c r="M138" i="39"/>
  <c r="L138" i="39"/>
  <c r="I137" i="40"/>
  <c r="H137" i="40"/>
  <c r="G137" i="40"/>
  <c r="J8" i="42"/>
  <c r="I8" i="42"/>
  <c r="H8" i="42"/>
  <c r="N13" i="42"/>
  <c r="M13" i="42"/>
  <c r="L13" i="42"/>
  <c r="M136" i="42"/>
  <c r="L136" i="42"/>
  <c r="I12" i="40"/>
  <c r="H12" i="40"/>
  <c r="S12" i="40"/>
  <c r="R12" i="40"/>
  <c r="Q12" i="40"/>
  <c r="P12" i="40"/>
  <c r="I134" i="40"/>
  <c r="H134" i="40"/>
  <c r="G134" i="40"/>
  <c r="O138" i="40"/>
  <c r="N138" i="40"/>
  <c r="M138" i="40"/>
  <c r="L138" i="40"/>
  <c r="K138" i="40"/>
  <c r="I137" i="41"/>
  <c r="H137" i="41"/>
  <c r="G137" i="41"/>
  <c r="C16" i="42"/>
  <c r="I137" i="42"/>
  <c r="F8" i="43"/>
  <c r="I136" i="39"/>
  <c r="H136" i="39"/>
  <c r="G136" i="39"/>
  <c r="N135" i="40"/>
  <c r="M135" i="40"/>
  <c r="L135" i="40"/>
  <c r="K135" i="40"/>
  <c r="O135" i="40"/>
  <c r="I145" i="41"/>
  <c r="D16" i="42"/>
  <c r="N12" i="42"/>
  <c r="M12" i="42"/>
  <c r="L12" i="42"/>
  <c r="F15" i="42"/>
  <c r="M143" i="42"/>
  <c r="L143" i="42"/>
  <c r="M11" i="40"/>
  <c r="L11" i="40"/>
  <c r="I136" i="40"/>
  <c r="H136" i="40"/>
  <c r="G136" i="40"/>
  <c r="I143" i="41"/>
  <c r="I139" i="41"/>
  <c r="T8" i="42"/>
  <c r="S8" i="42"/>
  <c r="R8" i="42"/>
  <c r="Q8" i="42"/>
  <c r="P8" i="42"/>
  <c r="D18" i="44"/>
  <c r="H138" i="39"/>
  <c r="G138" i="39"/>
  <c r="I138" i="39"/>
  <c r="L137" i="40"/>
  <c r="K137" i="40"/>
  <c r="O137" i="40"/>
  <c r="N137" i="40"/>
  <c r="M137" i="40"/>
  <c r="K16" i="42"/>
  <c r="N6" i="42"/>
  <c r="M6" i="42"/>
  <c r="L6" i="42"/>
  <c r="N11" i="42"/>
  <c r="M11" i="42"/>
  <c r="L11" i="42"/>
  <c r="L137" i="42"/>
  <c r="M137" i="42"/>
  <c r="G135" i="39"/>
  <c r="I135" i="39"/>
  <c r="H135" i="39"/>
  <c r="L12" i="40"/>
  <c r="M12" i="40"/>
  <c r="G138" i="40"/>
  <c r="I138" i="40"/>
  <c r="H138" i="40"/>
  <c r="I144" i="41"/>
  <c r="F14" i="42"/>
  <c r="N136" i="39"/>
  <c r="O136" i="39"/>
  <c r="M136" i="39"/>
  <c r="L136" i="39"/>
  <c r="I135" i="40"/>
  <c r="H135" i="40"/>
  <c r="G135" i="40"/>
  <c r="F9" i="42"/>
  <c r="L14" i="42"/>
  <c r="N14" i="42"/>
  <c r="M14" i="42"/>
  <c r="L12" i="43"/>
  <c r="M12" i="43"/>
  <c r="N12" i="43"/>
  <c r="F6" i="42"/>
  <c r="E16" i="42"/>
  <c r="F16" i="42" s="1"/>
  <c r="N7" i="42"/>
  <c r="M7" i="42"/>
  <c r="L7" i="42"/>
  <c r="J9" i="42"/>
  <c r="I9" i="42"/>
  <c r="H9" i="42"/>
  <c r="S9" i="42"/>
  <c r="R9" i="42"/>
  <c r="Q9" i="42"/>
  <c r="P9" i="42"/>
  <c r="T9" i="42"/>
  <c r="F10" i="42"/>
  <c r="F11" i="42"/>
  <c r="F12" i="42"/>
  <c r="F13" i="42"/>
  <c r="S13" i="42"/>
  <c r="R13" i="42"/>
  <c r="Q13" i="42"/>
  <c r="P13" i="42"/>
  <c r="T13" i="42"/>
  <c r="T14" i="42"/>
  <c r="S14" i="42"/>
  <c r="R14" i="42"/>
  <c r="Q14" i="42"/>
  <c r="P14" i="42"/>
  <c r="R15" i="42"/>
  <c r="T15" i="42"/>
  <c r="S15" i="42"/>
  <c r="Q15" i="42"/>
  <c r="P15" i="42"/>
  <c r="I143" i="42"/>
  <c r="I142" i="42"/>
  <c r="H142" i="42"/>
  <c r="G142" i="42"/>
  <c r="C16" i="43"/>
  <c r="N7" i="43"/>
  <c r="L7" i="43"/>
  <c r="M7" i="43"/>
  <c r="I141" i="43"/>
  <c r="D20" i="45"/>
  <c r="I141" i="41"/>
  <c r="H141" i="41"/>
  <c r="G141" i="41"/>
  <c r="T10" i="42"/>
  <c r="R10" i="42"/>
  <c r="Q10" i="42"/>
  <c r="P10" i="42"/>
  <c r="S10" i="42"/>
  <c r="R11" i="42"/>
  <c r="S11" i="42"/>
  <c r="Q11" i="42"/>
  <c r="P11" i="42"/>
  <c r="T11" i="42"/>
  <c r="P12" i="42"/>
  <c r="S12" i="42"/>
  <c r="R12" i="42"/>
  <c r="Q12" i="42"/>
  <c r="T12" i="42"/>
  <c r="J13" i="42"/>
  <c r="I13" i="42"/>
  <c r="H13" i="42"/>
  <c r="J14" i="42"/>
  <c r="I14" i="42"/>
  <c r="H14" i="42"/>
  <c r="J15" i="42"/>
  <c r="I15" i="42"/>
  <c r="H15" i="42"/>
  <c r="I140" i="42"/>
  <c r="F6" i="43"/>
  <c r="E16" i="43"/>
  <c r="F16" i="43" s="1"/>
  <c r="J8" i="43"/>
  <c r="H8" i="43"/>
  <c r="I8" i="43"/>
  <c r="R9" i="43"/>
  <c r="P9" i="43"/>
  <c r="T9" i="43"/>
  <c r="S9" i="43"/>
  <c r="Q9" i="43"/>
  <c r="N10" i="43"/>
  <c r="M10" i="43"/>
  <c r="L10" i="43"/>
  <c r="T12" i="43"/>
  <c r="R12" i="43"/>
  <c r="Q12" i="43"/>
  <c r="P12" i="43"/>
  <c r="S12" i="43"/>
  <c r="F15" i="43"/>
  <c r="I139" i="43"/>
  <c r="I138" i="41"/>
  <c r="I6" i="42"/>
  <c r="H6" i="42"/>
  <c r="G16" i="42"/>
  <c r="J6" i="42"/>
  <c r="Q6" i="42"/>
  <c r="P6" i="42"/>
  <c r="O16" i="42"/>
  <c r="R6" i="42"/>
  <c r="T6" i="42"/>
  <c r="S6" i="42"/>
  <c r="F7" i="42"/>
  <c r="M8" i="42"/>
  <c r="L8" i="42"/>
  <c r="N8" i="42"/>
  <c r="I10" i="42"/>
  <c r="H10" i="42"/>
  <c r="J10" i="42"/>
  <c r="J11" i="42"/>
  <c r="I11" i="42"/>
  <c r="H11" i="42"/>
  <c r="H12" i="42"/>
  <c r="J12" i="42"/>
  <c r="I12" i="42"/>
  <c r="H6" i="43"/>
  <c r="J6" i="43"/>
  <c r="I6" i="43"/>
  <c r="G16" i="43"/>
  <c r="T7" i="43"/>
  <c r="R7" i="43"/>
  <c r="S7" i="43"/>
  <c r="Q7" i="43"/>
  <c r="P7" i="43"/>
  <c r="P10" i="43"/>
  <c r="T10" i="43"/>
  <c r="S10" i="43"/>
  <c r="R10" i="43"/>
  <c r="Q10" i="43"/>
  <c r="I138" i="43"/>
  <c r="D8" i="45"/>
  <c r="I138" i="42"/>
  <c r="L8" i="43"/>
  <c r="N8" i="43"/>
  <c r="M8" i="43"/>
  <c r="F9" i="43"/>
  <c r="H14" i="43"/>
  <c r="I14" i="43"/>
  <c r="J14" i="43"/>
  <c r="O138" i="43"/>
  <c r="L138" i="43"/>
  <c r="N138" i="43"/>
  <c r="M138" i="43"/>
  <c r="D10" i="44"/>
  <c r="D10" i="46"/>
  <c r="I140" i="41"/>
  <c r="J7" i="42"/>
  <c r="I7" i="42"/>
  <c r="H7" i="42"/>
  <c r="T7" i="42"/>
  <c r="S7" i="42"/>
  <c r="R7" i="42"/>
  <c r="Q7" i="42"/>
  <c r="P7" i="42"/>
  <c r="F8" i="42"/>
  <c r="N9" i="42"/>
  <c r="M9" i="42"/>
  <c r="L9" i="42"/>
  <c r="M15" i="42"/>
  <c r="N15" i="42"/>
  <c r="L15" i="42"/>
  <c r="I136" i="42"/>
  <c r="F146" i="42"/>
  <c r="F7" i="43"/>
  <c r="J9" i="43"/>
  <c r="H9" i="43"/>
  <c r="I9" i="43"/>
  <c r="F13" i="43"/>
  <c r="N145" i="43"/>
  <c r="M145" i="43"/>
  <c r="L145" i="43"/>
  <c r="O145" i="43"/>
  <c r="D12" i="45"/>
  <c r="M140" i="42"/>
  <c r="O140" i="42"/>
  <c r="N140" i="42"/>
  <c r="L140" i="42"/>
  <c r="I141" i="42"/>
  <c r="N6" i="43"/>
  <c r="L6" i="43"/>
  <c r="M6" i="43"/>
  <c r="K16" i="43"/>
  <c r="J7" i="43"/>
  <c r="H7" i="43"/>
  <c r="I7" i="43"/>
  <c r="N14" i="43"/>
  <c r="M14" i="43"/>
  <c r="L14" i="43"/>
  <c r="I142" i="43"/>
  <c r="D14" i="44"/>
  <c r="D14" i="46"/>
  <c r="M138" i="42"/>
  <c r="L138" i="42"/>
  <c r="I139" i="42"/>
  <c r="I144" i="42"/>
  <c r="I145" i="42"/>
  <c r="T8" i="43"/>
  <c r="R8" i="43"/>
  <c r="P8" i="43"/>
  <c r="S8" i="43"/>
  <c r="Q8" i="43"/>
  <c r="N9" i="43"/>
  <c r="M9" i="43"/>
  <c r="L9" i="43"/>
  <c r="H10" i="43"/>
  <c r="J10" i="43"/>
  <c r="I10" i="43"/>
  <c r="F11" i="43"/>
  <c r="J12" i="43"/>
  <c r="I12" i="43"/>
  <c r="H12" i="43"/>
  <c r="P14" i="43"/>
  <c r="T14" i="43"/>
  <c r="Q14" i="43"/>
  <c r="S14" i="43"/>
  <c r="R14" i="43"/>
  <c r="N137" i="43"/>
  <c r="M137" i="43"/>
  <c r="L137" i="43"/>
  <c r="O137" i="43"/>
  <c r="D16" i="45"/>
  <c r="J11" i="43"/>
  <c r="I11" i="43"/>
  <c r="H11" i="43"/>
  <c r="T11" i="43"/>
  <c r="S11" i="43"/>
  <c r="R11" i="43"/>
  <c r="Q11" i="43"/>
  <c r="P11" i="43"/>
  <c r="F12" i="43"/>
  <c r="N13" i="43"/>
  <c r="L13" i="43"/>
  <c r="M13" i="43"/>
  <c r="J15" i="43"/>
  <c r="I15" i="43"/>
  <c r="H15" i="43"/>
  <c r="T15" i="43"/>
  <c r="S15" i="43"/>
  <c r="R15" i="43"/>
  <c r="Q15" i="43"/>
  <c r="P15" i="43"/>
  <c r="I136" i="43"/>
  <c r="D18" i="46"/>
  <c r="D16" i="43"/>
  <c r="D11" i="44"/>
  <c r="D15" i="44"/>
  <c r="D19" i="44"/>
  <c r="D9" i="45"/>
  <c r="D13" i="45"/>
  <c r="D17" i="45"/>
  <c r="D11" i="46"/>
  <c r="D15" i="46"/>
  <c r="D19" i="46"/>
  <c r="F10" i="43"/>
  <c r="N11" i="43"/>
  <c r="L11" i="43"/>
  <c r="M11" i="43"/>
  <c r="J13" i="43"/>
  <c r="H13" i="43"/>
  <c r="I13" i="43"/>
  <c r="R13" i="43"/>
  <c r="P13" i="43"/>
  <c r="S13" i="43"/>
  <c r="T13" i="43"/>
  <c r="Q13" i="43"/>
  <c r="F14" i="43"/>
  <c r="N15" i="43"/>
  <c r="L15" i="43"/>
  <c r="M15" i="43"/>
  <c r="I137" i="43"/>
  <c r="L141" i="43"/>
  <c r="M141" i="43"/>
  <c r="O141" i="43"/>
  <c r="N141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D9" i="44"/>
  <c r="D13" i="44"/>
  <c r="D17" i="44"/>
  <c r="D11" i="45"/>
  <c r="D15" i="45"/>
  <c r="D19" i="45"/>
  <c r="D9" i="46"/>
  <c r="D13" i="46"/>
  <c r="D17" i="46"/>
  <c r="T6" i="5"/>
  <c r="F30" i="10"/>
  <c r="M6" i="2"/>
  <c r="K6" i="3"/>
  <c r="M31" i="2"/>
  <c r="M6" i="6"/>
  <c r="K6" i="6"/>
  <c r="J6" i="6"/>
  <c r="N6" i="3"/>
  <c r="M6" i="3"/>
  <c r="J6" i="3"/>
  <c r="I6" i="6"/>
  <c r="F8" i="8"/>
  <c r="L6" i="6"/>
  <c r="J74" i="8"/>
  <c r="J6" i="2"/>
  <c r="N152" i="3"/>
  <c r="M152" i="3"/>
  <c r="K152" i="3"/>
  <c r="J152" i="3"/>
  <c r="L74" i="8"/>
  <c r="K6" i="2"/>
  <c r="K56" i="2"/>
  <c r="L152" i="3"/>
  <c r="V6" i="5"/>
  <c r="H52" i="8"/>
  <c r="M56" i="2"/>
  <c r="L6" i="2"/>
  <c r="J31" i="2"/>
  <c r="L56" i="2"/>
  <c r="N79" i="3"/>
  <c r="M79" i="3"/>
  <c r="K79" i="3"/>
  <c r="J79" i="3"/>
  <c r="J52" i="8"/>
  <c r="S6" i="6"/>
  <c r="J6" i="5"/>
  <c r="U6" i="6"/>
  <c r="K6" i="5"/>
  <c r="S6" i="5"/>
  <c r="V6" i="6"/>
  <c r="L6" i="5"/>
  <c r="W6" i="6"/>
  <c r="J6" i="13"/>
  <c r="AA7" i="16"/>
  <c r="Z7" i="16"/>
  <c r="X7" i="16"/>
  <c r="W7" i="16"/>
  <c r="L8" i="10"/>
  <c r="X5" i="12"/>
  <c r="Y7" i="16"/>
  <c r="F53" i="10"/>
  <c r="I5" i="12"/>
  <c r="L6" i="13"/>
  <c r="W6" i="13"/>
  <c r="J5" i="12"/>
  <c r="V9" i="14"/>
  <c r="U9" i="14"/>
  <c r="T9" i="14"/>
  <c r="K5" i="12"/>
  <c r="Y6" i="13"/>
  <c r="L5" i="12"/>
  <c r="Z6" i="13"/>
  <c r="F8" i="10"/>
  <c r="H30" i="10"/>
  <c r="M5" i="12"/>
  <c r="U5" i="12"/>
  <c r="AA6" i="13"/>
  <c r="K9" i="14"/>
  <c r="J9" i="14"/>
  <c r="I9" i="14"/>
  <c r="K7" i="15"/>
  <c r="W7" i="15"/>
  <c r="K6" i="18"/>
  <c r="I6" i="18"/>
  <c r="Y7" i="15"/>
  <c r="L7" i="17"/>
  <c r="Z7" i="15"/>
  <c r="J7" i="17"/>
  <c r="K7" i="17"/>
  <c r="E7" i="19"/>
  <c r="U7" i="19"/>
  <c r="T8" i="21"/>
  <c r="S8" i="21"/>
  <c r="R8" i="21"/>
  <c r="M7" i="19"/>
  <c r="J7" i="19"/>
  <c r="R7" i="19"/>
  <c r="J8" i="21"/>
  <c r="I8" i="21"/>
  <c r="H8" i="21"/>
  <c r="H7" i="19"/>
  <c r="P7" i="19"/>
  <c r="X7" i="19"/>
  <c r="AB7" i="22"/>
  <c r="AA7" i="22"/>
  <c r="Z7" i="22"/>
  <c r="Y7" i="22"/>
  <c r="M7" i="22"/>
  <c r="F8" i="24"/>
  <c r="H53" i="25"/>
  <c r="F140" i="24"/>
  <c r="D52" i="24"/>
  <c r="F74" i="24"/>
  <c r="F162" i="24"/>
  <c r="D53" i="25"/>
  <c r="F52" i="24"/>
  <c r="H74" i="24"/>
  <c r="H52" i="24"/>
  <c r="F184" i="24"/>
  <c r="F206" i="24"/>
  <c r="F228" i="24"/>
  <c r="F254" i="24"/>
  <c r="J30" i="25"/>
  <c r="I6" i="26"/>
  <c r="J6" i="26"/>
  <c r="K6" i="27"/>
  <c r="L6" i="27"/>
  <c r="M6" i="28"/>
  <c r="L6" i="28"/>
  <c r="K6" i="28"/>
  <c r="J6" i="28"/>
  <c r="I6" i="28"/>
  <c r="M6" i="27"/>
  <c r="F96" i="30"/>
  <c r="F184" i="30"/>
  <c r="L8" i="30"/>
  <c r="F52" i="30"/>
  <c r="F8" i="30"/>
  <c r="H30" i="30"/>
  <c r="J52" i="30"/>
  <c r="L74" i="30"/>
  <c r="L52" i="30"/>
  <c r="F206" i="30"/>
  <c r="F228" i="30"/>
  <c r="F250" i="30"/>
  <c r="J162" i="30"/>
  <c r="J184" i="30"/>
  <c r="H52" i="31"/>
  <c r="D30" i="31"/>
  <c r="F30" i="31"/>
  <c r="J30" i="31"/>
  <c r="L52" i="31"/>
  <c r="F96" i="31"/>
  <c r="D96" i="31"/>
  <c r="L30" i="31"/>
  <c r="P7" i="35"/>
  <c r="O7" i="35"/>
  <c r="AE7" i="35"/>
  <c r="AF7" i="35"/>
  <c r="X7" i="35"/>
  <c r="BB7" i="35"/>
  <c r="AO7" i="35"/>
  <c r="O133" i="38"/>
  <c r="N133" i="38"/>
  <c r="Y7" i="35"/>
  <c r="AQ7" i="35"/>
  <c r="AY7" i="35"/>
  <c r="L5" i="37"/>
  <c r="I5" i="37"/>
  <c r="H5" i="37"/>
  <c r="K5" i="37"/>
  <c r="G5" i="37"/>
  <c r="H7" i="35"/>
  <c r="AR7" i="35"/>
  <c r="AZ7" i="35"/>
  <c r="H29" i="35"/>
  <c r="O133" i="39"/>
  <c r="M133" i="39"/>
  <c r="N133" i="39"/>
  <c r="L133" i="39"/>
  <c r="K133" i="39"/>
  <c r="H5" i="39"/>
  <c r="F5" i="39"/>
  <c r="AN29" i="35"/>
  <c r="T5" i="37"/>
  <c r="R5" i="37"/>
  <c r="Q5" i="37"/>
  <c r="P5" i="37"/>
  <c r="I5" i="39"/>
  <c r="M123" i="37"/>
  <c r="S5" i="38"/>
  <c r="I133" i="38"/>
  <c r="J5" i="39"/>
  <c r="R5" i="39"/>
  <c r="N123" i="37"/>
  <c r="L5" i="38"/>
  <c r="T5" i="38"/>
  <c r="S5" i="39"/>
  <c r="O123" i="37"/>
  <c r="M5" i="38"/>
  <c r="K133" i="38"/>
  <c r="L5" i="39"/>
  <c r="T5" i="39"/>
  <c r="N5" i="41"/>
  <c r="M5" i="41"/>
  <c r="L5" i="41"/>
  <c r="N135" i="41"/>
  <c r="O135" i="41"/>
  <c r="M135" i="41"/>
  <c r="L135" i="41"/>
  <c r="K135" i="41"/>
  <c r="N5" i="39"/>
  <c r="S5" i="41"/>
  <c r="H133" i="39"/>
  <c r="N5" i="40"/>
  <c r="M5" i="40"/>
  <c r="L5" i="40"/>
  <c r="T5" i="40"/>
  <c r="K133" i="40"/>
  <c r="H135" i="42"/>
  <c r="G135" i="42"/>
  <c r="J5" i="43"/>
  <c r="H5" i="43"/>
  <c r="L5" i="43"/>
  <c r="I5" i="43"/>
  <c r="F5" i="40"/>
  <c r="L133" i="40"/>
  <c r="F5" i="41"/>
  <c r="J5" i="42"/>
  <c r="I5" i="42"/>
  <c r="H5" i="42"/>
  <c r="M133" i="40"/>
  <c r="H5" i="40"/>
  <c r="P5" i="40"/>
  <c r="N133" i="40"/>
  <c r="H5" i="41"/>
  <c r="P5" i="41"/>
  <c r="G135" i="41"/>
  <c r="L5" i="42"/>
  <c r="I5" i="40"/>
  <c r="Q5" i="40"/>
  <c r="G133" i="40"/>
  <c r="O133" i="40"/>
  <c r="I5" i="41"/>
  <c r="Q5" i="41"/>
  <c r="H135" i="41"/>
  <c r="M5" i="42"/>
  <c r="O135" i="42"/>
  <c r="H135" i="43"/>
  <c r="P5" i="42"/>
  <c r="Q5" i="42"/>
  <c r="R5" i="42"/>
  <c r="M5" i="43"/>
  <c r="N135" i="42"/>
  <c r="R5" i="43"/>
  <c r="P5" i="43"/>
  <c r="N135" i="43"/>
  <c r="G135" i="43"/>
  <c r="O135" i="43"/>
  <c r="M142" i="42" l="1"/>
  <c r="L142" i="42"/>
  <c r="O142" i="42"/>
  <c r="N142" i="42"/>
  <c r="H142" i="41"/>
  <c r="G142" i="41"/>
  <c r="H139" i="42"/>
  <c r="G139" i="42"/>
  <c r="N9" i="41"/>
  <c r="M9" i="41"/>
  <c r="L9" i="41"/>
  <c r="J8" i="38"/>
  <c r="I8" i="38"/>
  <c r="M8" i="38"/>
  <c r="H8" i="38"/>
  <c r="L8" i="38"/>
  <c r="AO40" i="35"/>
  <c r="AN40" i="35"/>
  <c r="AY16" i="35"/>
  <c r="AX16" i="35"/>
  <c r="BA16" i="35"/>
  <c r="BB16" i="35"/>
  <c r="AZ16" i="35"/>
  <c r="AO30" i="35"/>
  <c r="AZ12" i="35"/>
  <c r="BA12" i="35"/>
  <c r="AF13" i="35"/>
  <c r="AE13" i="35"/>
  <c r="O13" i="35"/>
  <c r="P13" i="35"/>
  <c r="L100" i="31"/>
  <c r="H55" i="31"/>
  <c r="F32" i="31"/>
  <c r="H79" i="31"/>
  <c r="H103" i="31"/>
  <c r="H64" i="31"/>
  <c r="F100" i="31"/>
  <c r="H100" i="31"/>
  <c r="F42" i="31"/>
  <c r="F77" i="31"/>
  <c r="L58" i="31"/>
  <c r="H81" i="31"/>
  <c r="L36" i="31"/>
  <c r="F79" i="31"/>
  <c r="H38" i="31"/>
  <c r="L103" i="31"/>
  <c r="L80" i="31"/>
  <c r="L41" i="31"/>
  <c r="H77" i="31"/>
  <c r="J59" i="31"/>
  <c r="J55" i="31"/>
  <c r="J84" i="31"/>
  <c r="F285" i="30"/>
  <c r="L282" i="30"/>
  <c r="H279" i="30"/>
  <c r="F259" i="30"/>
  <c r="L239" i="30"/>
  <c r="F185" i="30"/>
  <c r="L165" i="30"/>
  <c r="H147" i="30"/>
  <c r="H274" i="30"/>
  <c r="J274" i="30"/>
  <c r="F256" i="30"/>
  <c r="F210" i="30"/>
  <c r="H210" i="30"/>
  <c r="L190" i="30"/>
  <c r="H172" i="30"/>
  <c r="J172" i="30"/>
  <c r="H258" i="30"/>
  <c r="L240" i="30"/>
  <c r="H214" i="30"/>
  <c r="L196" i="30"/>
  <c r="H170" i="30"/>
  <c r="L152" i="30"/>
  <c r="J273" i="30"/>
  <c r="L273" i="30"/>
  <c r="F257" i="30"/>
  <c r="F241" i="30"/>
  <c r="H241" i="30"/>
  <c r="H231" i="30"/>
  <c r="J231" i="30"/>
  <c r="J215" i="30"/>
  <c r="L215" i="30"/>
  <c r="F189" i="30"/>
  <c r="H189" i="30"/>
  <c r="J171" i="30"/>
  <c r="L171" i="30"/>
  <c r="F145" i="30"/>
  <c r="H145" i="30"/>
  <c r="J232" i="30"/>
  <c r="F214" i="30"/>
  <c r="L194" i="30"/>
  <c r="L285" i="30"/>
  <c r="H273" i="30"/>
  <c r="L255" i="30"/>
  <c r="F239" i="30"/>
  <c r="H229" i="30"/>
  <c r="L211" i="30"/>
  <c r="F195" i="30"/>
  <c r="H185" i="30"/>
  <c r="J169" i="30"/>
  <c r="F126" i="30"/>
  <c r="L130" i="30"/>
  <c r="L124" i="30"/>
  <c r="H79" i="30"/>
  <c r="J79" i="30"/>
  <c r="H60" i="30"/>
  <c r="J60" i="30"/>
  <c r="L86" i="30"/>
  <c r="F76" i="30"/>
  <c r="H76" i="30"/>
  <c r="H85" i="30"/>
  <c r="J85" i="30"/>
  <c r="J75" i="30"/>
  <c r="J56" i="30"/>
  <c r="J78" i="30"/>
  <c r="L82" i="30"/>
  <c r="E48" i="28"/>
  <c r="K81" i="28"/>
  <c r="I81" i="28"/>
  <c r="L26" i="28"/>
  <c r="M26" i="28"/>
  <c r="H34" i="28"/>
  <c r="K26" i="28"/>
  <c r="I26" i="28"/>
  <c r="J26" i="28"/>
  <c r="I37" i="28"/>
  <c r="M37" i="28"/>
  <c r="L37" i="28"/>
  <c r="K37" i="28"/>
  <c r="J37" i="28"/>
  <c r="I45" i="28"/>
  <c r="M45" i="28"/>
  <c r="L45" i="28"/>
  <c r="K45" i="28"/>
  <c r="J45" i="28"/>
  <c r="M115" i="28"/>
  <c r="L115" i="28"/>
  <c r="K115" i="28"/>
  <c r="J115" i="28"/>
  <c r="I115" i="28"/>
  <c r="M50" i="28"/>
  <c r="K50" i="28"/>
  <c r="J50" i="28"/>
  <c r="I50" i="28"/>
  <c r="L50" i="28"/>
  <c r="M127" i="28"/>
  <c r="L127" i="28"/>
  <c r="K127" i="28"/>
  <c r="J127" i="28"/>
  <c r="I127" i="28"/>
  <c r="M87" i="28"/>
  <c r="L87" i="28"/>
  <c r="K87" i="28"/>
  <c r="J87" i="28"/>
  <c r="I87" i="28"/>
  <c r="K47" i="28"/>
  <c r="I47" i="28"/>
  <c r="L47" i="28"/>
  <c r="J47" i="28"/>
  <c r="M47" i="28"/>
  <c r="L125" i="28"/>
  <c r="K125" i="28"/>
  <c r="J125" i="28"/>
  <c r="I125" i="28"/>
  <c r="M125" i="28"/>
  <c r="K68" i="28"/>
  <c r="J68" i="28"/>
  <c r="I68" i="28"/>
  <c r="H76" i="28"/>
  <c r="M68" i="28"/>
  <c r="L68" i="28"/>
  <c r="J71" i="28"/>
  <c r="I71" i="28"/>
  <c r="M71" i="28"/>
  <c r="L71" i="28"/>
  <c r="K71" i="28"/>
  <c r="M159" i="28"/>
  <c r="L159" i="28"/>
  <c r="J159" i="28"/>
  <c r="I159" i="28"/>
  <c r="K159" i="28"/>
  <c r="I100" i="28"/>
  <c r="M100" i="28"/>
  <c r="L100" i="28"/>
  <c r="K100" i="28"/>
  <c r="J100" i="28"/>
  <c r="M95" i="28"/>
  <c r="L95" i="28"/>
  <c r="K95" i="28"/>
  <c r="J95" i="28"/>
  <c r="I95" i="28"/>
  <c r="J141" i="28"/>
  <c r="I141" i="28"/>
  <c r="M141" i="28"/>
  <c r="L141" i="28"/>
  <c r="K141" i="28"/>
  <c r="M148" i="28"/>
  <c r="L148" i="28"/>
  <c r="K148" i="28"/>
  <c r="J148" i="28"/>
  <c r="I148" i="28"/>
  <c r="J266" i="24"/>
  <c r="L266" i="24"/>
  <c r="F256" i="24"/>
  <c r="L230" i="24"/>
  <c r="J210" i="24"/>
  <c r="L210" i="24"/>
  <c r="H168" i="24"/>
  <c r="J168" i="24"/>
  <c r="F59" i="25"/>
  <c r="L219" i="24"/>
  <c r="L197" i="24"/>
  <c r="F54" i="25"/>
  <c r="F40" i="25"/>
  <c r="L236" i="24"/>
  <c r="J208" i="24"/>
  <c r="H188" i="24"/>
  <c r="F57" i="25"/>
  <c r="L43" i="25"/>
  <c r="F255" i="24"/>
  <c r="H255" i="24"/>
  <c r="L217" i="24"/>
  <c r="F193" i="24"/>
  <c r="H193" i="24"/>
  <c r="L165" i="24"/>
  <c r="F38" i="25"/>
  <c r="J236" i="24"/>
  <c r="H216" i="24"/>
  <c r="F196" i="24"/>
  <c r="F41" i="25"/>
  <c r="H233" i="24"/>
  <c r="J217" i="24"/>
  <c r="L207" i="24"/>
  <c r="H175" i="24"/>
  <c r="J165" i="24"/>
  <c r="F33" i="24"/>
  <c r="H33" i="24"/>
  <c r="H53" i="24"/>
  <c r="J81" i="24"/>
  <c r="F152" i="24"/>
  <c r="F127" i="24"/>
  <c r="H127" i="24"/>
  <c r="F53" i="24"/>
  <c r="F175" i="24"/>
  <c r="F173" i="24"/>
  <c r="H173" i="24"/>
  <c r="F56" i="24"/>
  <c r="F147" i="24"/>
  <c r="H126" i="24"/>
  <c r="L121" i="24"/>
  <c r="J120" i="24"/>
  <c r="H130" i="24"/>
  <c r="J130" i="24"/>
  <c r="F100" i="24"/>
  <c r="H100" i="24"/>
  <c r="H79" i="24"/>
  <c r="F62" i="24"/>
  <c r="F35" i="24"/>
  <c r="H35" i="24"/>
  <c r="F19" i="24"/>
  <c r="H19" i="24"/>
  <c r="F20" i="24"/>
  <c r="H20" i="24"/>
  <c r="L75" i="24"/>
  <c r="L84" i="24"/>
  <c r="J58" i="24"/>
  <c r="J62" i="24"/>
  <c r="L62" i="24"/>
  <c r="X132" i="19"/>
  <c r="P127" i="19"/>
  <c r="G121" i="19"/>
  <c r="H122" i="19"/>
  <c r="X113" i="19"/>
  <c r="O107" i="19"/>
  <c r="P108" i="19"/>
  <c r="H100" i="19"/>
  <c r="W93" i="19"/>
  <c r="X94" i="19"/>
  <c r="P86" i="19"/>
  <c r="J72" i="19"/>
  <c r="H72" i="19"/>
  <c r="J59" i="19"/>
  <c r="H59" i="19"/>
  <c r="P56" i="19"/>
  <c r="X53" i="19"/>
  <c r="H48" i="19"/>
  <c r="P45" i="19"/>
  <c r="X42" i="19"/>
  <c r="H40" i="19"/>
  <c r="P34" i="19"/>
  <c r="X31" i="19"/>
  <c r="H29" i="19"/>
  <c r="P26" i="19"/>
  <c r="X20" i="19"/>
  <c r="H18" i="19"/>
  <c r="P15" i="19"/>
  <c r="X12" i="19"/>
  <c r="H10" i="19"/>
  <c r="G9" i="19"/>
  <c r="J122" i="19" s="1"/>
  <c r="X138" i="19"/>
  <c r="P160" i="19"/>
  <c r="J156" i="19"/>
  <c r="H156" i="19"/>
  <c r="J144" i="19"/>
  <c r="H144" i="19"/>
  <c r="P72" i="19"/>
  <c r="X159" i="19"/>
  <c r="J131" i="19"/>
  <c r="H131" i="19"/>
  <c r="X125" i="19"/>
  <c r="W133" i="19"/>
  <c r="P117" i="19"/>
  <c r="J112" i="19"/>
  <c r="H112" i="19"/>
  <c r="X103" i="19"/>
  <c r="P98" i="19"/>
  <c r="J90" i="19"/>
  <c r="H90" i="19"/>
  <c r="X84" i="19"/>
  <c r="P67" i="19"/>
  <c r="P140" i="19"/>
  <c r="O147" i="19"/>
  <c r="J69" i="19"/>
  <c r="G77" i="19"/>
  <c r="H69" i="19"/>
  <c r="P156" i="19"/>
  <c r="N135" i="19"/>
  <c r="N49" i="19"/>
  <c r="N51" i="19"/>
  <c r="N105" i="19"/>
  <c r="P82" i="19"/>
  <c r="F133" i="19"/>
  <c r="V23" i="19"/>
  <c r="V93" i="19"/>
  <c r="H157" i="19"/>
  <c r="K140" i="17"/>
  <c r="I140" i="17"/>
  <c r="K114" i="17"/>
  <c r="I114" i="17"/>
  <c r="M85" i="17"/>
  <c r="L85" i="17"/>
  <c r="J85" i="17"/>
  <c r="I85" i="17"/>
  <c r="K85" i="17"/>
  <c r="K62" i="17"/>
  <c r="I62" i="17"/>
  <c r="Q21" i="17"/>
  <c r="I151" i="17"/>
  <c r="M151" i="17"/>
  <c r="L151" i="17"/>
  <c r="K151" i="17"/>
  <c r="J151" i="17"/>
  <c r="I125" i="17"/>
  <c r="H133" i="17"/>
  <c r="M125" i="17"/>
  <c r="J125" i="17"/>
  <c r="L125" i="17"/>
  <c r="K125" i="17"/>
  <c r="I73" i="17"/>
  <c r="M73" i="17"/>
  <c r="L73" i="17"/>
  <c r="K73" i="17"/>
  <c r="J73" i="17"/>
  <c r="W17" i="17"/>
  <c r="Z17" i="17"/>
  <c r="Y17" i="17"/>
  <c r="X17" i="17"/>
  <c r="J139" i="17"/>
  <c r="I139" i="17"/>
  <c r="H147" i="17"/>
  <c r="M139" i="17"/>
  <c r="L139" i="17"/>
  <c r="K139" i="17"/>
  <c r="K153" i="17"/>
  <c r="J153" i="17"/>
  <c r="I153" i="17"/>
  <c r="H161" i="17"/>
  <c r="M153" i="17"/>
  <c r="L153" i="17"/>
  <c r="C133" i="17"/>
  <c r="K101" i="17"/>
  <c r="J101" i="17"/>
  <c r="I101" i="17"/>
  <c r="M101" i="17"/>
  <c r="L101" i="17"/>
  <c r="K70" i="17"/>
  <c r="I70" i="17"/>
  <c r="G77" i="17"/>
  <c r="Y18" i="17"/>
  <c r="X18" i="17"/>
  <c r="W18" i="17"/>
  <c r="AA18" i="17"/>
  <c r="Z18" i="17"/>
  <c r="C161" i="17"/>
  <c r="L71" i="17"/>
  <c r="J71" i="17"/>
  <c r="L157" i="17"/>
  <c r="J157" i="17"/>
  <c r="J126" i="17"/>
  <c r="L126" i="17"/>
  <c r="L95" i="17"/>
  <c r="J95" i="17"/>
  <c r="D149" i="17"/>
  <c r="Y17" i="16"/>
  <c r="X17" i="16"/>
  <c r="Z17" i="16"/>
  <c r="W17" i="16"/>
  <c r="L61" i="17"/>
  <c r="J61" i="17"/>
  <c r="Q21" i="16"/>
  <c r="Q9" i="16"/>
  <c r="S21" i="16"/>
  <c r="T21" i="16"/>
  <c r="T9" i="16"/>
  <c r="AA9" i="13"/>
  <c r="Z9" i="13"/>
  <c r="Y9" i="13"/>
  <c r="X9" i="13"/>
  <c r="W9" i="13"/>
  <c r="M14" i="13"/>
  <c r="L14" i="13"/>
  <c r="K14" i="13"/>
  <c r="I14" i="13"/>
  <c r="J14" i="13"/>
  <c r="M75" i="13"/>
  <c r="L75" i="13"/>
  <c r="K75" i="13"/>
  <c r="I75" i="13"/>
  <c r="J75" i="13"/>
  <c r="M153" i="13"/>
  <c r="L153" i="13"/>
  <c r="K153" i="13"/>
  <c r="I153" i="13"/>
  <c r="J153" i="13"/>
  <c r="L87" i="13"/>
  <c r="K87" i="13"/>
  <c r="J87" i="13"/>
  <c r="M87" i="13"/>
  <c r="I87" i="13"/>
  <c r="J25" i="13"/>
  <c r="I25" i="13"/>
  <c r="M25" i="13"/>
  <c r="L25" i="13"/>
  <c r="K25" i="13"/>
  <c r="J102" i="13"/>
  <c r="I102" i="13"/>
  <c r="M102" i="13"/>
  <c r="K102" i="13"/>
  <c r="L102" i="13"/>
  <c r="I16" i="13"/>
  <c r="M16" i="13"/>
  <c r="L16" i="13"/>
  <c r="K16" i="13"/>
  <c r="J16" i="13"/>
  <c r="I97" i="13"/>
  <c r="M97" i="13"/>
  <c r="L97" i="13"/>
  <c r="K97" i="13"/>
  <c r="J97" i="13"/>
  <c r="L23" i="13"/>
  <c r="K23" i="13"/>
  <c r="M23" i="13"/>
  <c r="J23" i="13"/>
  <c r="I23" i="13"/>
  <c r="L100" i="13"/>
  <c r="K100" i="13"/>
  <c r="J100" i="13"/>
  <c r="I100" i="13"/>
  <c r="M100" i="13"/>
  <c r="X51" i="12"/>
  <c r="V51" i="12"/>
  <c r="U51" i="12"/>
  <c r="X43" i="12"/>
  <c r="V43" i="12"/>
  <c r="U43" i="12"/>
  <c r="N25" i="12"/>
  <c r="M25" i="12"/>
  <c r="L25" i="12"/>
  <c r="K25" i="12"/>
  <c r="J25" i="12"/>
  <c r="I25" i="12"/>
  <c r="W18" i="12"/>
  <c r="U8" i="12"/>
  <c r="V8" i="12"/>
  <c r="F58" i="10"/>
  <c r="H58" i="10"/>
  <c r="J32" i="10"/>
  <c r="L32" i="10"/>
  <c r="H251" i="8"/>
  <c r="J251" i="8"/>
  <c r="D90" i="13"/>
  <c r="K65" i="13"/>
  <c r="J65" i="13"/>
  <c r="I65" i="13"/>
  <c r="L65" i="13"/>
  <c r="M65" i="13"/>
  <c r="U9" i="12"/>
  <c r="X9" i="12"/>
  <c r="V9" i="12"/>
  <c r="L63" i="10"/>
  <c r="F55" i="10"/>
  <c r="H37" i="10"/>
  <c r="J37" i="10"/>
  <c r="H18" i="10"/>
  <c r="J18" i="10"/>
  <c r="J282" i="8"/>
  <c r="L282" i="8"/>
  <c r="H240" i="8"/>
  <c r="J240" i="8"/>
  <c r="J230" i="8"/>
  <c r="L230" i="8"/>
  <c r="F161" i="17"/>
  <c r="R23" i="14"/>
  <c r="O23" i="14"/>
  <c r="P23" i="14"/>
  <c r="D146" i="13"/>
  <c r="W55" i="12"/>
  <c r="J42" i="12"/>
  <c r="I42" i="12"/>
  <c r="N42" i="12"/>
  <c r="M42" i="12"/>
  <c r="L42" i="12"/>
  <c r="K42" i="12"/>
  <c r="W35" i="12"/>
  <c r="V28" i="12"/>
  <c r="U28" i="12"/>
  <c r="X28" i="12"/>
  <c r="F66" i="10"/>
  <c r="L283" i="8"/>
  <c r="L253" i="8"/>
  <c r="E135" i="17"/>
  <c r="E133" i="17"/>
  <c r="E93" i="17"/>
  <c r="E104" i="13"/>
  <c r="E34" i="13"/>
  <c r="E132" i="13"/>
  <c r="L61" i="10"/>
  <c r="H35" i="10"/>
  <c r="D160" i="13"/>
  <c r="L43" i="12"/>
  <c r="K43" i="12"/>
  <c r="J43" i="12"/>
  <c r="I43" i="12"/>
  <c r="N43" i="12"/>
  <c r="M43" i="12"/>
  <c r="L27" i="12"/>
  <c r="K27" i="12"/>
  <c r="J27" i="12"/>
  <c r="I27" i="12"/>
  <c r="N27" i="12"/>
  <c r="M27" i="12"/>
  <c r="L10" i="12"/>
  <c r="K10" i="12"/>
  <c r="L232" i="8"/>
  <c r="W45" i="12"/>
  <c r="N28" i="12"/>
  <c r="M28" i="12"/>
  <c r="L28" i="12"/>
  <c r="K28" i="12"/>
  <c r="J28" i="12"/>
  <c r="I28" i="12"/>
  <c r="L62" i="10"/>
  <c r="L190" i="8"/>
  <c r="V43" i="5"/>
  <c r="U43" i="5"/>
  <c r="W43" i="5"/>
  <c r="T43" i="5"/>
  <c r="S43" i="5"/>
  <c r="W44" i="5"/>
  <c r="W45" i="5"/>
  <c r="G195" i="3"/>
  <c r="V36" i="6"/>
  <c r="T36" i="6"/>
  <c r="T14" i="5"/>
  <c r="S14" i="5"/>
  <c r="W14" i="5"/>
  <c r="V14" i="5"/>
  <c r="U14" i="5"/>
  <c r="V47" i="5"/>
  <c r="U47" i="5"/>
  <c r="T47" i="5"/>
  <c r="W47" i="5"/>
  <c r="S47" i="5"/>
  <c r="H171" i="8"/>
  <c r="J171" i="8"/>
  <c r="H187" i="3"/>
  <c r="F41" i="10"/>
  <c r="M173" i="3"/>
  <c r="L173" i="3"/>
  <c r="K173" i="3"/>
  <c r="N173" i="3"/>
  <c r="J173" i="3"/>
  <c r="K14" i="2"/>
  <c r="J14" i="2"/>
  <c r="M14" i="2"/>
  <c r="I17" i="2"/>
  <c r="N14" i="2"/>
  <c r="L14" i="2"/>
  <c r="M14" i="6"/>
  <c r="K14" i="6"/>
  <c r="J14" i="6"/>
  <c r="L14" i="6"/>
  <c r="I14" i="6"/>
  <c r="F32" i="8"/>
  <c r="H32" i="8"/>
  <c r="F147" i="8"/>
  <c r="L58" i="2"/>
  <c r="M58" i="2"/>
  <c r="H139" i="43"/>
  <c r="G139" i="43"/>
  <c r="F14" i="41"/>
  <c r="F7" i="41"/>
  <c r="H7" i="41"/>
  <c r="I7" i="41"/>
  <c r="R13" i="41"/>
  <c r="Q13" i="41"/>
  <c r="P13" i="41"/>
  <c r="T13" i="41"/>
  <c r="S13" i="41"/>
  <c r="F9" i="41"/>
  <c r="M144" i="43"/>
  <c r="N144" i="43"/>
  <c r="O144" i="43"/>
  <c r="L144" i="43"/>
  <c r="N139" i="43"/>
  <c r="L139" i="43"/>
  <c r="O139" i="43"/>
  <c r="M139" i="43"/>
  <c r="H141" i="43"/>
  <c r="G141" i="43"/>
  <c r="O144" i="42"/>
  <c r="M144" i="42"/>
  <c r="N144" i="42"/>
  <c r="L144" i="42"/>
  <c r="P6" i="41"/>
  <c r="O16" i="41"/>
  <c r="T6" i="41"/>
  <c r="S6" i="41"/>
  <c r="R6" i="41"/>
  <c r="Q6" i="41"/>
  <c r="T7" i="41"/>
  <c r="T11" i="41"/>
  <c r="P6" i="40"/>
  <c r="T6" i="40"/>
  <c r="S6" i="40"/>
  <c r="R6" i="40"/>
  <c r="Q6" i="40"/>
  <c r="T7" i="40"/>
  <c r="AA19" i="40" s="1"/>
  <c r="T12" i="40"/>
  <c r="T11" i="40"/>
  <c r="J15" i="41"/>
  <c r="I15" i="41"/>
  <c r="H15" i="41"/>
  <c r="J13" i="41"/>
  <c r="I13" i="41"/>
  <c r="H13" i="41"/>
  <c r="M13" i="41"/>
  <c r="L13" i="41"/>
  <c r="J9" i="40"/>
  <c r="I9" i="40"/>
  <c r="H9" i="40"/>
  <c r="M9" i="40"/>
  <c r="L9" i="40"/>
  <c r="G138" i="41"/>
  <c r="H138" i="41"/>
  <c r="H145" i="42"/>
  <c r="K145" i="42" s="1"/>
  <c r="G145" i="42"/>
  <c r="T8" i="41"/>
  <c r="S8" i="41"/>
  <c r="R8" i="41"/>
  <c r="Q8" i="41"/>
  <c r="P8" i="41"/>
  <c r="C16" i="41"/>
  <c r="L142" i="41"/>
  <c r="O142" i="41"/>
  <c r="N142" i="41"/>
  <c r="M142" i="41"/>
  <c r="N6" i="41"/>
  <c r="M6" i="41"/>
  <c r="L6" i="41"/>
  <c r="K16" i="41"/>
  <c r="N13" i="41"/>
  <c r="N6" i="38"/>
  <c r="M6" i="38"/>
  <c r="L6" i="38"/>
  <c r="P6" i="38"/>
  <c r="N12" i="38"/>
  <c r="N8" i="38"/>
  <c r="N7" i="38"/>
  <c r="Q6" i="38"/>
  <c r="N11" i="38"/>
  <c r="L9" i="38"/>
  <c r="N9" i="38"/>
  <c r="P9" i="38"/>
  <c r="Q9" i="38"/>
  <c r="F7" i="39"/>
  <c r="C129" i="37"/>
  <c r="AN39" i="35"/>
  <c r="X36" i="35"/>
  <c r="I34" i="35"/>
  <c r="H34" i="35"/>
  <c r="AF12" i="35"/>
  <c r="I12" i="35"/>
  <c r="H12" i="35"/>
  <c r="H8" i="35"/>
  <c r="I8" i="35"/>
  <c r="I18" i="35"/>
  <c r="H18" i="35"/>
  <c r="BA10" i="35"/>
  <c r="AZ10" i="35"/>
  <c r="AY10" i="35"/>
  <c r="BB10" i="35"/>
  <c r="AX10" i="35"/>
  <c r="AZ8" i="35"/>
  <c r="AY8" i="35"/>
  <c r="BB8" i="35"/>
  <c r="BA8" i="35"/>
  <c r="AX8" i="35"/>
  <c r="BB12" i="35"/>
  <c r="AY17" i="35"/>
  <c r="AX17" i="35"/>
  <c r="BA17" i="35"/>
  <c r="BB17" i="35"/>
  <c r="AZ17" i="35"/>
  <c r="Y18" i="35"/>
  <c r="X18" i="35"/>
  <c r="AR11" i="35"/>
  <c r="AQ11" i="35"/>
  <c r="AP11" i="35"/>
  <c r="AO11" i="35"/>
  <c r="AN11" i="35"/>
  <c r="AF14" i="35"/>
  <c r="AE14" i="35"/>
  <c r="O14" i="35"/>
  <c r="P14" i="35"/>
  <c r="H85" i="31"/>
  <c r="F43" i="31"/>
  <c r="H87" i="31"/>
  <c r="J87" i="31"/>
  <c r="H40" i="31"/>
  <c r="H75" i="31"/>
  <c r="L86" i="31"/>
  <c r="F55" i="31"/>
  <c r="F108" i="31"/>
  <c r="F53" i="31"/>
  <c r="F85" i="31"/>
  <c r="F64" i="31"/>
  <c r="F31" i="31"/>
  <c r="J79" i="31"/>
  <c r="F36" i="31"/>
  <c r="H62" i="31"/>
  <c r="J36" i="31"/>
  <c r="L64" i="31"/>
  <c r="L99" i="31"/>
  <c r="L60" i="31"/>
  <c r="J60" i="31"/>
  <c r="J78" i="31"/>
  <c r="J63" i="31"/>
  <c r="J103" i="31"/>
  <c r="J284" i="30"/>
  <c r="L281" i="30"/>
  <c r="F281" i="30"/>
  <c r="L280" i="30"/>
  <c r="H257" i="30"/>
  <c r="J211" i="30"/>
  <c r="F193" i="30"/>
  <c r="L173" i="30"/>
  <c r="J236" i="30"/>
  <c r="L236" i="30"/>
  <c r="F218" i="30"/>
  <c r="H218" i="30"/>
  <c r="H208" i="30"/>
  <c r="J208" i="30"/>
  <c r="F190" i="30"/>
  <c r="F144" i="30"/>
  <c r="H144" i="30"/>
  <c r="H239" i="30"/>
  <c r="J239" i="30"/>
  <c r="L213" i="30"/>
  <c r="F197" i="30"/>
  <c r="H197" i="30"/>
  <c r="H187" i="30"/>
  <c r="J187" i="30"/>
  <c r="L169" i="30"/>
  <c r="F153" i="30"/>
  <c r="H153" i="30"/>
  <c r="H143" i="30"/>
  <c r="J143" i="30"/>
  <c r="J240" i="30"/>
  <c r="L230" i="30"/>
  <c r="H212" i="30"/>
  <c r="J166" i="30"/>
  <c r="F148" i="30"/>
  <c r="H282" i="30"/>
  <c r="L263" i="30"/>
  <c r="H237" i="30"/>
  <c r="L219" i="30"/>
  <c r="H193" i="30"/>
  <c r="L167" i="30"/>
  <c r="F143" i="30"/>
  <c r="F119" i="30"/>
  <c r="H119" i="30"/>
  <c r="H129" i="30"/>
  <c r="L129" i="30"/>
  <c r="F124" i="30"/>
  <c r="F86" i="30"/>
  <c r="F65" i="30"/>
  <c r="H65" i="30"/>
  <c r="J124" i="30"/>
  <c r="L76" i="30"/>
  <c r="J59" i="30"/>
  <c r="L59" i="30"/>
  <c r="E160" i="28"/>
  <c r="C118" i="28"/>
  <c r="G62" i="28"/>
  <c r="F62" i="28"/>
  <c r="F132" i="28"/>
  <c r="F118" i="28"/>
  <c r="L29" i="28"/>
  <c r="K29" i="28"/>
  <c r="I29" i="28"/>
  <c r="J29" i="28"/>
  <c r="M29" i="28"/>
  <c r="L10" i="28"/>
  <c r="K10" i="28"/>
  <c r="J10" i="28"/>
  <c r="I10" i="28"/>
  <c r="M10" i="28"/>
  <c r="M64" i="28"/>
  <c r="L64" i="28"/>
  <c r="K64" i="28"/>
  <c r="J64" i="28"/>
  <c r="I64" i="28"/>
  <c r="M89" i="28"/>
  <c r="L89" i="28"/>
  <c r="K89" i="28"/>
  <c r="J89" i="28"/>
  <c r="I89" i="28"/>
  <c r="M58" i="28"/>
  <c r="K58" i="28"/>
  <c r="J58" i="28"/>
  <c r="I58" i="28"/>
  <c r="L58" i="28"/>
  <c r="M151" i="28"/>
  <c r="L151" i="28"/>
  <c r="K151" i="28"/>
  <c r="J151" i="28"/>
  <c r="I151" i="28"/>
  <c r="M96" i="28"/>
  <c r="L96" i="28"/>
  <c r="K96" i="28"/>
  <c r="J96" i="28"/>
  <c r="I96" i="28"/>
  <c r="H104" i="28"/>
  <c r="K56" i="28"/>
  <c r="I56" i="28"/>
  <c r="J56" i="28"/>
  <c r="M56" i="28"/>
  <c r="L56" i="28"/>
  <c r="M131" i="28"/>
  <c r="K131" i="28"/>
  <c r="J131" i="28"/>
  <c r="L131" i="28"/>
  <c r="I131" i="28"/>
  <c r="K85" i="28"/>
  <c r="J85" i="28"/>
  <c r="I85" i="28"/>
  <c r="M85" i="28"/>
  <c r="L85" i="28"/>
  <c r="J80" i="28"/>
  <c r="I80" i="28"/>
  <c r="M80" i="28"/>
  <c r="L80" i="28"/>
  <c r="K80" i="28"/>
  <c r="M31" i="28"/>
  <c r="K31" i="28"/>
  <c r="L31" i="28"/>
  <c r="J31" i="28"/>
  <c r="I31" i="28"/>
  <c r="I109" i="28"/>
  <c r="M109" i="28"/>
  <c r="L109" i="28"/>
  <c r="K109" i="28"/>
  <c r="J109" i="28"/>
  <c r="M103" i="28"/>
  <c r="L103" i="28"/>
  <c r="K103" i="28"/>
  <c r="J103" i="28"/>
  <c r="I103" i="28"/>
  <c r="J150" i="28"/>
  <c r="I150" i="28"/>
  <c r="M150" i="28"/>
  <c r="L150" i="28"/>
  <c r="K150" i="28"/>
  <c r="M156" i="28"/>
  <c r="K156" i="28"/>
  <c r="J156" i="28"/>
  <c r="I156" i="28"/>
  <c r="L156" i="28"/>
  <c r="L264" i="24"/>
  <c r="J240" i="24"/>
  <c r="L240" i="24"/>
  <c r="F230" i="24"/>
  <c r="L208" i="24"/>
  <c r="J188" i="24"/>
  <c r="L188" i="24"/>
  <c r="H146" i="24"/>
  <c r="J146" i="24"/>
  <c r="L37" i="25"/>
  <c r="J261" i="24"/>
  <c r="L261" i="24"/>
  <c r="F239" i="24"/>
  <c r="H239" i="24"/>
  <c r="F219" i="24"/>
  <c r="F197" i="24"/>
  <c r="L32" i="25"/>
  <c r="F260" i="24"/>
  <c r="F236" i="24"/>
  <c r="J216" i="24"/>
  <c r="H196" i="24"/>
  <c r="H166" i="24"/>
  <c r="F43" i="25"/>
  <c r="F263" i="24"/>
  <c r="J233" i="24"/>
  <c r="H191" i="24"/>
  <c r="J191" i="24"/>
  <c r="J175" i="24"/>
  <c r="L175" i="24"/>
  <c r="F165" i="24"/>
  <c r="J145" i="24"/>
  <c r="L145" i="24"/>
  <c r="F258" i="24"/>
  <c r="L234" i="24"/>
  <c r="H194" i="24"/>
  <c r="L33" i="25"/>
  <c r="H241" i="24"/>
  <c r="L215" i="24"/>
  <c r="F191" i="24"/>
  <c r="L163" i="24"/>
  <c r="F150" i="24"/>
  <c r="H150" i="24"/>
  <c r="F82" i="24"/>
  <c r="H82" i="24"/>
  <c r="F63" i="24"/>
  <c r="H63" i="24"/>
  <c r="F36" i="24"/>
  <c r="H36" i="24"/>
  <c r="F151" i="24"/>
  <c r="H151" i="24"/>
  <c r="F104" i="24"/>
  <c r="H104" i="24"/>
  <c r="F79" i="24"/>
  <c r="F58" i="24"/>
  <c r="H58" i="24"/>
  <c r="L131" i="24"/>
  <c r="F124" i="24"/>
  <c r="F169" i="24"/>
  <c r="F170" i="24"/>
  <c r="H170" i="24"/>
  <c r="F83" i="24"/>
  <c r="H54" i="24"/>
  <c r="J123" i="24"/>
  <c r="L123" i="24"/>
  <c r="L120" i="24"/>
  <c r="F131" i="24"/>
  <c r="H60" i="24"/>
  <c r="Z17" i="22"/>
  <c r="X17" i="22"/>
  <c r="F16" i="24"/>
  <c r="H16" i="24"/>
  <c r="AA9" i="22"/>
  <c r="Y9" i="22"/>
  <c r="U21" i="22"/>
  <c r="L83" i="24"/>
  <c r="L81" i="24"/>
  <c r="J55" i="24"/>
  <c r="J59" i="24"/>
  <c r="L59" i="24"/>
  <c r="J132" i="19"/>
  <c r="H132" i="19"/>
  <c r="X126" i="19"/>
  <c r="P118" i="19"/>
  <c r="J113" i="19"/>
  <c r="H113" i="19"/>
  <c r="X104" i="19"/>
  <c r="P99" i="19"/>
  <c r="J94" i="19"/>
  <c r="G93" i="19"/>
  <c r="H94" i="19"/>
  <c r="X85" i="19"/>
  <c r="X70" i="19"/>
  <c r="X58" i="19"/>
  <c r="H56" i="19"/>
  <c r="J56" i="19"/>
  <c r="P53" i="19"/>
  <c r="X47" i="19"/>
  <c r="H45" i="19"/>
  <c r="J45" i="19"/>
  <c r="P42" i="19"/>
  <c r="X39" i="19"/>
  <c r="H34" i="19"/>
  <c r="J34" i="19"/>
  <c r="P31" i="19"/>
  <c r="X28" i="19"/>
  <c r="H26" i="19"/>
  <c r="J26" i="19"/>
  <c r="P20" i="19"/>
  <c r="X17" i="19"/>
  <c r="H15" i="19"/>
  <c r="J15" i="19"/>
  <c r="P12" i="19"/>
  <c r="X141" i="19"/>
  <c r="X146" i="19"/>
  <c r="P142" i="19"/>
  <c r="H138" i="19"/>
  <c r="J138" i="19"/>
  <c r="G161" i="19"/>
  <c r="J153" i="19"/>
  <c r="H153" i="19"/>
  <c r="J71" i="19"/>
  <c r="H71" i="19"/>
  <c r="P154" i="19"/>
  <c r="X160" i="19"/>
  <c r="P130" i="19"/>
  <c r="J125" i="19"/>
  <c r="H125" i="19"/>
  <c r="G133" i="19"/>
  <c r="X116" i="19"/>
  <c r="P111" i="19"/>
  <c r="O119" i="19"/>
  <c r="J103" i="19"/>
  <c r="H103" i="19"/>
  <c r="X97" i="19"/>
  <c r="W105" i="19"/>
  <c r="P89" i="19"/>
  <c r="J82" i="19"/>
  <c r="H82" i="19"/>
  <c r="J66" i="19"/>
  <c r="H66" i="19"/>
  <c r="G65" i="19"/>
  <c r="J84" i="19"/>
  <c r="H84" i="19"/>
  <c r="G91" i="19"/>
  <c r="X67" i="19"/>
  <c r="N161" i="19"/>
  <c r="N77" i="19"/>
  <c r="N65" i="19"/>
  <c r="P145" i="19"/>
  <c r="N149" i="19"/>
  <c r="V133" i="19"/>
  <c r="F105" i="19"/>
  <c r="N121" i="19"/>
  <c r="V21" i="19"/>
  <c r="V63" i="19"/>
  <c r="V65" i="19"/>
  <c r="F35" i="19"/>
  <c r="F37" i="19"/>
  <c r="F161" i="19"/>
  <c r="F149" i="19"/>
  <c r="M137" i="17"/>
  <c r="L137" i="17"/>
  <c r="K137" i="17"/>
  <c r="J137" i="17"/>
  <c r="I137" i="17"/>
  <c r="H119" i="17"/>
  <c r="M111" i="17"/>
  <c r="L111" i="17"/>
  <c r="K111" i="17"/>
  <c r="J111" i="17"/>
  <c r="I111" i="17"/>
  <c r="M59" i="17"/>
  <c r="L59" i="17"/>
  <c r="K59" i="17"/>
  <c r="J59" i="17"/>
  <c r="I59" i="17"/>
  <c r="W12" i="17"/>
  <c r="Y12" i="17"/>
  <c r="C149" i="17"/>
  <c r="G93" i="17"/>
  <c r="J130" i="17"/>
  <c r="I130" i="17"/>
  <c r="M130" i="17"/>
  <c r="L130" i="17"/>
  <c r="K130" i="17"/>
  <c r="G121" i="17"/>
  <c r="K67" i="17"/>
  <c r="J67" i="17"/>
  <c r="I67" i="17"/>
  <c r="M67" i="17"/>
  <c r="L67" i="17"/>
  <c r="G161" i="17"/>
  <c r="G149" i="17"/>
  <c r="G133" i="17"/>
  <c r="L98" i="17"/>
  <c r="K98" i="17"/>
  <c r="J98" i="17"/>
  <c r="I98" i="17"/>
  <c r="M98" i="17"/>
  <c r="H105" i="17"/>
  <c r="L72" i="17"/>
  <c r="K72" i="17"/>
  <c r="J72" i="17"/>
  <c r="I72" i="17"/>
  <c r="M72" i="17"/>
  <c r="H77" i="17"/>
  <c r="D119" i="17"/>
  <c r="D107" i="17"/>
  <c r="D79" i="17"/>
  <c r="L80" i="17"/>
  <c r="J80" i="17"/>
  <c r="L57" i="17"/>
  <c r="J57" i="17"/>
  <c r="J143" i="17"/>
  <c r="L143" i="17"/>
  <c r="L103" i="17"/>
  <c r="J103" i="17"/>
  <c r="Z14" i="16"/>
  <c r="Y14" i="16"/>
  <c r="X14" i="16"/>
  <c r="W14" i="16"/>
  <c r="M18" i="13"/>
  <c r="L18" i="13"/>
  <c r="K18" i="13"/>
  <c r="I18" i="13"/>
  <c r="J18" i="13"/>
  <c r="M84" i="13"/>
  <c r="L84" i="13"/>
  <c r="K84" i="13"/>
  <c r="I84" i="13"/>
  <c r="J84" i="13"/>
  <c r="L27" i="13"/>
  <c r="K27" i="13"/>
  <c r="J27" i="13"/>
  <c r="M27" i="13"/>
  <c r="I27" i="13"/>
  <c r="L96" i="13"/>
  <c r="K96" i="13"/>
  <c r="J96" i="13"/>
  <c r="H104" i="13"/>
  <c r="M96" i="13"/>
  <c r="I96" i="13"/>
  <c r="J33" i="13"/>
  <c r="I33" i="13"/>
  <c r="M33" i="13"/>
  <c r="K33" i="13"/>
  <c r="L33" i="13"/>
  <c r="J111" i="13"/>
  <c r="I111" i="13"/>
  <c r="M111" i="13"/>
  <c r="L111" i="13"/>
  <c r="K111" i="13"/>
  <c r="I28" i="13"/>
  <c r="M28" i="13"/>
  <c r="L28" i="13"/>
  <c r="K28" i="13"/>
  <c r="J28" i="13"/>
  <c r="I106" i="13"/>
  <c r="M106" i="13"/>
  <c r="L106" i="13"/>
  <c r="K106" i="13"/>
  <c r="J106" i="13"/>
  <c r="L31" i="13"/>
  <c r="K31" i="13"/>
  <c r="J31" i="13"/>
  <c r="I31" i="13"/>
  <c r="M31" i="13"/>
  <c r="L109" i="13"/>
  <c r="K109" i="13"/>
  <c r="I109" i="13"/>
  <c r="M109" i="13"/>
  <c r="J109" i="13"/>
  <c r="W50" i="12"/>
  <c r="N37" i="12"/>
  <c r="M37" i="12"/>
  <c r="L37" i="12"/>
  <c r="K37" i="12"/>
  <c r="J37" i="12"/>
  <c r="I37" i="12"/>
  <c r="W30" i="12"/>
  <c r="X23" i="12"/>
  <c r="V23" i="12"/>
  <c r="U23" i="12"/>
  <c r="C55" i="12"/>
  <c r="H281" i="8"/>
  <c r="J281" i="8"/>
  <c r="H229" i="8"/>
  <c r="J229" i="8"/>
  <c r="M29" i="13"/>
  <c r="L29" i="13"/>
  <c r="J29" i="13"/>
  <c r="I29" i="13"/>
  <c r="K29" i="13"/>
  <c r="G62" i="13"/>
  <c r="D56" i="12"/>
  <c r="F63" i="10"/>
  <c r="J16" i="10"/>
  <c r="L16" i="10"/>
  <c r="L280" i="8"/>
  <c r="J260" i="8"/>
  <c r="L260" i="8"/>
  <c r="H218" i="8"/>
  <c r="J218" i="8"/>
  <c r="J208" i="8"/>
  <c r="L208" i="8"/>
  <c r="F77" i="17"/>
  <c r="F119" i="17"/>
  <c r="F79" i="17"/>
  <c r="T19" i="14"/>
  <c r="V19" i="14"/>
  <c r="U19" i="14"/>
  <c r="F90" i="13"/>
  <c r="W47" i="12"/>
  <c r="V40" i="12"/>
  <c r="U40" i="12"/>
  <c r="X40" i="12"/>
  <c r="J22" i="12"/>
  <c r="I22" i="12"/>
  <c r="N22" i="12"/>
  <c r="M22" i="12"/>
  <c r="L22" i="12"/>
  <c r="K22" i="12"/>
  <c r="W15" i="12"/>
  <c r="C56" i="12"/>
  <c r="F56" i="10"/>
  <c r="H56" i="10"/>
  <c r="H32" i="10"/>
  <c r="J263" i="8"/>
  <c r="L263" i="8"/>
  <c r="J233" i="8"/>
  <c r="H213" i="8"/>
  <c r="K9" i="13"/>
  <c r="J9" i="13"/>
  <c r="I9" i="13"/>
  <c r="M9" i="13"/>
  <c r="L9" i="13"/>
  <c r="E20" i="13"/>
  <c r="F10" i="10"/>
  <c r="L281" i="8"/>
  <c r="L237" i="8"/>
  <c r="K99" i="13"/>
  <c r="J99" i="13"/>
  <c r="I99" i="13"/>
  <c r="M99" i="13"/>
  <c r="L99" i="13"/>
  <c r="C146" i="13"/>
  <c r="J31" i="10"/>
  <c r="L31" i="10"/>
  <c r="L276" i="8"/>
  <c r="U22" i="14"/>
  <c r="T22" i="14"/>
  <c r="V22" i="14"/>
  <c r="D76" i="13"/>
  <c r="N44" i="12"/>
  <c r="M44" i="12"/>
  <c r="L44" i="12"/>
  <c r="K44" i="12"/>
  <c r="J44" i="12"/>
  <c r="I44" i="12"/>
  <c r="L186" i="8"/>
  <c r="F55" i="8"/>
  <c r="H55" i="8"/>
  <c r="G187" i="3"/>
  <c r="J175" i="8"/>
  <c r="S37" i="6"/>
  <c r="W37" i="6"/>
  <c r="V37" i="6"/>
  <c r="T37" i="6"/>
  <c r="U37" i="6"/>
  <c r="J128" i="8"/>
  <c r="L128" i="8"/>
  <c r="H188" i="8"/>
  <c r="L121" i="8"/>
  <c r="H64" i="8"/>
  <c r="J64" i="8"/>
  <c r="L80" i="8"/>
  <c r="F10" i="8"/>
  <c r="H10" i="8"/>
  <c r="F276" i="8"/>
  <c r="U9" i="5"/>
  <c r="S9" i="5"/>
  <c r="K37" i="6"/>
  <c r="J37" i="6"/>
  <c r="I37" i="6"/>
  <c r="L37" i="6"/>
  <c r="M37" i="6"/>
  <c r="K160" i="3"/>
  <c r="J160" i="3"/>
  <c r="J8" i="40"/>
  <c r="I8" i="40"/>
  <c r="H8" i="40"/>
  <c r="M8" i="40"/>
  <c r="S7" i="40"/>
  <c r="R7" i="40"/>
  <c r="I140" i="43"/>
  <c r="G140" i="43"/>
  <c r="H140" i="43"/>
  <c r="F146" i="43"/>
  <c r="O137" i="42"/>
  <c r="N137" i="42"/>
  <c r="O139" i="42"/>
  <c r="N139" i="42"/>
  <c r="M139" i="42"/>
  <c r="L139" i="42"/>
  <c r="J146" i="42"/>
  <c r="D146" i="42"/>
  <c r="O141" i="42"/>
  <c r="N141" i="42"/>
  <c r="M141" i="42"/>
  <c r="L141" i="42"/>
  <c r="H6" i="41"/>
  <c r="G16" i="41"/>
  <c r="J6" i="41"/>
  <c r="I6" i="41"/>
  <c r="J7" i="41"/>
  <c r="J11" i="41"/>
  <c r="H6" i="40"/>
  <c r="J6" i="40"/>
  <c r="I6" i="40"/>
  <c r="J12" i="40"/>
  <c r="J11" i="40"/>
  <c r="J7" i="40"/>
  <c r="I14" i="41"/>
  <c r="H14" i="41"/>
  <c r="J14" i="41"/>
  <c r="F10" i="41"/>
  <c r="F6" i="40"/>
  <c r="F7" i="40"/>
  <c r="F12" i="40"/>
  <c r="F8" i="40"/>
  <c r="F11" i="40"/>
  <c r="G143" i="41"/>
  <c r="H143" i="41"/>
  <c r="K143" i="41" s="1"/>
  <c r="G137" i="42"/>
  <c r="H137" i="42"/>
  <c r="K137" i="42" s="1"/>
  <c r="J8" i="41"/>
  <c r="I8" i="41"/>
  <c r="H8" i="41"/>
  <c r="N136" i="41"/>
  <c r="M136" i="41"/>
  <c r="L136" i="41"/>
  <c r="J146" i="41"/>
  <c r="O136" i="41"/>
  <c r="N10" i="41"/>
  <c r="M10" i="41"/>
  <c r="L10" i="41"/>
  <c r="R6" i="38"/>
  <c r="S6" i="38"/>
  <c r="N9" i="39"/>
  <c r="L9" i="39"/>
  <c r="P9" i="39"/>
  <c r="Q9" i="39"/>
  <c r="I125" i="37"/>
  <c r="G125" i="37"/>
  <c r="H125" i="37"/>
  <c r="L125" i="37"/>
  <c r="M125" i="37"/>
  <c r="S9" i="38"/>
  <c r="R9" i="38"/>
  <c r="Y36" i="35"/>
  <c r="F6" i="39"/>
  <c r="I6" i="39"/>
  <c r="H6" i="39"/>
  <c r="F12" i="39"/>
  <c r="F11" i="39"/>
  <c r="Y35" i="35"/>
  <c r="X35" i="35"/>
  <c r="AO38" i="35"/>
  <c r="AN38" i="35"/>
  <c r="I39" i="35"/>
  <c r="H39" i="35"/>
  <c r="N134" i="38"/>
  <c r="O134" i="38"/>
  <c r="Y12" i="35"/>
  <c r="X12" i="35"/>
  <c r="Y10" i="35"/>
  <c r="X10" i="35"/>
  <c r="Y8" i="35"/>
  <c r="X8" i="35"/>
  <c r="AY18" i="35"/>
  <c r="AX18" i="35"/>
  <c r="BA18" i="35"/>
  <c r="AZ18" i="35"/>
  <c r="BB18" i="35"/>
  <c r="AO13" i="35"/>
  <c r="AN13" i="35"/>
  <c r="AF15" i="35"/>
  <c r="AE15" i="35"/>
  <c r="AE10" i="35"/>
  <c r="AF10" i="35"/>
  <c r="O15" i="35"/>
  <c r="P15" i="35"/>
  <c r="L78" i="31"/>
  <c r="H42" i="31"/>
  <c r="H53" i="31"/>
  <c r="H98" i="31"/>
  <c r="H59" i="31"/>
  <c r="H83" i="31"/>
  <c r="F41" i="31"/>
  <c r="H41" i="31"/>
  <c r="F63" i="31"/>
  <c r="F40" i="31"/>
  <c r="F61" i="31"/>
  <c r="F104" i="31"/>
  <c r="F76" i="31"/>
  <c r="L34" i="31"/>
  <c r="L75" i="31"/>
  <c r="L107" i="31"/>
  <c r="L79" i="31"/>
  <c r="L56" i="31"/>
  <c r="J86" i="31"/>
  <c r="J82" i="31"/>
  <c r="J43" i="31"/>
  <c r="L43" i="31"/>
  <c r="H278" i="30"/>
  <c r="J283" i="30"/>
  <c r="J282" i="30"/>
  <c r="F229" i="30"/>
  <c r="L209" i="30"/>
  <c r="H191" i="30"/>
  <c r="J145" i="30"/>
  <c r="H283" i="30"/>
  <c r="F254" i="30"/>
  <c r="H254" i="30"/>
  <c r="L234" i="30"/>
  <c r="H216" i="30"/>
  <c r="J216" i="30"/>
  <c r="J170" i="30"/>
  <c r="L170" i="30"/>
  <c r="F152" i="30"/>
  <c r="H152" i="30"/>
  <c r="H142" i="30"/>
  <c r="J142" i="30"/>
  <c r="F274" i="30"/>
  <c r="J256" i="30"/>
  <c r="F230" i="30"/>
  <c r="J212" i="30"/>
  <c r="F186" i="30"/>
  <c r="J168" i="30"/>
  <c r="F142" i="30"/>
  <c r="F255" i="30"/>
  <c r="H255" i="30"/>
  <c r="J229" i="30"/>
  <c r="L229" i="30"/>
  <c r="F213" i="30"/>
  <c r="H195" i="30"/>
  <c r="J195" i="30"/>
  <c r="F169" i="30"/>
  <c r="H151" i="30"/>
  <c r="J151" i="30"/>
  <c r="J276" i="30"/>
  <c r="F258" i="30"/>
  <c r="L238" i="30"/>
  <c r="J174" i="30"/>
  <c r="L164" i="30"/>
  <c r="H146" i="30"/>
  <c r="L175" i="30"/>
  <c r="F151" i="30"/>
  <c r="H141" i="30"/>
  <c r="F131" i="30"/>
  <c r="J131" i="30"/>
  <c r="J77" i="30"/>
  <c r="L77" i="30"/>
  <c r="J58" i="30"/>
  <c r="L58" i="30"/>
  <c r="F84" i="30"/>
  <c r="H84" i="30"/>
  <c r="H63" i="30"/>
  <c r="J63" i="30"/>
  <c r="L122" i="30"/>
  <c r="J83" i="30"/>
  <c r="L83" i="30"/>
  <c r="J64" i="30"/>
  <c r="J86" i="30"/>
  <c r="L57" i="30"/>
  <c r="F80" i="30"/>
  <c r="G118" i="28"/>
  <c r="L81" i="28"/>
  <c r="J81" i="28"/>
  <c r="E20" i="28"/>
  <c r="D132" i="28"/>
  <c r="D118" i="28"/>
  <c r="F104" i="28"/>
  <c r="C48" i="28"/>
  <c r="C104" i="28"/>
  <c r="G90" i="28"/>
  <c r="G20" i="28"/>
  <c r="F48" i="28"/>
  <c r="L46" i="28"/>
  <c r="K46" i="28"/>
  <c r="J46" i="28"/>
  <c r="I46" i="28"/>
  <c r="M46" i="28"/>
  <c r="M98" i="28"/>
  <c r="L98" i="28"/>
  <c r="K98" i="28"/>
  <c r="J98" i="28"/>
  <c r="I98" i="28"/>
  <c r="L18" i="28"/>
  <c r="K18" i="28"/>
  <c r="J18" i="28"/>
  <c r="I18" i="28"/>
  <c r="M18" i="28"/>
  <c r="M134" i="28"/>
  <c r="L134" i="28"/>
  <c r="K134" i="28"/>
  <c r="J134" i="28"/>
  <c r="I134" i="28"/>
  <c r="L135" i="28"/>
  <c r="K135" i="28"/>
  <c r="J135" i="28"/>
  <c r="I135" i="28"/>
  <c r="M135" i="28"/>
  <c r="M14" i="28"/>
  <c r="L14" i="28"/>
  <c r="J14" i="28"/>
  <c r="I14" i="28"/>
  <c r="K14" i="28"/>
  <c r="M67" i="28"/>
  <c r="L67" i="28"/>
  <c r="K67" i="28"/>
  <c r="J67" i="28"/>
  <c r="I67" i="28"/>
  <c r="L36" i="28"/>
  <c r="J36" i="28"/>
  <c r="I36" i="28"/>
  <c r="K36" i="28"/>
  <c r="M36" i="28"/>
  <c r="M113" i="28"/>
  <c r="L113" i="28"/>
  <c r="K113" i="28"/>
  <c r="J113" i="28"/>
  <c r="I113" i="28"/>
  <c r="L65" i="28"/>
  <c r="K65" i="28"/>
  <c r="J65" i="28"/>
  <c r="I65" i="28"/>
  <c r="M65" i="28"/>
  <c r="M140" i="28"/>
  <c r="L140" i="28"/>
  <c r="K140" i="28"/>
  <c r="J140" i="28"/>
  <c r="I140" i="28"/>
  <c r="K94" i="28"/>
  <c r="J94" i="28"/>
  <c r="I94" i="28"/>
  <c r="M94" i="28"/>
  <c r="L94" i="28"/>
  <c r="J88" i="28"/>
  <c r="I88" i="28"/>
  <c r="M88" i="28"/>
  <c r="L88" i="28"/>
  <c r="K88" i="28"/>
  <c r="H48" i="28"/>
  <c r="M40" i="28"/>
  <c r="L40" i="28"/>
  <c r="K40" i="28"/>
  <c r="I40" i="28"/>
  <c r="J40" i="28"/>
  <c r="I117" i="28"/>
  <c r="M117" i="28"/>
  <c r="L117" i="28"/>
  <c r="K117" i="28"/>
  <c r="J117" i="28"/>
  <c r="M112" i="28"/>
  <c r="L112" i="28"/>
  <c r="K112" i="28"/>
  <c r="J112" i="28"/>
  <c r="I112" i="28"/>
  <c r="J158" i="28"/>
  <c r="I158" i="28"/>
  <c r="M158" i="28"/>
  <c r="L158" i="28"/>
  <c r="K158" i="28"/>
  <c r="F264" i="24"/>
  <c r="L238" i="24"/>
  <c r="J218" i="24"/>
  <c r="L218" i="24"/>
  <c r="F208" i="24"/>
  <c r="L186" i="24"/>
  <c r="J166" i="24"/>
  <c r="L166" i="24"/>
  <c r="F37" i="25"/>
  <c r="L259" i="24"/>
  <c r="H237" i="24"/>
  <c r="J237" i="24"/>
  <c r="F195" i="24"/>
  <c r="H195" i="24"/>
  <c r="F32" i="25"/>
  <c r="H258" i="24"/>
  <c r="L214" i="24"/>
  <c r="J186" i="24"/>
  <c r="H144" i="24"/>
  <c r="L35" i="25"/>
  <c r="H261" i="24"/>
  <c r="J241" i="24"/>
  <c r="L231" i="24"/>
  <c r="F207" i="24"/>
  <c r="H207" i="24"/>
  <c r="L173" i="24"/>
  <c r="L143" i="24"/>
  <c r="F266" i="24"/>
  <c r="H256" i="24"/>
  <c r="J214" i="24"/>
  <c r="F33" i="25"/>
  <c r="F261" i="24"/>
  <c r="J231" i="24"/>
  <c r="H189" i="24"/>
  <c r="J173" i="24"/>
  <c r="H145" i="24"/>
  <c r="J119" i="24"/>
  <c r="L119" i="24"/>
  <c r="H80" i="24"/>
  <c r="J80" i="24"/>
  <c r="H61" i="24"/>
  <c r="L87" i="24"/>
  <c r="H56" i="24"/>
  <c r="F129" i="24"/>
  <c r="F126" i="24"/>
  <c r="F80" i="24"/>
  <c r="F61" i="24"/>
  <c r="F42" i="24"/>
  <c r="H42" i="24"/>
  <c r="F166" i="24"/>
  <c r="F142" i="24"/>
  <c r="H142" i="24"/>
  <c r="H81" i="24"/>
  <c r="F64" i="24"/>
  <c r="F141" i="24"/>
  <c r="H141" i="24"/>
  <c r="L122" i="24"/>
  <c r="L127" i="24"/>
  <c r="H122" i="24"/>
  <c r="J122" i="24"/>
  <c r="F105" i="24"/>
  <c r="H105" i="24"/>
  <c r="H87" i="24"/>
  <c r="J77" i="24"/>
  <c r="F13" i="24"/>
  <c r="H13" i="24"/>
  <c r="F9" i="24"/>
  <c r="H9" i="24"/>
  <c r="AA16" i="22"/>
  <c r="Y16" i="22"/>
  <c r="L80" i="24"/>
  <c r="J63" i="24"/>
  <c r="J56" i="24"/>
  <c r="P131" i="19"/>
  <c r="J126" i="19"/>
  <c r="H126" i="19"/>
  <c r="X117" i="19"/>
  <c r="P112" i="19"/>
  <c r="J104" i="19"/>
  <c r="H104" i="19"/>
  <c r="X98" i="19"/>
  <c r="P90" i="19"/>
  <c r="J85" i="19"/>
  <c r="H85" i="19"/>
  <c r="O77" i="19"/>
  <c r="P69" i="19"/>
  <c r="J159" i="19"/>
  <c r="H159" i="19"/>
  <c r="P58" i="19"/>
  <c r="X55" i="19"/>
  <c r="W63" i="19"/>
  <c r="H53" i="19"/>
  <c r="J53" i="19"/>
  <c r="P47" i="19"/>
  <c r="X44" i="19"/>
  <c r="H42" i="19"/>
  <c r="J42" i="19"/>
  <c r="P39" i="19"/>
  <c r="X33" i="19"/>
  <c r="H31" i="19"/>
  <c r="J31" i="19"/>
  <c r="P28" i="19"/>
  <c r="X25" i="19"/>
  <c r="H20" i="19"/>
  <c r="J20" i="19"/>
  <c r="P17" i="19"/>
  <c r="X14" i="19"/>
  <c r="H12" i="19"/>
  <c r="J12" i="19"/>
  <c r="X150" i="19"/>
  <c r="W149" i="19"/>
  <c r="X155" i="19"/>
  <c r="P151" i="19"/>
  <c r="H146" i="19"/>
  <c r="J146" i="19"/>
  <c r="H143" i="19"/>
  <c r="J143" i="19"/>
  <c r="X69" i="19"/>
  <c r="W77" i="19"/>
  <c r="X142" i="19"/>
  <c r="P155" i="19"/>
  <c r="X129" i="19"/>
  <c r="P124" i="19"/>
  <c r="J116" i="19"/>
  <c r="H116" i="19"/>
  <c r="X110" i="19"/>
  <c r="P102" i="19"/>
  <c r="J97" i="19"/>
  <c r="H97" i="19"/>
  <c r="G105" i="19"/>
  <c r="X88" i="19"/>
  <c r="P75" i="19"/>
  <c r="P62" i="19"/>
  <c r="P81" i="19"/>
  <c r="O65" i="19"/>
  <c r="P66" i="19"/>
  <c r="N23" i="19"/>
  <c r="N93" i="19"/>
  <c r="F21" i="19"/>
  <c r="F9" i="19"/>
  <c r="X151" i="19"/>
  <c r="C135" i="17"/>
  <c r="G79" i="17"/>
  <c r="K80" i="17"/>
  <c r="I80" i="17"/>
  <c r="I116" i="17"/>
  <c r="M116" i="17"/>
  <c r="K116" i="17"/>
  <c r="J116" i="17"/>
  <c r="L116" i="17"/>
  <c r="I90" i="17"/>
  <c r="M90" i="17"/>
  <c r="L90" i="17"/>
  <c r="K90" i="17"/>
  <c r="J90" i="17"/>
  <c r="Z15" i="17"/>
  <c r="R21" i="17"/>
  <c r="X15" i="17"/>
  <c r="J122" i="17"/>
  <c r="I122" i="17"/>
  <c r="H121" i="17"/>
  <c r="M122" i="17"/>
  <c r="L122" i="17"/>
  <c r="K122" i="17"/>
  <c r="K144" i="17"/>
  <c r="J144" i="17"/>
  <c r="I144" i="17"/>
  <c r="M144" i="17"/>
  <c r="L144" i="17"/>
  <c r="K118" i="17"/>
  <c r="J118" i="17"/>
  <c r="I118" i="17"/>
  <c r="L118" i="17"/>
  <c r="M118" i="17"/>
  <c r="C65" i="17"/>
  <c r="Z16" i="17"/>
  <c r="X16" i="17"/>
  <c r="L150" i="17"/>
  <c r="K150" i="17"/>
  <c r="J150" i="17"/>
  <c r="I150" i="17"/>
  <c r="M150" i="17"/>
  <c r="H149" i="17"/>
  <c r="L124" i="17"/>
  <c r="K124" i="17"/>
  <c r="J124" i="17"/>
  <c r="I124" i="17"/>
  <c r="M124" i="17"/>
  <c r="C105" i="17"/>
  <c r="C93" i="17"/>
  <c r="C77" i="17"/>
  <c r="L88" i="17"/>
  <c r="J88" i="17"/>
  <c r="D65" i="17"/>
  <c r="L66" i="17"/>
  <c r="J66" i="17"/>
  <c r="L152" i="17"/>
  <c r="J152" i="17"/>
  <c r="L112" i="17"/>
  <c r="J112" i="17"/>
  <c r="X19" i="16"/>
  <c r="Z19" i="16"/>
  <c r="J87" i="17"/>
  <c r="L87" i="17"/>
  <c r="Z16" i="16"/>
  <c r="Y16" i="16"/>
  <c r="W16" i="16"/>
  <c r="X16" i="16"/>
  <c r="V13" i="14"/>
  <c r="U13" i="14"/>
  <c r="T13" i="14"/>
  <c r="L151" i="13"/>
  <c r="J151" i="13"/>
  <c r="E90" i="13"/>
  <c r="L82" i="13"/>
  <c r="J82" i="13"/>
  <c r="J17" i="13"/>
  <c r="L17" i="13"/>
  <c r="M24" i="13"/>
  <c r="L24" i="13"/>
  <c r="K24" i="13"/>
  <c r="I24" i="13"/>
  <c r="J24" i="13"/>
  <c r="M93" i="13"/>
  <c r="L93" i="13"/>
  <c r="K93" i="13"/>
  <c r="I93" i="13"/>
  <c r="J93" i="13"/>
  <c r="L36" i="13"/>
  <c r="K36" i="13"/>
  <c r="J36" i="13"/>
  <c r="I36" i="13"/>
  <c r="M36" i="13"/>
  <c r="L113" i="13"/>
  <c r="K113" i="13"/>
  <c r="J113" i="13"/>
  <c r="M113" i="13"/>
  <c r="I113" i="13"/>
  <c r="J42" i="13"/>
  <c r="I42" i="13"/>
  <c r="M42" i="13"/>
  <c r="L42" i="13"/>
  <c r="K42" i="13"/>
  <c r="J120" i="13"/>
  <c r="I120" i="13"/>
  <c r="M120" i="13"/>
  <c r="L120" i="13"/>
  <c r="K120" i="13"/>
  <c r="I37" i="13"/>
  <c r="M37" i="13"/>
  <c r="L37" i="13"/>
  <c r="K37" i="13"/>
  <c r="J37" i="13"/>
  <c r="I114" i="13"/>
  <c r="M114" i="13"/>
  <c r="L114" i="13"/>
  <c r="K114" i="13"/>
  <c r="J114" i="13"/>
  <c r="H48" i="13"/>
  <c r="L40" i="13"/>
  <c r="K40" i="13"/>
  <c r="I40" i="13"/>
  <c r="M40" i="13"/>
  <c r="J40" i="13"/>
  <c r="L117" i="13"/>
  <c r="K117" i="13"/>
  <c r="M117" i="13"/>
  <c r="J117" i="13"/>
  <c r="I117" i="13"/>
  <c r="W42" i="12"/>
  <c r="X35" i="12"/>
  <c r="V35" i="12"/>
  <c r="U35" i="12"/>
  <c r="N17" i="12"/>
  <c r="M17" i="12"/>
  <c r="L17" i="12"/>
  <c r="K17" i="12"/>
  <c r="J17" i="12"/>
  <c r="I17" i="12"/>
  <c r="J54" i="10"/>
  <c r="J13" i="10"/>
  <c r="L13" i="10"/>
  <c r="H259" i="8"/>
  <c r="J259" i="8"/>
  <c r="H207" i="8"/>
  <c r="J207" i="8"/>
  <c r="I8" i="13"/>
  <c r="M8" i="13"/>
  <c r="L8" i="13"/>
  <c r="K8" i="13"/>
  <c r="J8" i="13"/>
  <c r="M19" i="13"/>
  <c r="M82" i="13"/>
  <c r="M151" i="13"/>
  <c r="M86" i="13"/>
  <c r="M17" i="13"/>
  <c r="M115" i="13"/>
  <c r="M138" i="13"/>
  <c r="M155" i="13"/>
  <c r="M46" i="13"/>
  <c r="I151" i="13"/>
  <c r="K151" i="13"/>
  <c r="W14" i="12"/>
  <c r="W8" i="12"/>
  <c r="J35" i="10"/>
  <c r="L35" i="10"/>
  <c r="L14" i="10"/>
  <c r="L258" i="8"/>
  <c r="J238" i="8"/>
  <c r="L238" i="8"/>
  <c r="F149" i="17"/>
  <c r="F65" i="17"/>
  <c r="V20" i="14"/>
  <c r="U20" i="14"/>
  <c r="T20" i="14"/>
  <c r="F34" i="13"/>
  <c r="V52" i="12"/>
  <c r="U52" i="12"/>
  <c r="X52" i="12"/>
  <c r="J34" i="12"/>
  <c r="I34" i="12"/>
  <c r="N34" i="12"/>
  <c r="M34" i="12"/>
  <c r="L34" i="12"/>
  <c r="K34" i="12"/>
  <c r="W27" i="12"/>
  <c r="V20" i="12"/>
  <c r="U20" i="12"/>
  <c r="X20" i="12"/>
  <c r="F64" i="10"/>
  <c r="H64" i="10"/>
  <c r="L261" i="8"/>
  <c r="L231" i="8"/>
  <c r="E121" i="17"/>
  <c r="E119" i="17"/>
  <c r="E79" i="17"/>
  <c r="J46" i="13"/>
  <c r="L46" i="13"/>
  <c r="E118" i="13"/>
  <c r="Q23" i="14"/>
  <c r="X57" i="12"/>
  <c r="V57" i="12"/>
  <c r="U57" i="12"/>
  <c r="X21" i="12"/>
  <c r="V21" i="12"/>
  <c r="U21" i="12"/>
  <c r="C53" i="12"/>
  <c r="L6" i="12"/>
  <c r="K6" i="12"/>
  <c r="L34" i="10"/>
  <c r="L59" i="10"/>
  <c r="H214" i="8"/>
  <c r="J214" i="8"/>
  <c r="K159" i="13"/>
  <c r="J159" i="13"/>
  <c r="I159" i="13"/>
  <c r="M159" i="13"/>
  <c r="L159" i="13"/>
  <c r="F19" i="10"/>
  <c r="H19" i="10"/>
  <c r="W42" i="6"/>
  <c r="V42" i="6"/>
  <c r="U42" i="6"/>
  <c r="T42" i="6"/>
  <c r="S42" i="6"/>
  <c r="L37" i="5"/>
  <c r="K37" i="5"/>
  <c r="I37" i="5"/>
  <c r="J37" i="5"/>
  <c r="M37" i="5"/>
  <c r="L60" i="8"/>
  <c r="K30" i="5"/>
  <c r="I30" i="5"/>
  <c r="L152" i="8"/>
  <c r="M73" i="2"/>
  <c r="L73" i="2"/>
  <c r="K154" i="3"/>
  <c r="J154" i="3"/>
  <c r="N154" i="3"/>
  <c r="M154" i="3"/>
  <c r="L154" i="3"/>
  <c r="F67" i="2"/>
  <c r="F254" i="8"/>
  <c r="F259" i="8"/>
  <c r="L145" i="42"/>
  <c r="O145" i="42"/>
  <c r="N145" i="42"/>
  <c r="M145" i="42"/>
  <c r="H10" i="40"/>
  <c r="J10" i="40"/>
  <c r="I10" i="40"/>
  <c r="AQ12" i="35"/>
  <c r="AP12" i="35"/>
  <c r="AR12" i="35"/>
  <c r="AN12" i="35"/>
  <c r="AO12" i="35"/>
  <c r="I144" i="43"/>
  <c r="H144" i="43"/>
  <c r="G144" i="43"/>
  <c r="G137" i="43"/>
  <c r="H137" i="43"/>
  <c r="D146" i="43"/>
  <c r="R9" i="41"/>
  <c r="Q9" i="41"/>
  <c r="P9" i="41"/>
  <c r="T9" i="41"/>
  <c r="S9" i="41"/>
  <c r="H140" i="41"/>
  <c r="G140" i="41"/>
  <c r="G144" i="42"/>
  <c r="H144" i="42"/>
  <c r="K144" i="42" s="1"/>
  <c r="N6" i="40"/>
  <c r="M6" i="40"/>
  <c r="L6" i="40"/>
  <c r="N9" i="40"/>
  <c r="N11" i="40"/>
  <c r="N12" i="40"/>
  <c r="O141" i="41"/>
  <c r="N141" i="41"/>
  <c r="M141" i="41"/>
  <c r="L141" i="41"/>
  <c r="L139" i="41"/>
  <c r="O139" i="41"/>
  <c r="N139" i="41"/>
  <c r="M139" i="41"/>
  <c r="S9" i="39"/>
  <c r="R9" i="39"/>
  <c r="O124" i="37"/>
  <c r="N124" i="37"/>
  <c r="L124" i="37"/>
  <c r="M124" i="37"/>
  <c r="F8" i="38"/>
  <c r="Y40" i="35"/>
  <c r="X40" i="35"/>
  <c r="F10" i="39"/>
  <c r="I10" i="39"/>
  <c r="H10" i="39"/>
  <c r="AN37" i="35"/>
  <c r="AN33" i="35"/>
  <c r="I36" i="35"/>
  <c r="H36" i="35"/>
  <c r="I11" i="35"/>
  <c r="H11" i="35"/>
  <c r="AR8" i="35"/>
  <c r="AQ8" i="35"/>
  <c r="AO8" i="35"/>
  <c r="AN8" i="35"/>
  <c r="AP8" i="35"/>
  <c r="AR16" i="35"/>
  <c r="AR13" i="35"/>
  <c r="AF16" i="35"/>
  <c r="AE16" i="35"/>
  <c r="O16" i="35"/>
  <c r="P16" i="35"/>
  <c r="J39" i="31"/>
  <c r="H61" i="31"/>
  <c r="H106" i="31"/>
  <c r="H78" i="31"/>
  <c r="H102" i="31"/>
  <c r="J83" i="31"/>
  <c r="J37" i="31"/>
  <c r="L37" i="31"/>
  <c r="F82" i="31"/>
  <c r="F59" i="31"/>
  <c r="F80" i="31"/>
  <c r="H108" i="31"/>
  <c r="F83" i="31"/>
  <c r="J58" i="31"/>
  <c r="J64" i="31"/>
  <c r="J107" i="31"/>
  <c r="H54" i="31"/>
  <c r="F34" i="31"/>
  <c r="L83" i="31"/>
  <c r="L55" i="31"/>
  <c r="L87" i="31"/>
  <c r="F54" i="31"/>
  <c r="J97" i="31"/>
  <c r="J101" i="31"/>
  <c r="J54" i="31"/>
  <c r="L54" i="31"/>
  <c r="L275" i="30"/>
  <c r="F282" i="30"/>
  <c r="F283" i="30"/>
  <c r="J255" i="30"/>
  <c r="F237" i="30"/>
  <c r="L217" i="30"/>
  <c r="F163" i="30"/>
  <c r="L143" i="30"/>
  <c r="F262" i="30"/>
  <c r="H262" i="30"/>
  <c r="H252" i="30"/>
  <c r="J252" i="30"/>
  <c r="F234" i="30"/>
  <c r="F188" i="30"/>
  <c r="H188" i="30"/>
  <c r="L168" i="30"/>
  <c r="H150" i="30"/>
  <c r="J150" i="30"/>
  <c r="L254" i="30"/>
  <c r="F238" i="30"/>
  <c r="L210" i="30"/>
  <c r="F194" i="30"/>
  <c r="L166" i="30"/>
  <c r="F150" i="30"/>
  <c r="H280" i="30"/>
  <c r="F263" i="30"/>
  <c r="H263" i="30"/>
  <c r="H253" i="30"/>
  <c r="J253" i="30"/>
  <c r="J237" i="30"/>
  <c r="L237" i="30"/>
  <c r="J185" i="30"/>
  <c r="L185" i="30"/>
  <c r="J141" i="30"/>
  <c r="L141" i="30"/>
  <c r="L274" i="30"/>
  <c r="H256" i="30"/>
  <c r="J210" i="30"/>
  <c r="F192" i="30"/>
  <c r="L172" i="30"/>
  <c r="F280" i="30"/>
  <c r="F253" i="30"/>
  <c r="J235" i="30"/>
  <c r="F209" i="30"/>
  <c r="J191" i="30"/>
  <c r="H149" i="30"/>
  <c r="H125" i="30"/>
  <c r="H127" i="30"/>
  <c r="L128" i="30"/>
  <c r="H128" i="30"/>
  <c r="J128" i="30"/>
  <c r="F122" i="30"/>
  <c r="H122" i="30"/>
  <c r="L75" i="30"/>
  <c r="L56" i="30"/>
  <c r="H82" i="30"/>
  <c r="J82" i="30"/>
  <c r="L81" i="30"/>
  <c r="L62" i="30"/>
  <c r="F123" i="30"/>
  <c r="L84" i="30"/>
  <c r="F57" i="30"/>
  <c r="H131" i="30"/>
  <c r="H78" i="30"/>
  <c r="E118" i="28"/>
  <c r="E104" i="28"/>
  <c r="F34" i="28"/>
  <c r="C34" i="28"/>
  <c r="D76" i="28"/>
  <c r="F90" i="28"/>
  <c r="F160" i="28"/>
  <c r="M15" i="28"/>
  <c r="L15" i="28"/>
  <c r="K15" i="28"/>
  <c r="J15" i="28"/>
  <c r="I15" i="28"/>
  <c r="L152" i="28"/>
  <c r="K152" i="28"/>
  <c r="J152" i="28"/>
  <c r="I152" i="28"/>
  <c r="H160" i="28"/>
  <c r="M152" i="28"/>
  <c r="L55" i="28"/>
  <c r="K55" i="28"/>
  <c r="J55" i="28"/>
  <c r="I55" i="28"/>
  <c r="M55" i="28"/>
  <c r="M23" i="28"/>
  <c r="L23" i="28"/>
  <c r="J23" i="28"/>
  <c r="I23" i="28"/>
  <c r="K23" i="28"/>
  <c r="M75" i="28"/>
  <c r="L75" i="28"/>
  <c r="K75" i="28"/>
  <c r="J75" i="28"/>
  <c r="I75" i="28"/>
  <c r="L44" i="28"/>
  <c r="J44" i="28"/>
  <c r="I44" i="28"/>
  <c r="M44" i="28"/>
  <c r="K44" i="28"/>
  <c r="M122" i="28"/>
  <c r="L122" i="28"/>
  <c r="K122" i="28"/>
  <c r="J122" i="28"/>
  <c r="I122" i="28"/>
  <c r="L73" i="28"/>
  <c r="K73" i="28"/>
  <c r="J73" i="28"/>
  <c r="I73" i="28"/>
  <c r="M73" i="28"/>
  <c r="M157" i="28"/>
  <c r="L157" i="28"/>
  <c r="K157" i="28"/>
  <c r="J157" i="28"/>
  <c r="I157" i="28"/>
  <c r="K102" i="28"/>
  <c r="J102" i="28"/>
  <c r="I102" i="28"/>
  <c r="M102" i="28"/>
  <c r="L102" i="28"/>
  <c r="J97" i="28"/>
  <c r="I97" i="28"/>
  <c r="M97" i="28"/>
  <c r="L97" i="28"/>
  <c r="K97" i="28"/>
  <c r="M57" i="28"/>
  <c r="L57" i="28"/>
  <c r="K57" i="28"/>
  <c r="J57" i="28"/>
  <c r="I57" i="28"/>
  <c r="I126" i="28"/>
  <c r="M126" i="28"/>
  <c r="L126" i="28"/>
  <c r="K126" i="28"/>
  <c r="J126" i="28"/>
  <c r="M121" i="28"/>
  <c r="L121" i="28"/>
  <c r="K121" i="28"/>
  <c r="J121" i="28"/>
  <c r="I121" i="28"/>
  <c r="I136" i="28"/>
  <c r="L136" i="28"/>
  <c r="K136" i="28"/>
  <c r="J136" i="28"/>
  <c r="M136" i="28"/>
  <c r="F238" i="24"/>
  <c r="L216" i="24"/>
  <c r="J196" i="24"/>
  <c r="L196" i="24"/>
  <c r="F186" i="24"/>
  <c r="L164" i="24"/>
  <c r="J144" i="24"/>
  <c r="L144" i="24"/>
  <c r="L267" i="24"/>
  <c r="F259" i="24"/>
  <c r="F217" i="24"/>
  <c r="H217" i="24"/>
  <c r="F187" i="24"/>
  <c r="H187" i="24"/>
  <c r="H266" i="24"/>
  <c r="F234" i="24"/>
  <c r="F214" i="24"/>
  <c r="J194" i="24"/>
  <c r="H174" i="24"/>
  <c r="J164" i="24"/>
  <c r="F35" i="25"/>
  <c r="L239" i="24"/>
  <c r="F215" i="24"/>
  <c r="J189" i="24"/>
  <c r="L189" i="24"/>
  <c r="J153" i="24"/>
  <c r="L153" i="24"/>
  <c r="F143" i="24"/>
  <c r="H264" i="24"/>
  <c r="L212" i="24"/>
  <c r="F188" i="24"/>
  <c r="H259" i="24"/>
  <c r="J239" i="24"/>
  <c r="L229" i="24"/>
  <c r="H197" i="24"/>
  <c r="L171" i="24"/>
  <c r="H128" i="24"/>
  <c r="J75" i="24"/>
  <c r="F145" i="24"/>
  <c r="F109" i="24"/>
  <c r="H109" i="24"/>
  <c r="H129" i="24"/>
  <c r="F87" i="24"/>
  <c r="F77" i="24"/>
  <c r="H77" i="24"/>
  <c r="J125" i="24"/>
  <c r="F107" i="24"/>
  <c r="H107" i="24"/>
  <c r="H78" i="24"/>
  <c r="H59" i="24"/>
  <c r="F34" i="24"/>
  <c r="H34" i="24"/>
  <c r="F174" i="24"/>
  <c r="J126" i="24"/>
  <c r="H62" i="24"/>
  <c r="F149" i="24"/>
  <c r="H149" i="24"/>
  <c r="J129" i="24"/>
  <c r="H125" i="24"/>
  <c r="L56" i="24"/>
  <c r="T21" i="22"/>
  <c r="F21" i="24"/>
  <c r="H21" i="24"/>
  <c r="F17" i="24"/>
  <c r="H17" i="24"/>
  <c r="X11" i="22"/>
  <c r="AB11" i="22"/>
  <c r="AA11" i="22"/>
  <c r="Z11" i="22"/>
  <c r="Y11" i="22"/>
  <c r="AA17" i="22"/>
  <c r="Y17" i="22"/>
  <c r="L77" i="24"/>
  <c r="J60" i="24"/>
  <c r="J64" i="24"/>
  <c r="X130" i="19"/>
  <c r="O133" i="19"/>
  <c r="P125" i="19"/>
  <c r="J117" i="19"/>
  <c r="H117" i="19"/>
  <c r="W119" i="19"/>
  <c r="X111" i="19"/>
  <c r="P103" i="19"/>
  <c r="J98" i="19"/>
  <c r="H98" i="19"/>
  <c r="X89" i="19"/>
  <c r="O91" i="19"/>
  <c r="P83" i="19"/>
  <c r="O79" i="19"/>
  <c r="J68" i="19"/>
  <c r="H68" i="19"/>
  <c r="X153" i="19"/>
  <c r="W161" i="19"/>
  <c r="H58" i="19"/>
  <c r="J58" i="19"/>
  <c r="P55" i="19"/>
  <c r="O63" i="19"/>
  <c r="X52" i="19"/>
  <c r="W51" i="19"/>
  <c r="H47" i="19"/>
  <c r="J47" i="19"/>
  <c r="P44" i="19"/>
  <c r="X41" i="19"/>
  <c r="W49" i="19"/>
  <c r="H39" i="19"/>
  <c r="J39" i="19"/>
  <c r="P33" i="19"/>
  <c r="X30" i="19"/>
  <c r="H28" i="19"/>
  <c r="J28" i="19"/>
  <c r="P25" i="19"/>
  <c r="X19" i="19"/>
  <c r="H17" i="19"/>
  <c r="J17" i="19"/>
  <c r="P14" i="19"/>
  <c r="X11" i="19"/>
  <c r="X158" i="19"/>
  <c r="P136" i="19"/>
  <c r="O135" i="19"/>
  <c r="P159" i="19"/>
  <c r="H155" i="19"/>
  <c r="J155" i="19"/>
  <c r="X137" i="19"/>
  <c r="P68" i="19"/>
  <c r="P137" i="19"/>
  <c r="J150" i="19"/>
  <c r="H150" i="19"/>
  <c r="G149" i="19"/>
  <c r="J129" i="19"/>
  <c r="H129" i="19"/>
  <c r="X123" i="19"/>
  <c r="P115" i="19"/>
  <c r="J110" i="19"/>
  <c r="H110" i="19"/>
  <c r="X101" i="19"/>
  <c r="P96" i="19"/>
  <c r="J88" i="19"/>
  <c r="H88" i="19"/>
  <c r="J74" i="19"/>
  <c r="H74" i="19"/>
  <c r="J61" i="19"/>
  <c r="H61" i="19"/>
  <c r="X75" i="19"/>
  <c r="X62" i="19"/>
  <c r="V105" i="19"/>
  <c r="N63" i="19"/>
  <c r="N91" i="19"/>
  <c r="N133" i="19"/>
  <c r="N21" i="19"/>
  <c r="N9" i="19"/>
  <c r="V77" i="19"/>
  <c r="V35" i="19"/>
  <c r="V37" i="19"/>
  <c r="V121" i="19"/>
  <c r="F119" i="19"/>
  <c r="K131" i="17"/>
  <c r="I131" i="17"/>
  <c r="M102" i="17"/>
  <c r="L102" i="17"/>
  <c r="K102" i="17"/>
  <c r="J102" i="17"/>
  <c r="I102" i="17"/>
  <c r="M76" i="17"/>
  <c r="L76" i="17"/>
  <c r="K76" i="17"/>
  <c r="J76" i="17"/>
  <c r="I76" i="17"/>
  <c r="K54" i="17"/>
  <c r="I54" i="17"/>
  <c r="Q9" i="17"/>
  <c r="I142" i="17"/>
  <c r="M142" i="17"/>
  <c r="L142" i="17"/>
  <c r="K142" i="17"/>
  <c r="J142" i="17"/>
  <c r="W13" i="17"/>
  <c r="V21" i="17"/>
  <c r="AA13" i="17"/>
  <c r="Z13" i="17"/>
  <c r="Y13" i="17"/>
  <c r="X13" i="17"/>
  <c r="J113" i="17"/>
  <c r="I113" i="17"/>
  <c r="M113" i="17"/>
  <c r="L113" i="17"/>
  <c r="K113" i="17"/>
  <c r="U21" i="17"/>
  <c r="I87" i="17"/>
  <c r="K87" i="17"/>
  <c r="I61" i="17"/>
  <c r="K61" i="17"/>
  <c r="Y14" i="17"/>
  <c r="X14" i="17"/>
  <c r="W14" i="17"/>
  <c r="Z14" i="17"/>
  <c r="L89" i="17"/>
  <c r="K89" i="17"/>
  <c r="J89" i="17"/>
  <c r="I89" i="17"/>
  <c r="M89" i="17"/>
  <c r="D105" i="17"/>
  <c r="L97" i="17"/>
  <c r="J97" i="17"/>
  <c r="L74" i="17"/>
  <c r="J74" i="17"/>
  <c r="L160" i="17"/>
  <c r="J160" i="17"/>
  <c r="L129" i="17"/>
  <c r="J129" i="17"/>
  <c r="D147" i="17"/>
  <c r="D135" i="17"/>
  <c r="K115" i="13"/>
  <c r="I115" i="13"/>
  <c r="I46" i="13"/>
  <c r="K46" i="13"/>
  <c r="M32" i="13"/>
  <c r="L32" i="13"/>
  <c r="K32" i="13"/>
  <c r="I32" i="13"/>
  <c r="J32" i="13"/>
  <c r="M101" i="13"/>
  <c r="L101" i="13"/>
  <c r="K101" i="13"/>
  <c r="I101" i="13"/>
  <c r="J101" i="13"/>
  <c r="L44" i="13"/>
  <c r="K44" i="13"/>
  <c r="J44" i="13"/>
  <c r="M44" i="13"/>
  <c r="I44" i="13"/>
  <c r="L122" i="13"/>
  <c r="K122" i="13"/>
  <c r="J122" i="13"/>
  <c r="M122" i="13"/>
  <c r="I122" i="13"/>
  <c r="J51" i="13"/>
  <c r="I51" i="13"/>
  <c r="M51" i="13"/>
  <c r="L51" i="13"/>
  <c r="K51" i="13"/>
  <c r="J128" i="13"/>
  <c r="I128" i="13"/>
  <c r="M128" i="13"/>
  <c r="L128" i="13"/>
  <c r="K128" i="13"/>
  <c r="I45" i="13"/>
  <c r="M45" i="13"/>
  <c r="L45" i="13"/>
  <c r="K45" i="13"/>
  <c r="J45" i="13"/>
  <c r="I123" i="13"/>
  <c r="M123" i="13"/>
  <c r="L123" i="13"/>
  <c r="K123" i="13"/>
  <c r="J123" i="13"/>
  <c r="L57" i="13"/>
  <c r="K57" i="13"/>
  <c r="M57" i="13"/>
  <c r="J57" i="13"/>
  <c r="I57" i="13"/>
  <c r="L126" i="13"/>
  <c r="K126" i="13"/>
  <c r="M126" i="13"/>
  <c r="J126" i="13"/>
  <c r="I126" i="13"/>
  <c r="X47" i="12"/>
  <c r="V47" i="12"/>
  <c r="U47" i="12"/>
  <c r="N29" i="12"/>
  <c r="M29" i="12"/>
  <c r="L29" i="12"/>
  <c r="K29" i="12"/>
  <c r="J29" i="12"/>
  <c r="I29" i="12"/>
  <c r="W22" i="12"/>
  <c r="X15" i="12"/>
  <c r="V15" i="12"/>
  <c r="U15" i="12"/>
  <c r="L38" i="10"/>
  <c r="L11" i="10"/>
  <c r="J279" i="8"/>
  <c r="L279" i="8"/>
  <c r="H237" i="8"/>
  <c r="J237" i="8"/>
  <c r="G104" i="13"/>
  <c r="K17" i="13"/>
  <c r="I17" i="13"/>
  <c r="G90" i="13"/>
  <c r="I82" i="13"/>
  <c r="K82" i="13"/>
  <c r="G160" i="13"/>
  <c r="G146" i="13"/>
  <c r="I138" i="13"/>
  <c r="K138" i="13"/>
  <c r="E56" i="12"/>
  <c r="F61" i="10"/>
  <c r="H61" i="10"/>
  <c r="L33" i="10"/>
  <c r="L236" i="8"/>
  <c r="J216" i="8"/>
  <c r="L216" i="8"/>
  <c r="F105" i="17"/>
  <c r="F104" i="13"/>
  <c r="M60" i="13"/>
  <c r="K60" i="13"/>
  <c r="J60" i="13"/>
  <c r="L60" i="13"/>
  <c r="I60" i="13"/>
  <c r="F48" i="13"/>
  <c r="F132" i="13"/>
  <c r="J46" i="12"/>
  <c r="I46" i="12"/>
  <c r="N46" i="12"/>
  <c r="M46" i="12"/>
  <c r="L46" i="12"/>
  <c r="K46" i="12"/>
  <c r="W39" i="12"/>
  <c r="V32" i="12"/>
  <c r="U32" i="12"/>
  <c r="X32" i="12"/>
  <c r="H62" i="10"/>
  <c r="J62" i="10"/>
  <c r="L17" i="10"/>
  <c r="H279" i="8"/>
  <c r="J241" i="8"/>
  <c r="L241" i="8"/>
  <c r="J211" i="8"/>
  <c r="E65" i="17"/>
  <c r="F62" i="13"/>
  <c r="J86" i="13"/>
  <c r="L86" i="13"/>
  <c r="D118" i="13"/>
  <c r="W36" i="12"/>
  <c r="W20" i="12"/>
  <c r="L273" i="8"/>
  <c r="C160" i="13"/>
  <c r="A15" i="12"/>
  <c r="J20" i="10"/>
  <c r="J212" i="8"/>
  <c r="L212" i="8"/>
  <c r="X38" i="12"/>
  <c r="V38" i="12"/>
  <c r="U38" i="12"/>
  <c r="W21" i="12"/>
  <c r="L164" i="8"/>
  <c r="F56" i="12"/>
  <c r="F189" i="3"/>
  <c r="G190" i="3"/>
  <c r="T50" i="6"/>
  <c r="V50" i="6"/>
  <c r="L197" i="8"/>
  <c r="J151" i="8"/>
  <c r="Z16" i="15"/>
  <c r="Y16" i="15"/>
  <c r="X16" i="15"/>
  <c r="W16" i="15"/>
  <c r="AA16" i="15"/>
  <c r="M49" i="6"/>
  <c r="L49" i="6"/>
  <c r="K49" i="6"/>
  <c r="J49" i="6"/>
  <c r="I49" i="6"/>
  <c r="K209" i="3"/>
  <c r="J209" i="3"/>
  <c r="N209" i="3"/>
  <c r="M209" i="3"/>
  <c r="L209" i="3"/>
  <c r="F174" i="8"/>
  <c r="F234" i="8"/>
  <c r="H234" i="8"/>
  <c r="E68" i="2"/>
  <c r="L68" i="2" s="1"/>
  <c r="L65" i="2"/>
  <c r="M65" i="2"/>
  <c r="J42" i="6"/>
  <c r="I42" i="6"/>
  <c r="M42" i="6"/>
  <c r="K42" i="6"/>
  <c r="L42" i="6"/>
  <c r="F17" i="2"/>
  <c r="V21" i="5"/>
  <c r="T21" i="5"/>
  <c r="G142" i="43"/>
  <c r="H142" i="43"/>
  <c r="G143" i="42"/>
  <c r="H143" i="42"/>
  <c r="K143" i="42" s="1"/>
  <c r="C146" i="43"/>
  <c r="D16" i="41"/>
  <c r="M145" i="41"/>
  <c r="L145" i="41"/>
  <c r="N145" i="41"/>
  <c r="O145" i="41"/>
  <c r="F9" i="39"/>
  <c r="I9" i="39"/>
  <c r="H9" i="39"/>
  <c r="I17" i="35"/>
  <c r="H17" i="35"/>
  <c r="M136" i="43"/>
  <c r="N136" i="43"/>
  <c r="O136" i="43"/>
  <c r="L136" i="43"/>
  <c r="J146" i="43"/>
  <c r="O143" i="43"/>
  <c r="N143" i="43"/>
  <c r="H138" i="43"/>
  <c r="G138" i="43"/>
  <c r="G145" i="43"/>
  <c r="H145" i="43"/>
  <c r="O138" i="42"/>
  <c r="N138" i="42"/>
  <c r="D146" i="41"/>
  <c r="J9" i="41"/>
  <c r="I9" i="41"/>
  <c r="H9" i="41"/>
  <c r="H145" i="41"/>
  <c r="G145" i="41"/>
  <c r="G138" i="42"/>
  <c r="H138" i="42"/>
  <c r="H140" i="42"/>
  <c r="K140" i="42" s="1"/>
  <c r="G140" i="42"/>
  <c r="F9" i="40"/>
  <c r="S7" i="41"/>
  <c r="R7" i="41"/>
  <c r="N10" i="40"/>
  <c r="M10" i="40"/>
  <c r="L10" i="40"/>
  <c r="O144" i="41"/>
  <c r="N144" i="41"/>
  <c r="M144" i="41"/>
  <c r="L144" i="41"/>
  <c r="N7" i="41"/>
  <c r="M7" i="41"/>
  <c r="L7" i="41"/>
  <c r="Q7" i="41"/>
  <c r="P7" i="41"/>
  <c r="N10" i="38"/>
  <c r="M10" i="38"/>
  <c r="L10" i="38"/>
  <c r="Q10" i="38"/>
  <c r="P10" i="38"/>
  <c r="M126" i="37"/>
  <c r="L126" i="37"/>
  <c r="O126" i="37"/>
  <c r="N126" i="37"/>
  <c r="K126" i="37"/>
  <c r="T7" i="39"/>
  <c r="S7" i="39"/>
  <c r="R7" i="39"/>
  <c r="Q7" i="39"/>
  <c r="P7" i="39"/>
  <c r="AA19" i="39"/>
  <c r="T7" i="38"/>
  <c r="S7" i="38"/>
  <c r="Q7" i="38"/>
  <c r="P7" i="38"/>
  <c r="AA19" i="38"/>
  <c r="R7" i="38"/>
  <c r="D129" i="37"/>
  <c r="N127" i="37"/>
  <c r="O127" i="37"/>
  <c r="AO34" i="35"/>
  <c r="AN34" i="35"/>
  <c r="Y30" i="35"/>
  <c r="X30" i="35"/>
  <c r="I33" i="35"/>
  <c r="H33" i="35"/>
  <c r="H13" i="35"/>
  <c r="I13" i="35"/>
  <c r="AQ15" i="35"/>
  <c r="AP15" i="35"/>
  <c r="AO15" i="35"/>
  <c r="AN15" i="35"/>
  <c r="AR15" i="35"/>
  <c r="Y13" i="35"/>
  <c r="X13" i="35"/>
  <c r="AO37" i="35"/>
  <c r="AE12" i="35"/>
  <c r="AO31" i="35"/>
  <c r="AF11" i="35"/>
  <c r="AE11" i="35"/>
  <c r="AF17" i="35"/>
  <c r="AE17" i="35"/>
  <c r="P9" i="35"/>
  <c r="O9" i="35"/>
  <c r="P11" i="35"/>
  <c r="O11" i="35"/>
  <c r="O17" i="35"/>
  <c r="P17" i="35"/>
  <c r="J75" i="31"/>
  <c r="F38" i="31"/>
  <c r="H80" i="31"/>
  <c r="H57" i="31"/>
  <c r="H86" i="31"/>
  <c r="F75" i="31"/>
  <c r="L35" i="31"/>
  <c r="F101" i="31"/>
  <c r="F78" i="31"/>
  <c r="F99" i="31"/>
  <c r="F56" i="31"/>
  <c r="L104" i="31"/>
  <c r="L59" i="31"/>
  <c r="H104" i="31"/>
  <c r="L57" i="31"/>
  <c r="L102" i="31"/>
  <c r="L63" i="31"/>
  <c r="L98" i="31"/>
  <c r="H43" i="31"/>
  <c r="J105" i="31"/>
  <c r="L105" i="31"/>
  <c r="J109" i="31"/>
  <c r="J62" i="31"/>
  <c r="L62" i="31"/>
  <c r="H285" i="30"/>
  <c r="L283" i="30"/>
  <c r="H284" i="30"/>
  <c r="L253" i="30"/>
  <c r="H235" i="30"/>
  <c r="J189" i="30"/>
  <c r="F171" i="30"/>
  <c r="L151" i="30"/>
  <c r="H260" i="30"/>
  <c r="J260" i="30"/>
  <c r="J214" i="30"/>
  <c r="L214" i="30"/>
  <c r="F196" i="30"/>
  <c r="H196" i="30"/>
  <c r="H186" i="30"/>
  <c r="J186" i="30"/>
  <c r="F168" i="30"/>
  <c r="J281" i="30"/>
  <c r="L262" i="30"/>
  <c r="H236" i="30"/>
  <c r="L218" i="30"/>
  <c r="H192" i="30"/>
  <c r="L174" i="30"/>
  <c r="H148" i="30"/>
  <c r="L278" i="30"/>
  <c r="H261" i="30"/>
  <c r="J261" i="30"/>
  <c r="L235" i="30"/>
  <c r="F211" i="30"/>
  <c r="H211" i="30"/>
  <c r="J193" i="30"/>
  <c r="L193" i="30"/>
  <c r="F167" i="30"/>
  <c r="H167" i="30"/>
  <c r="J149" i="30"/>
  <c r="L149" i="30"/>
  <c r="J218" i="30"/>
  <c r="L208" i="30"/>
  <c r="H190" i="30"/>
  <c r="J144" i="30"/>
  <c r="J278" i="30"/>
  <c r="F261" i="30"/>
  <c r="H251" i="30"/>
  <c r="L233" i="30"/>
  <c r="F217" i="30"/>
  <c r="H207" i="30"/>
  <c r="L189" i="30"/>
  <c r="F165" i="30"/>
  <c r="F129" i="30"/>
  <c r="J130" i="30"/>
  <c r="H126" i="30"/>
  <c r="J126" i="30"/>
  <c r="F130" i="30"/>
  <c r="H130" i="30"/>
  <c r="H120" i="30"/>
  <c r="J120" i="30"/>
  <c r="F75" i="30"/>
  <c r="F56" i="30"/>
  <c r="L127" i="30"/>
  <c r="J61" i="30"/>
  <c r="L61" i="30"/>
  <c r="F81" i="30"/>
  <c r="H121" i="30"/>
  <c r="J121" i="30"/>
  <c r="L65" i="30"/>
  <c r="F55" i="30"/>
  <c r="H55" i="30"/>
  <c r="J125" i="30"/>
  <c r="D146" i="28"/>
  <c r="C20" i="28"/>
  <c r="D34" i="28"/>
  <c r="E90" i="28"/>
  <c r="F146" i="28"/>
  <c r="L27" i="28"/>
  <c r="I27" i="28"/>
  <c r="M27" i="28"/>
  <c r="K27" i="28"/>
  <c r="J27" i="28"/>
  <c r="M12" i="28"/>
  <c r="L12" i="28"/>
  <c r="K12" i="28"/>
  <c r="J12" i="28"/>
  <c r="H20" i="28"/>
  <c r="I12" i="28"/>
  <c r="M107" i="28"/>
  <c r="L107" i="28"/>
  <c r="K107" i="28"/>
  <c r="J107" i="28"/>
  <c r="I107" i="28"/>
  <c r="J8" i="28"/>
  <c r="I8" i="28"/>
  <c r="L8" i="28"/>
  <c r="K8" i="28"/>
  <c r="M8" i="28"/>
  <c r="M81" i="28"/>
  <c r="M24" i="28"/>
  <c r="I11" i="28"/>
  <c r="M11" i="28"/>
  <c r="K11" i="28"/>
  <c r="J11" i="28"/>
  <c r="L11" i="28"/>
  <c r="M60" i="28"/>
  <c r="L60" i="28"/>
  <c r="K60" i="28"/>
  <c r="J60" i="28"/>
  <c r="I60" i="28"/>
  <c r="M84" i="28"/>
  <c r="L84" i="28"/>
  <c r="K84" i="28"/>
  <c r="J84" i="28"/>
  <c r="I84" i="28"/>
  <c r="L53" i="28"/>
  <c r="J53" i="28"/>
  <c r="I53" i="28"/>
  <c r="M53" i="28"/>
  <c r="K53" i="28"/>
  <c r="M137" i="28"/>
  <c r="L137" i="28"/>
  <c r="K137" i="28"/>
  <c r="J137" i="28"/>
  <c r="I137" i="28"/>
  <c r="L82" i="28"/>
  <c r="K82" i="28"/>
  <c r="J82" i="28"/>
  <c r="I82" i="28"/>
  <c r="H90" i="28"/>
  <c r="M82" i="28"/>
  <c r="J33" i="28"/>
  <c r="M33" i="28"/>
  <c r="K33" i="28"/>
  <c r="I33" i="28"/>
  <c r="L33" i="28"/>
  <c r="K111" i="28"/>
  <c r="J111" i="28"/>
  <c r="I111" i="28"/>
  <c r="M111" i="28"/>
  <c r="L111" i="28"/>
  <c r="J106" i="28"/>
  <c r="I106" i="28"/>
  <c r="M106" i="28"/>
  <c r="L106" i="28"/>
  <c r="K106" i="28"/>
  <c r="I66" i="28"/>
  <c r="M66" i="28"/>
  <c r="L66" i="28"/>
  <c r="K66" i="28"/>
  <c r="J66" i="28"/>
  <c r="M145" i="28"/>
  <c r="L145" i="28"/>
  <c r="K145" i="28"/>
  <c r="I145" i="28"/>
  <c r="J145" i="28"/>
  <c r="M129" i="28"/>
  <c r="L129" i="28"/>
  <c r="K129" i="28"/>
  <c r="J129" i="28"/>
  <c r="I129" i="28"/>
  <c r="I144" i="28"/>
  <c r="M144" i="28"/>
  <c r="L144" i="28"/>
  <c r="K144" i="28"/>
  <c r="J144" i="28"/>
  <c r="L56" i="25"/>
  <c r="L42" i="25"/>
  <c r="H260" i="24"/>
  <c r="J260" i="24"/>
  <c r="F216" i="24"/>
  <c r="L194" i="24"/>
  <c r="J174" i="24"/>
  <c r="L174" i="24"/>
  <c r="L142" i="24"/>
  <c r="F267" i="24"/>
  <c r="J235" i="24"/>
  <c r="L235" i="24"/>
  <c r="H215" i="24"/>
  <c r="J215" i="24"/>
  <c r="J256" i="24"/>
  <c r="H232" i="24"/>
  <c r="L192" i="24"/>
  <c r="H152" i="24"/>
  <c r="J142" i="24"/>
  <c r="J259" i="24"/>
  <c r="H213" i="24"/>
  <c r="J197" i="24"/>
  <c r="L187" i="24"/>
  <c r="L151" i="24"/>
  <c r="F232" i="24"/>
  <c r="L63" i="25"/>
  <c r="H267" i="24"/>
  <c r="L237" i="24"/>
  <c r="F213" i="24"/>
  <c r="J187" i="24"/>
  <c r="H153" i="24"/>
  <c r="J143" i="24"/>
  <c r="F101" i="24"/>
  <c r="H101" i="24"/>
  <c r="J78" i="24"/>
  <c r="L57" i="24"/>
  <c r="H64" i="24"/>
  <c r="F99" i="24"/>
  <c r="H99" i="24"/>
  <c r="J79" i="24"/>
  <c r="F37" i="24"/>
  <c r="H37" i="24"/>
  <c r="F146" i="24"/>
  <c r="F119" i="24"/>
  <c r="H124" i="24"/>
  <c r="H121" i="24"/>
  <c r="J85" i="24"/>
  <c r="S21" i="22"/>
  <c r="F10" i="24"/>
  <c r="H10" i="24"/>
  <c r="F14" i="24"/>
  <c r="H14" i="24"/>
  <c r="Y12" i="22"/>
  <c r="X12" i="22"/>
  <c r="AB12" i="22"/>
  <c r="AA12" i="22"/>
  <c r="Z12" i="22"/>
  <c r="Y18" i="22"/>
  <c r="AA18" i="22"/>
  <c r="L85" i="24"/>
  <c r="J87" i="24"/>
  <c r="J158" i="19"/>
  <c r="H158" i="19"/>
  <c r="J130" i="19"/>
  <c r="H130" i="19"/>
  <c r="X124" i="19"/>
  <c r="P116" i="19"/>
  <c r="J111" i="19"/>
  <c r="G119" i="19"/>
  <c r="H111" i="19"/>
  <c r="X102" i="19"/>
  <c r="O105" i="19"/>
  <c r="P97" i="19"/>
  <c r="J89" i="19"/>
  <c r="H89" i="19"/>
  <c r="X80" i="19"/>
  <c r="W79" i="19"/>
  <c r="W65" i="19"/>
  <c r="X66" i="19"/>
  <c r="J142" i="19"/>
  <c r="H142" i="19"/>
  <c r="X57" i="19"/>
  <c r="G63" i="19"/>
  <c r="H55" i="19"/>
  <c r="J55" i="19"/>
  <c r="P52" i="19"/>
  <c r="O51" i="19"/>
  <c r="X46" i="19"/>
  <c r="H44" i="19"/>
  <c r="J44" i="19"/>
  <c r="P41" i="19"/>
  <c r="O49" i="19"/>
  <c r="X38" i="19"/>
  <c r="W37" i="19"/>
  <c r="H33" i="19"/>
  <c r="J33" i="19"/>
  <c r="P30" i="19"/>
  <c r="X27" i="19"/>
  <c r="W35" i="19"/>
  <c r="H25" i="19"/>
  <c r="J25" i="19"/>
  <c r="P19" i="19"/>
  <c r="R19" i="19"/>
  <c r="X16" i="19"/>
  <c r="H14" i="19"/>
  <c r="J14" i="19"/>
  <c r="P11" i="19"/>
  <c r="R11" i="19"/>
  <c r="X140" i="19"/>
  <c r="P144" i="19"/>
  <c r="P141" i="19"/>
  <c r="H137" i="19"/>
  <c r="J137" i="19"/>
  <c r="X82" i="19"/>
  <c r="J67" i="19"/>
  <c r="H67" i="19"/>
  <c r="W91" i="19"/>
  <c r="X83" i="19"/>
  <c r="X143" i="19"/>
  <c r="P128" i="19"/>
  <c r="J123" i="19"/>
  <c r="H123" i="19"/>
  <c r="X114" i="19"/>
  <c r="P109" i="19"/>
  <c r="J101" i="19"/>
  <c r="H101" i="19"/>
  <c r="X95" i="19"/>
  <c r="P87" i="19"/>
  <c r="X72" i="19"/>
  <c r="X59" i="19"/>
  <c r="P74" i="19"/>
  <c r="P61" i="19"/>
  <c r="N107" i="19"/>
  <c r="V9" i="19"/>
  <c r="X76" i="19"/>
  <c r="V79" i="19"/>
  <c r="X154" i="19"/>
  <c r="F49" i="19"/>
  <c r="F51" i="19"/>
  <c r="F93" i="19"/>
  <c r="H160" i="19"/>
  <c r="F65" i="19"/>
  <c r="M128" i="17"/>
  <c r="L128" i="17"/>
  <c r="K128" i="17"/>
  <c r="J128" i="17"/>
  <c r="I128" i="17"/>
  <c r="G119" i="17"/>
  <c r="G107" i="17"/>
  <c r="I56" i="17"/>
  <c r="M56" i="17"/>
  <c r="J56" i="17"/>
  <c r="K56" i="17"/>
  <c r="L56" i="17"/>
  <c r="J104" i="17"/>
  <c r="I104" i="17"/>
  <c r="M104" i="17"/>
  <c r="L104" i="17"/>
  <c r="K104" i="17"/>
  <c r="G147" i="17"/>
  <c r="K84" i="17"/>
  <c r="J84" i="17"/>
  <c r="I84" i="17"/>
  <c r="M84" i="17"/>
  <c r="L84" i="17"/>
  <c r="H91" i="17"/>
  <c r="K58" i="17"/>
  <c r="J58" i="17"/>
  <c r="I58" i="17"/>
  <c r="M58" i="17"/>
  <c r="L58" i="17"/>
  <c r="T21" i="17"/>
  <c r="T9" i="17"/>
  <c r="L141" i="17"/>
  <c r="K141" i="17"/>
  <c r="J141" i="17"/>
  <c r="I141" i="17"/>
  <c r="M141" i="17"/>
  <c r="L114" i="17"/>
  <c r="J114" i="17"/>
  <c r="D91" i="17"/>
  <c r="L83" i="17"/>
  <c r="J83" i="17"/>
  <c r="D51" i="17"/>
  <c r="L52" i="17"/>
  <c r="J52" i="17"/>
  <c r="L138" i="17"/>
  <c r="J138" i="17"/>
  <c r="Y13" i="16"/>
  <c r="X13" i="16"/>
  <c r="V21" i="16"/>
  <c r="Z13" i="16"/>
  <c r="W13" i="16"/>
  <c r="U21" i="16"/>
  <c r="Z18" i="16"/>
  <c r="X18" i="16"/>
  <c r="W18" i="16"/>
  <c r="Y18" i="16"/>
  <c r="M78" i="13"/>
  <c r="K78" i="13"/>
  <c r="J78" i="13"/>
  <c r="L78" i="13"/>
  <c r="I78" i="13"/>
  <c r="M15" i="13"/>
  <c r="K15" i="13"/>
  <c r="J15" i="13"/>
  <c r="L15" i="13"/>
  <c r="I15" i="13"/>
  <c r="M41" i="13"/>
  <c r="L41" i="13"/>
  <c r="K41" i="13"/>
  <c r="I41" i="13"/>
  <c r="J41" i="13"/>
  <c r="M110" i="13"/>
  <c r="L110" i="13"/>
  <c r="K110" i="13"/>
  <c r="I110" i="13"/>
  <c r="H118" i="13"/>
  <c r="J110" i="13"/>
  <c r="L53" i="13"/>
  <c r="K53" i="13"/>
  <c r="J53" i="13"/>
  <c r="M53" i="13"/>
  <c r="I53" i="13"/>
  <c r="L130" i="13"/>
  <c r="K130" i="13"/>
  <c r="J130" i="13"/>
  <c r="M130" i="13"/>
  <c r="I130" i="13"/>
  <c r="J59" i="13"/>
  <c r="I59" i="13"/>
  <c r="M59" i="13"/>
  <c r="L59" i="13"/>
  <c r="K59" i="13"/>
  <c r="J137" i="13"/>
  <c r="I137" i="13"/>
  <c r="M137" i="13"/>
  <c r="L137" i="13"/>
  <c r="K137" i="13"/>
  <c r="I54" i="13"/>
  <c r="H62" i="13"/>
  <c r="M54" i="13"/>
  <c r="L54" i="13"/>
  <c r="K54" i="13"/>
  <c r="J54" i="13"/>
  <c r="I131" i="13"/>
  <c r="M131" i="13"/>
  <c r="L131" i="13"/>
  <c r="K131" i="13"/>
  <c r="J131" i="13"/>
  <c r="L66" i="13"/>
  <c r="K66" i="13"/>
  <c r="M66" i="13"/>
  <c r="J66" i="13"/>
  <c r="I66" i="13"/>
  <c r="L135" i="13"/>
  <c r="K135" i="13"/>
  <c r="M135" i="13"/>
  <c r="J135" i="13"/>
  <c r="I135" i="13"/>
  <c r="N41" i="12"/>
  <c r="M41" i="12"/>
  <c r="L41" i="12"/>
  <c r="K41" i="12"/>
  <c r="J41" i="12"/>
  <c r="I41" i="12"/>
  <c r="W34" i="12"/>
  <c r="X27" i="12"/>
  <c r="V27" i="12"/>
  <c r="U27" i="12"/>
  <c r="G53" i="12"/>
  <c r="J6" i="12"/>
  <c r="I6" i="12"/>
  <c r="L277" i="8"/>
  <c r="J257" i="8"/>
  <c r="L257" i="8"/>
  <c r="H215" i="8"/>
  <c r="J215" i="8"/>
  <c r="G20" i="13"/>
  <c r="I155" i="13"/>
  <c r="K155" i="13"/>
  <c r="I7" i="12"/>
  <c r="H54" i="12"/>
  <c r="N7" i="12"/>
  <c r="M7" i="12"/>
  <c r="L7" i="12"/>
  <c r="K7" i="12"/>
  <c r="J7" i="12"/>
  <c r="H59" i="10"/>
  <c r="J59" i="10"/>
  <c r="J43" i="10"/>
  <c r="L43" i="10"/>
  <c r="F12" i="10"/>
  <c r="H12" i="10"/>
  <c r="H276" i="8"/>
  <c r="J276" i="8"/>
  <c r="L214" i="8"/>
  <c r="F63" i="17"/>
  <c r="F121" i="17"/>
  <c r="F91" i="17"/>
  <c r="T11" i="14"/>
  <c r="V11" i="14"/>
  <c r="U11" i="14"/>
  <c r="M129" i="13"/>
  <c r="K129" i="13"/>
  <c r="J129" i="13"/>
  <c r="L129" i="13"/>
  <c r="I129" i="13"/>
  <c r="W51" i="12"/>
  <c r="V44" i="12"/>
  <c r="U44" i="12"/>
  <c r="X44" i="12"/>
  <c r="J26" i="12"/>
  <c r="I26" i="12"/>
  <c r="N26" i="12"/>
  <c r="M26" i="12"/>
  <c r="L26" i="12"/>
  <c r="K26" i="12"/>
  <c r="W19" i="12"/>
  <c r="J13" i="12"/>
  <c r="I13" i="12"/>
  <c r="N13" i="12"/>
  <c r="M13" i="12"/>
  <c r="L13" i="12"/>
  <c r="K13" i="12"/>
  <c r="G54" i="12"/>
  <c r="L239" i="8"/>
  <c r="L209" i="8"/>
  <c r="E147" i="17"/>
  <c r="E105" i="17"/>
  <c r="M121" i="13"/>
  <c r="K121" i="13"/>
  <c r="J121" i="13"/>
  <c r="L121" i="13"/>
  <c r="I121" i="13"/>
  <c r="M52" i="13"/>
  <c r="K52" i="13"/>
  <c r="J52" i="13"/>
  <c r="L52" i="13"/>
  <c r="I52" i="13"/>
  <c r="W9" i="12"/>
  <c r="D48" i="13"/>
  <c r="W52" i="12"/>
  <c r="L35" i="12"/>
  <c r="K35" i="12"/>
  <c r="J35" i="12"/>
  <c r="I35" i="12"/>
  <c r="N35" i="12"/>
  <c r="M35" i="12"/>
  <c r="J66" i="10"/>
  <c r="F21" i="10"/>
  <c r="H21" i="10"/>
  <c r="H263" i="8"/>
  <c r="H219" i="8"/>
  <c r="M64" i="13"/>
  <c r="L64" i="13"/>
  <c r="J64" i="13"/>
  <c r="I64" i="13"/>
  <c r="K64" i="13"/>
  <c r="Z15" i="13"/>
  <c r="Y15" i="13"/>
  <c r="X15" i="13"/>
  <c r="AA15" i="13"/>
  <c r="W15" i="13"/>
  <c r="X12" i="12"/>
  <c r="V12" i="12"/>
  <c r="U12" i="12"/>
  <c r="J256" i="8"/>
  <c r="L256" i="8"/>
  <c r="W53" i="12"/>
  <c r="W37" i="12"/>
  <c r="N20" i="12"/>
  <c r="M20" i="12"/>
  <c r="L20" i="12"/>
  <c r="K20" i="12"/>
  <c r="J20" i="12"/>
  <c r="I20" i="12"/>
  <c r="V8" i="5"/>
  <c r="U8" i="5"/>
  <c r="W8" i="5"/>
  <c r="T8" i="5"/>
  <c r="S8" i="5"/>
  <c r="G193" i="3"/>
  <c r="J170" i="8"/>
  <c r="J51" i="5"/>
  <c r="I51" i="5"/>
  <c r="M51" i="5"/>
  <c r="L51" i="5"/>
  <c r="K51" i="5"/>
  <c r="G196" i="3"/>
  <c r="J168" i="8"/>
  <c r="L168" i="8"/>
  <c r="J55" i="8"/>
  <c r="L148" i="8"/>
  <c r="M48" i="2"/>
  <c r="L48" i="2"/>
  <c r="H186" i="3"/>
  <c r="F104" i="8"/>
  <c r="H104" i="8"/>
  <c r="F187" i="8"/>
  <c r="H187" i="8"/>
  <c r="S8" i="6"/>
  <c r="U8" i="6"/>
  <c r="L20" i="6"/>
  <c r="K20" i="6"/>
  <c r="M20" i="6"/>
  <c r="J20" i="6"/>
  <c r="I20" i="6"/>
  <c r="P10" i="41"/>
  <c r="T10" i="41"/>
  <c r="S10" i="41"/>
  <c r="R10" i="41"/>
  <c r="Q10" i="41"/>
  <c r="N142" i="43"/>
  <c r="O142" i="43"/>
  <c r="R9" i="40"/>
  <c r="Q9" i="40"/>
  <c r="P9" i="40"/>
  <c r="T9" i="40"/>
  <c r="S9" i="40"/>
  <c r="AO36" i="35"/>
  <c r="AN36" i="35"/>
  <c r="AQ16" i="35"/>
  <c r="AP16" i="35"/>
  <c r="Y17" i="35"/>
  <c r="X17" i="35"/>
  <c r="O140" i="43"/>
  <c r="N140" i="43"/>
  <c r="M140" i="43"/>
  <c r="L140" i="43"/>
  <c r="N143" i="42"/>
  <c r="O143" i="42"/>
  <c r="F6" i="41"/>
  <c r="E16" i="41"/>
  <c r="F16" i="41" s="1"/>
  <c r="F8" i="41"/>
  <c r="F12" i="41"/>
  <c r="F11" i="41"/>
  <c r="F15" i="41"/>
  <c r="E146" i="42"/>
  <c r="G146" i="42" s="1"/>
  <c r="H136" i="42"/>
  <c r="K136" i="42" s="1"/>
  <c r="G136" i="42"/>
  <c r="F13" i="41"/>
  <c r="T8" i="40"/>
  <c r="S8" i="40"/>
  <c r="R8" i="40"/>
  <c r="Q8" i="40"/>
  <c r="P8" i="40"/>
  <c r="S11" i="41"/>
  <c r="R11" i="41"/>
  <c r="K128" i="37"/>
  <c r="O128" i="37"/>
  <c r="N128" i="37"/>
  <c r="M128" i="37"/>
  <c r="L128" i="37"/>
  <c r="J129" i="37"/>
  <c r="L137" i="41"/>
  <c r="M137" i="41"/>
  <c r="O137" i="41"/>
  <c r="N137" i="41"/>
  <c r="N15" i="41"/>
  <c r="M15" i="41"/>
  <c r="L15" i="41"/>
  <c r="N11" i="41"/>
  <c r="M11" i="41"/>
  <c r="L11" i="41"/>
  <c r="Q11" i="41"/>
  <c r="P11" i="41"/>
  <c r="R10" i="38"/>
  <c r="S10" i="38"/>
  <c r="J7" i="39"/>
  <c r="I7" i="39"/>
  <c r="H7" i="39"/>
  <c r="L7" i="39"/>
  <c r="M7" i="39"/>
  <c r="I7" i="38"/>
  <c r="H7" i="38"/>
  <c r="J7" i="38"/>
  <c r="L7" i="38"/>
  <c r="M7" i="38"/>
  <c r="Y38" i="35"/>
  <c r="X38" i="35"/>
  <c r="X34" i="35"/>
  <c r="Y31" i="35"/>
  <c r="Y34" i="35"/>
  <c r="O134" i="39"/>
  <c r="N134" i="39"/>
  <c r="M134" i="39"/>
  <c r="L134" i="39"/>
  <c r="K134" i="39"/>
  <c r="K137" i="39"/>
  <c r="K138" i="39"/>
  <c r="K136" i="39"/>
  <c r="K135" i="39"/>
  <c r="I30" i="35"/>
  <c r="H30" i="35"/>
  <c r="H10" i="35"/>
  <c r="I10" i="35"/>
  <c r="AQ13" i="35"/>
  <c r="AP13" i="35"/>
  <c r="I14" i="35"/>
  <c r="H14" i="35"/>
  <c r="BA11" i="35"/>
  <c r="AZ11" i="35"/>
  <c r="AY11" i="35"/>
  <c r="AX11" i="35"/>
  <c r="AW22" i="35"/>
  <c r="BB11" i="35"/>
  <c r="AZ9" i="35"/>
  <c r="AY9" i="35"/>
  <c r="BB9" i="35"/>
  <c r="BA9" i="35"/>
  <c r="AX9" i="35"/>
  <c r="AY13" i="35"/>
  <c r="AX13" i="35"/>
  <c r="BA13" i="35"/>
  <c r="AZ13" i="35"/>
  <c r="BB13" i="35"/>
  <c r="Y14" i="35"/>
  <c r="X14" i="35"/>
  <c r="AR9" i="35"/>
  <c r="AQ9" i="35"/>
  <c r="AO9" i="35"/>
  <c r="AN9" i="35"/>
  <c r="AP9" i="35"/>
  <c r="P8" i="35"/>
  <c r="O8" i="35"/>
  <c r="P10" i="35"/>
  <c r="O10" i="35"/>
  <c r="AF18" i="35"/>
  <c r="AE18" i="35"/>
  <c r="P12" i="35"/>
  <c r="O12" i="35"/>
  <c r="O18" i="35"/>
  <c r="P18" i="35"/>
  <c r="F65" i="31"/>
  <c r="H36" i="31"/>
  <c r="H99" i="31"/>
  <c r="J99" i="31"/>
  <c r="H65" i="31"/>
  <c r="H97" i="31"/>
  <c r="L108" i="31"/>
  <c r="H63" i="31"/>
  <c r="F35" i="31"/>
  <c r="F109" i="31"/>
  <c r="H109" i="31"/>
  <c r="F86" i="31"/>
  <c r="F107" i="31"/>
  <c r="J98" i="31"/>
  <c r="F106" i="31"/>
  <c r="H37" i="31"/>
  <c r="H101" i="31"/>
  <c r="F57" i="31"/>
  <c r="L97" i="31"/>
  <c r="J42" i="31"/>
  <c r="L65" i="31"/>
  <c r="L42" i="31"/>
  <c r="L82" i="31"/>
  <c r="L106" i="31"/>
  <c r="J102" i="31"/>
  <c r="J40" i="31"/>
  <c r="L40" i="31"/>
  <c r="J77" i="31"/>
  <c r="L77" i="31"/>
  <c r="J57" i="31"/>
  <c r="J81" i="31"/>
  <c r="J285" i="30"/>
  <c r="L261" i="30"/>
  <c r="F207" i="30"/>
  <c r="L187" i="30"/>
  <c r="H169" i="30"/>
  <c r="F279" i="30"/>
  <c r="F232" i="30"/>
  <c r="H232" i="30"/>
  <c r="L212" i="30"/>
  <c r="H194" i="30"/>
  <c r="J194" i="30"/>
  <c r="J148" i="30"/>
  <c r="L148" i="30"/>
  <c r="J280" i="30"/>
  <c r="F277" i="30"/>
  <c r="H277" i="30"/>
  <c r="J251" i="30"/>
  <c r="L251" i="30"/>
  <c r="F235" i="30"/>
  <c r="F219" i="30"/>
  <c r="H219" i="30"/>
  <c r="H209" i="30"/>
  <c r="J209" i="30"/>
  <c r="L191" i="30"/>
  <c r="F175" i="30"/>
  <c r="H175" i="30"/>
  <c r="H165" i="30"/>
  <c r="J165" i="30"/>
  <c r="L147" i="30"/>
  <c r="F284" i="30"/>
  <c r="J254" i="30"/>
  <c r="F236" i="30"/>
  <c r="L216" i="30"/>
  <c r="J152" i="30"/>
  <c r="L142" i="30"/>
  <c r="H259" i="30"/>
  <c r="L241" i="30"/>
  <c r="H215" i="30"/>
  <c r="L197" i="30"/>
  <c r="F173" i="30"/>
  <c r="H163" i="30"/>
  <c r="J147" i="30"/>
  <c r="J123" i="30"/>
  <c r="L123" i="30"/>
  <c r="F128" i="30"/>
  <c r="L64" i="30"/>
  <c r="F54" i="30"/>
  <c r="H54" i="30"/>
  <c r="F125" i="30"/>
  <c r="J80" i="30"/>
  <c r="L80" i="30"/>
  <c r="F59" i="30"/>
  <c r="F120" i="30"/>
  <c r="F79" i="30"/>
  <c r="F60" i="30"/>
  <c r="F82" i="30"/>
  <c r="H53" i="30"/>
  <c r="H86" i="30"/>
  <c r="J76" i="30"/>
  <c r="E76" i="28"/>
  <c r="E146" i="28"/>
  <c r="D104" i="28"/>
  <c r="D90" i="28"/>
  <c r="F20" i="28"/>
  <c r="C132" i="28"/>
  <c r="C76" i="28"/>
  <c r="C160" i="28"/>
  <c r="G132" i="28"/>
  <c r="G48" i="28"/>
  <c r="I28" i="28"/>
  <c r="M28" i="28"/>
  <c r="L28" i="28"/>
  <c r="K28" i="28"/>
  <c r="J28" i="28"/>
  <c r="J16" i="28"/>
  <c r="I16" i="28"/>
  <c r="L16" i="28"/>
  <c r="K16" i="28"/>
  <c r="M16" i="28"/>
  <c r="I19" i="28"/>
  <c r="M19" i="28"/>
  <c r="K19" i="28"/>
  <c r="J19" i="28"/>
  <c r="L19" i="28"/>
  <c r="M72" i="28"/>
  <c r="L72" i="28"/>
  <c r="K72" i="28"/>
  <c r="J72" i="28"/>
  <c r="I72" i="28"/>
  <c r="M93" i="28"/>
  <c r="L93" i="28"/>
  <c r="K93" i="28"/>
  <c r="J93" i="28"/>
  <c r="I93" i="28"/>
  <c r="M61" i="28"/>
  <c r="L61" i="28"/>
  <c r="K61" i="28"/>
  <c r="J61" i="28"/>
  <c r="I61" i="28"/>
  <c r="M154" i="28"/>
  <c r="L154" i="28"/>
  <c r="K154" i="28"/>
  <c r="J154" i="28"/>
  <c r="I154" i="28"/>
  <c r="L99" i="28"/>
  <c r="K99" i="28"/>
  <c r="J99" i="28"/>
  <c r="I99" i="28"/>
  <c r="M99" i="28"/>
  <c r="J42" i="28"/>
  <c r="M42" i="28"/>
  <c r="L42" i="28"/>
  <c r="I42" i="28"/>
  <c r="K42" i="28"/>
  <c r="K120" i="28"/>
  <c r="J120" i="28"/>
  <c r="I120" i="28"/>
  <c r="M120" i="28"/>
  <c r="L120" i="28"/>
  <c r="J114" i="28"/>
  <c r="I114" i="28"/>
  <c r="M114" i="28"/>
  <c r="L114" i="28"/>
  <c r="K114" i="28"/>
  <c r="I74" i="28"/>
  <c r="M74" i="28"/>
  <c r="L74" i="28"/>
  <c r="K74" i="28"/>
  <c r="J74" i="28"/>
  <c r="M69" i="28"/>
  <c r="L69" i="28"/>
  <c r="K69" i="28"/>
  <c r="J69" i="28"/>
  <c r="I69" i="28"/>
  <c r="M149" i="28"/>
  <c r="L149" i="28"/>
  <c r="K149" i="28"/>
  <c r="J149" i="28"/>
  <c r="I149" i="28"/>
  <c r="I153" i="28"/>
  <c r="L153" i="28"/>
  <c r="K153" i="28"/>
  <c r="J153" i="28"/>
  <c r="M153" i="28"/>
  <c r="F56" i="25"/>
  <c r="F42" i="25"/>
  <c r="H234" i="24"/>
  <c r="J234" i="24"/>
  <c r="F194" i="24"/>
  <c r="L172" i="24"/>
  <c r="J152" i="24"/>
  <c r="L152" i="24"/>
  <c r="F257" i="24"/>
  <c r="H257" i="24"/>
  <c r="L233" i="24"/>
  <c r="L62" i="25"/>
  <c r="J264" i="24"/>
  <c r="H240" i="24"/>
  <c r="F212" i="24"/>
  <c r="F192" i="24"/>
  <c r="J172" i="24"/>
  <c r="L65" i="25"/>
  <c r="J267" i="24"/>
  <c r="L257" i="24"/>
  <c r="F229" i="24"/>
  <c r="H229" i="24"/>
  <c r="L195" i="24"/>
  <c r="H169" i="24"/>
  <c r="J169" i="24"/>
  <c r="L60" i="25"/>
  <c r="J262" i="24"/>
  <c r="F240" i="24"/>
  <c r="H230" i="24"/>
  <c r="F63" i="25"/>
  <c r="J257" i="24"/>
  <c r="H211" i="24"/>
  <c r="J195" i="24"/>
  <c r="L185" i="24"/>
  <c r="L141" i="24"/>
  <c r="L124" i="24"/>
  <c r="L130" i="24"/>
  <c r="F76" i="24"/>
  <c r="F57" i="24"/>
  <c r="L125" i="24"/>
  <c r="F85" i="24"/>
  <c r="H85" i="24"/>
  <c r="F39" i="24"/>
  <c r="H39" i="24"/>
  <c r="H86" i="24"/>
  <c r="J76" i="24"/>
  <c r="L55" i="24"/>
  <c r="F163" i="24"/>
  <c r="H163" i="24"/>
  <c r="L58" i="24"/>
  <c r="F148" i="24"/>
  <c r="H148" i="24"/>
  <c r="J121" i="24"/>
  <c r="H131" i="24"/>
  <c r="L126" i="24"/>
  <c r="H120" i="24"/>
  <c r="L64" i="24"/>
  <c r="R21" i="22"/>
  <c r="F18" i="24"/>
  <c r="H18" i="24"/>
  <c r="X19" i="22"/>
  <c r="AB19" i="22"/>
  <c r="AA19" i="22"/>
  <c r="Z19" i="22"/>
  <c r="Y19" i="22"/>
  <c r="Z13" i="22"/>
  <c r="Y13" i="22"/>
  <c r="X13" i="22"/>
  <c r="W21" i="22"/>
  <c r="AB13" i="22"/>
  <c r="AA13" i="22"/>
  <c r="L82" i="24"/>
  <c r="J57" i="24"/>
  <c r="X152" i="19"/>
  <c r="P129" i="19"/>
  <c r="J124" i="19"/>
  <c r="H124" i="19"/>
  <c r="X115" i="19"/>
  <c r="P110" i="19"/>
  <c r="J102" i="19"/>
  <c r="H102" i="19"/>
  <c r="X96" i="19"/>
  <c r="P88" i="19"/>
  <c r="J76" i="19"/>
  <c r="H76" i="19"/>
  <c r="X61" i="19"/>
  <c r="X136" i="19"/>
  <c r="W135" i="19"/>
  <c r="P57" i="19"/>
  <c r="R57" i="19"/>
  <c r="X54" i="19"/>
  <c r="H52" i="19"/>
  <c r="G51" i="19"/>
  <c r="J52" i="19"/>
  <c r="P46" i="19"/>
  <c r="X43" i="19"/>
  <c r="H41" i="19"/>
  <c r="G49" i="19"/>
  <c r="J41" i="19"/>
  <c r="P38" i="19"/>
  <c r="O37" i="19"/>
  <c r="X32" i="19"/>
  <c r="H30" i="19"/>
  <c r="J30" i="19"/>
  <c r="P27" i="19"/>
  <c r="O35" i="19"/>
  <c r="X24" i="19"/>
  <c r="W23" i="19"/>
  <c r="H19" i="19"/>
  <c r="J19" i="19"/>
  <c r="P16" i="19"/>
  <c r="X13" i="19"/>
  <c r="W21" i="19"/>
  <c r="H11" i="19"/>
  <c r="J11" i="19"/>
  <c r="X157" i="19"/>
  <c r="P153" i="19"/>
  <c r="O161" i="19"/>
  <c r="P150" i="19"/>
  <c r="O149" i="19"/>
  <c r="H145" i="19"/>
  <c r="J145" i="19"/>
  <c r="J80" i="19"/>
  <c r="H80" i="19"/>
  <c r="G79" i="19"/>
  <c r="J62" i="19"/>
  <c r="H62" i="19"/>
  <c r="J81" i="19"/>
  <c r="H81" i="19"/>
  <c r="P138" i="19"/>
  <c r="X127" i="19"/>
  <c r="O121" i="19"/>
  <c r="P122" i="19"/>
  <c r="J114" i="19"/>
  <c r="H114" i="19"/>
  <c r="W107" i="19"/>
  <c r="X108" i="19"/>
  <c r="P100" i="19"/>
  <c r="J95" i="19"/>
  <c r="H95" i="19"/>
  <c r="X86" i="19"/>
  <c r="P71" i="19"/>
  <c r="R157" i="19"/>
  <c r="P157" i="19"/>
  <c r="J73" i="19"/>
  <c r="H73" i="19"/>
  <c r="J60" i="19"/>
  <c r="H60" i="19"/>
  <c r="N35" i="19"/>
  <c r="N37" i="19"/>
  <c r="F147" i="19"/>
  <c r="N119" i="19"/>
  <c r="X144" i="19"/>
  <c r="V147" i="19"/>
  <c r="F91" i="19"/>
  <c r="H83" i="19"/>
  <c r="F79" i="19"/>
  <c r="G105" i="17"/>
  <c r="K97" i="17"/>
  <c r="I97" i="17"/>
  <c r="K71" i="17"/>
  <c r="I71" i="17"/>
  <c r="I159" i="17"/>
  <c r="M159" i="17"/>
  <c r="L159" i="17"/>
  <c r="K159" i="17"/>
  <c r="J159" i="17"/>
  <c r="I108" i="17"/>
  <c r="M108" i="17"/>
  <c r="H107" i="17"/>
  <c r="L108" i="17"/>
  <c r="K108" i="17"/>
  <c r="J108" i="17"/>
  <c r="I82" i="17"/>
  <c r="M82" i="17"/>
  <c r="L82" i="17"/>
  <c r="K82" i="17"/>
  <c r="J82" i="17"/>
  <c r="C63" i="17"/>
  <c r="C51" i="17"/>
  <c r="Z11" i="17"/>
  <c r="X11" i="17"/>
  <c r="J96" i="17"/>
  <c r="I96" i="17"/>
  <c r="M96" i="17"/>
  <c r="L96" i="17"/>
  <c r="K96" i="17"/>
  <c r="K136" i="17"/>
  <c r="J136" i="17"/>
  <c r="I136" i="17"/>
  <c r="H135" i="17"/>
  <c r="M136" i="17"/>
  <c r="L136" i="17"/>
  <c r="K110" i="17"/>
  <c r="J110" i="17"/>
  <c r="I110" i="17"/>
  <c r="M110" i="17"/>
  <c r="L110" i="17"/>
  <c r="C91" i="17"/>
  <c r="X12" i="17"/>
  <c r="Z12" i="17"/>
  <c r="C147" i="17"/>
  <c r="L115" i="17"/>
  <c r="K115" i="17"/>
  <c r="J115" i="17"/>
  <c r="I115" i="17"/>
  <c r="M115" i="17"/>
  <c r="G91" i="17"/>
  <c r="G63" i="17"/>
  <c r="S21" i="17"/>
  <c r="S9" i="17"/>
  <c r="D161" i="17"/>
  <c r="L154" i="17"/>
  <c r="J154" i="17"/>
  <c r="J123" i="17"/>
  <c r="L123" i="17"/>
  <c r="J100" i="17"/>
  <c r="L100" i="17"/>
  <c r="L60" i="17"/>
  <c r="J60" i="17"/>
  <c r="L146" i="17"/>
  <c r="J146" i="17"/>
  <c r="X11" i="16"/>
  <c r="Z11" i="16"/>
  <c r="R9" i="16"/>
  <c r="Z20" i="16"/>
  <c r="Y20" i="16"/>
  <c r="W20" i="16"/>
  <c r="X20" i="16"/>
  <c r="W19" i="16"/>
  <c r="Y19" i="16"/>
  <c r="K142" i="13"/>
  <c r="J142" i="13"/>
  <c r="I142" i="13"/>
  <c r="M142" i="13"/>
  <c r="L142" i="13"/>
  <c r="M50" i="13"/>
  <c r="L50" i="13"/>
  <c r="K50" i="13"/>
  <c r="I50" i="13"/>
  <c r="J50" i="13"/>
  <c r="M127" i="13"/>
  <c r="L127" i="13"/>
  <c r="K127" i="13"/>
  <c r="I127" i="13"/>
  <c r="J127" i="13"/>
  <c r="L61" i="13"/>
  <c r="K61" i="13"/>
  <c r="J61" i="13"/>
  <c r="M61" i="13"/>
  <c r="I61" i="13"/>
  <c r="L139" i="13"/>
  <c r="K139" i="13"/>
  <c r="J139" i="13"/>
  <c r="M139" i="13"/>
  <c r="I139" i="13"/>
  <c r="H146" i="13"/>
  <c r="J68" i="13"/>
  <c r="I68" i="13"/>
  <c r="H76" i="13"/>
  <c r="M68" i="13"/>
  <c r="L68" i="13"/>
  <c r="K68" i="13"/>
  <c r="J145" i="13"/>
  <c r="I145" i="13"/>
  <c r="M145" i="13"/>
  <c r="L145" i="13"/>
  <c r="K145" i="13"/>
  <c r="I71" i="13"/>
  <c r="M71" i="13"/>
  <c r="L71" i="13"/>
  <c r="J71" i="13"/>
  <c r="K71" i="13"/>
  <c r="I140" i="13"/>
  <c r="M140" i="13"/>
  <c r="L140" i="13"/>
  <c r="J140" i="13"/>
  <c r="K140" i="13"/>
  <c r="L74" i="13"/>
  <c r="K74" i="13"/>
  <c r="M74" i="13"/>
  <c r="J74" i="13"/>
  <c r="I74" i="13"/>
  <c r="L143" i="13"/>
  <c r="K143" i="13"/>
  <c r="M143" i="13"/>
  <c r="J143" i="13"/>
  <c r="I143" i="13"/>
  <c r="W46" i="12"/>
  <c r="X39" i="12"/>
  <c r="V39" i="12"/>
  <c r="U39" i="12"/>
  <c r="N21" i="12"/>
  <c r="M21" i="12"/>
  <c r="L21" i="12"/>
  <c r="K21" i="12"/>
  <c r="J21" i="12"/>
  <c r="I21" i="12"/>
  <c r="W13" i="12"/>
  <c r="F9" i="10"/>
  <c r="H9" i="10"/>
  <c r="L255" i="8"/>
  <c r="J235" i="8"/>
  <c r="L235" i="8"/>
  <c r="E63" i="17"/>
  <c r="E48" i="13"/>
  <c r="K86" i="13"/>
  <c r="I86" i="13"/>
  <c r="I12" i="12"/>
  <c r="N12" i="12"/>
  <c r="M12" i="12"/>
  <c r="L12" i="12"/>
  <c r="K12" i="12"/>
  <c r="J12" i="12"/>
  <c r="L41" i="10"/>
  <c r="H10" i="10"/>
  <c r="J10" i="10"/>
  <c r="H254" i="8"/>
  <c r="J254" i="8"/>
  <c r="F107" i="17"/>
  <c r="V12" i="14"/>
  <c r="U12" i="14"/>
  <c r="T12" i="14"/>
  <c r="M158" i="13"/>
  <c r="L158" i="13"/>
  <c r="J158" i="13"/>
  <c r="I158" i="13"/>
  <c r="K158" i="13"/>
  <c r="K125" i="13"/>
  <c r="J125" i="13"/>
  <c r="I125" i="13"/>
  <c r="M125" i="13"/>
  <c r="L125" i="13"/>
  <c r="M89" i="13"/>
  <c r="L89" i="13"/>
  <c r="J89" i="13"/>
  <c r="I89" i="13"/>
  <c r="K89" i="13"/>
  <c r="K56" i="13"/>
  <c r="J56" i="13"/>
  <c r="I56" i="13"/>
  <c r="M56" i="13"/>
  <c r="L56" i="13"/>
  <c r="J38" i="12"/>
  <c r="I38" i="12"/>
  <c r="N38" i="12"/>
  <c r="M38" i="12"/>
  <c r="L38" i="12"/>
  <c r="K38" i="12"/>
  <c r="W31" i="12"/>
  <c r="V24" i="12"/>
  <c r="U24" i="12"/>
  <c r="X24" i="12"/>
  <c r="E53" i="12"/>
  <c r="E57" i="12" s="1"/>
  <c r="J60" i="10"/>
  <c r="L60" i="10"/>
  <c r="F15" i="10"/>
  <c r="H15" i="10"/>
  <c r="J277" i="8"/>
  <c r="H257" i="8"/>
  <c r="J219" i="8"/>
  <c r="L219" i="8"/>
  <c r="E149" i="17"/>
  <c r="E91" i="17"/>
  <c r="E51" i="17"/>
  <c r="M150" i="13"/>
  <c r="L150" i="13"/>
  <c r="J150" i="13"/>
  <c r="I150" i="13"/>
  <c r="K150" i="13"/>
  <c r="K116" i="13"/>
  <c r="J116" i="13"/>
  <c r="I116" i="13"/>
  <c r="M116" i="13"/>
  <c r="L116" i="13"/>
  <c r="AA16" i="13"/>
  <c r="Z16" i="13"/>
  <c r="X16" i="13"/>
  <c r="W16" i="13"/>
  <c r="Y16" i="13"/>
  <c r="M43" i="13"/>
  <c r="K43" i="13"/>
  <c r="J43" i="13"/>
  <c r="L43" i="13"/>
  <c r="I43" i="13"/>
  <c r="D132" i="13"/>
  <c r="L15" i="10"/>
  <c r="J261" i="8"/>
  <c r="J217" i="8"/>
  <c r="Z13" i="13"/>
  <c r="Y13" i="13"/>
  <c r="AA13" i="13"/>
  <c r="X13" i="13"/>
  <c r="W13" i="13"/>
  <c r="C34" i="13"/>
  <c r="L10" i="10"/>
  <c r="N52" i="12"/>
  <c r="M52" i="12"/>
  <c r="L52" i="12"/>
  <c r="K52" i="12"/>
  <c r="J52" i="12"/>
  <c r="I52" i="12"/>
  <c r="D55" i="12"/>
  <c r="V27" i="5"/>
  <c r="U27" i="5"/>
  <c r="W27" i="5"/>
  <c r="T27" i="5"/>
  <c r="S27" i="5"/>
  <c r="G189" i="3"/>
  <c r="H121" i="8"/>
  <c r="J121" i="8"/>
  <c r="T41" i="5"/>
  <c r="S41" i="5"/>
  <c r="W41" i="5"/>
  <c r="V41" i="5"/>
  <c r="U41" i="5"/>
  <c r="L138" i="3"/>
  <c r="M138" i="3"/>
  <c r="L194" i="8"/>
  <c r="J165" i="8"/>
  <c r="J147" i="8"/>
  <c r="J21" i="2"/>
  <c r="K21" i="2"/>
  <c r="M21" i="2"/>
  <c r="L21" i="2"/>
  <c r="R21" i="15"/>
  <c r="H191" i="3"/>
  <c r="M171" i="3"/>
  <c r="L171" i="3"/>
  <c r="N171" i="3"/>
  <c r="K171" i="3"/>
  <c r="J171" i="3"/>
  <c r="F275" i="8"/>
  <c r="H275" i="8"/>
  <c r="M30" i="6"/>
  <c r="L30" i="6"/>
  <c r="K30" i="6"/>
  <c r="J30" i="6"/>
  <c r="I30" i="6"/>
  <c r="H144" i="41"/>
  <c r="K144" i="41" s="1"/>
  <c r="G144" i="41"/>
  <c r="T12" i="41"/>
  <c r="S12" i="41"/>
  <c r="R12" i="41"/>
  <c r="Q12" i="41"/>
  <c r="P12" i="41"/>
  <c r="F9" i="38"/>
  <c r="H9" i="38"/>
  <c r="I9" i="38"/>
  <c r="I38" i="35"/>
  <c r="I40" i="35"/>
  <c r="H40" i="35"/>
  <c r="I15" i="35"/>
  <c r="H15" i="35"/>
  <c r="Y9" i="35"/>
  <c r="X9" i="35"/>
  <c r="AY14" i="35"/>
  <c r="AX14" i="35"/>
  <c r="BA14" i="35"/>
  <c r="AZ14" i="35"/>
  <c r="BB14" i="35"/>
  <c r="Y15" i="35"/>
  <c r="X15" i="35"/>
  <c r="AO33" i="35"/>
  <c r="AY12" i="35"/>
  <c r="AX12" i="35"/>
  <c r="AE8" i="35"/>
  <c r="AF8" i="35"/>
  <c r="J34" i="31"/>
  <c r="H107" i="31"/>
  <c r="H76" i="31"/>
  <c r="H105" i="31"/>
  <c r="F60" i="31"/>
  <c r="F33" i="31"/>
  <c r="H33" i="31"/>
  <c r="F62" i="31"/>
  <c r="F97" i="31"/>
  <c r="F39" i="31"/>
  <c r="H39" i="31"/>
  <c r="L81" i="31"/>
  <c r="J106" i="31"/>
  <c r="J35" i="31"/>
  <c r="F98" i="31"/>
  <c r="J53" i="31"/>
  <c r="L85" i="31"/>
  <c r="J41" i="31"/>
  <c r="L76" i="31"/>
  <c r="L53" i="31"/>
  <c r="L101" i="31"/>
  <c r="F87" i="31"/>
  <c r="F37" i="31"/>
  <c r="J85" i="31"/>
  <c r="J65" i="31"/>
  <c r="J100" i="31"/>
  <c r="F273" i="30"/>
  <c r="L284" i="30"/>
  <c r="J277" i="30"/>
  <c r="L277" i="30"/>
  <c r="F278" i="30"/>
  <c r="J233" i="30"/>
  <c r="F215" i="30"/>
  <c r="L195" i="30"/>
  <c r="F141" i="30"/>
  <c r="J258" i="30"/>
  <c r="L258" i="30"/>
  <c r="F240" i="30"/>
  <c r="H240" i="30"/>
  <c r="H230" i="30"/>
  <c r="J230" i="30"/>
  <c r="F212" i="30"/>
  <c r="F166" i="30"/>
  <c r="H166" i="30"/>
  <c r="L146" i="30"/>
  <c r="L279" i="30"/>
  <c r="F252" i="30"/>
  <c r="J234" i="30"/>
  <c r="F208" i="30"/>
  <c r="J190" i="30"/>
  <c r="F164" i="30"/>
  <c r="J146" i="30"/>
  <c r="H275" i="30"/>
  <c r="J275" i="30"/>
  <c r="J259" i="30"/>
  <c r="L259" i="30"/>
  <c r="H217" i="30"/>
  <c r="J217" i="30"/>
  <c r="F191" i="30"/>
  <c r="H173" i="30"/>
  <c r="J173" i="30"/>
  <c r="F147" i="30"/>
  <c r="H281" i="30"/>
  <c r="J262" i="30"/>
  <c r="L252" i="30"/>
  <c r="H234" i="30"/>
  <c r="J188" i="30"/>
  <c r="F170" i="30"/>
  <c r="L150" i="30"/>
  <c r="H171" i="30"/>
  <c r="L145" i="30"/>
  <c r="L121" i="30"/>
  <c r="L125" i="30"/>
  <c r="F127" i="30"/>
  <c r="F64" i="30"/>
  <c r="H123" i="30"/>
  <c r="L78" i="30"/>
  <c r="H77" i="30"/>
  <c r="H58" i="30"/>
  <c r="J129" i="30"/>
  <c r="J119" i="30"/>
  <c r="L119" i="30"/>
  <c r="H80" i="30"/>
  <c r="F63" i="30"/>
  <c r="J81" i="30"/>
  <c r="J65" i="30"/>
  <c r="G34" i="28"/>
  <c r="D20" i="28"/>
  <c r="C90" i="28"/>
  <c r="C146" i="28"/>
  <c r="I24" i="28"/>
  <c r="K24" i="28"/>
  <c r="G76" i="28"/>
  <c r="F76" i="28"/>
  <c r="M9" i="28"/>
  <c r="L9" i="28"/>
  <c r="K9" i="28"/>
  <c r="I9" i="28"/>
  <c r="J9" i="28"/>
  <c r="L38" i="28"/>
  <c r="K38" i="28"/>
  <c r="J38" i="28"/>
  <c r="I38" i="28"/>
  <c r="M38" i="28"/>
  <c r="K13" i="28"/>
  <c r="J13" i="28"/>
  <c r="I13" i="28"/>
  <c r="M13" i="28"/>
  <c r="L13" i="28"/>
  <c r="J25" i="28"/>
  <c r="I25" i="28"/>
  <c r="L25" i="28"/>
  <c r="K25" i="28"/>
  <c r="M25" i="28"/>
  <c r="M52" i="28"/>
  <c r="L52" i="28"/>
  <c r="K52" i="28"/>
  <c r="J52" i="28"/>
  <c r="I52" i="28"/>
  <c r="M32" i="28"/>
  <c r="K32" i="28"/>
  <c r="J32" i="28"/>
  <c r="I32" i="28"/>
  <c r="L32" i="28"/>
  <c r="M101" i="28"/>
  <c r="L101" i="28"/>
  <c r="K101" i="28"/>
  <c r="J101" i="28"/>
  <c r="I101" i="28"/>
  <c r="M70" i="28"/>
  <c r="L70" i="28"/>
  <c r="K70" i="28"/>
  <c r="J70" i="28"/>
  <c r="I70" i="28"/>
  <c r="K30" i="28"/>
  <c r="I30" i="28"/>
  <c r="L30" i="28"/>
  <c r="J30" i="28"/>
  <c r="M30" i="28"/>
  <c r="L108" i="28"/>
  <c r="K108" i="28"/>
  <c r="J108" i="28"/>
  <c r="I108" i="28"/>
  <c r="M108" i="28"/>
  <c r="J51" i="28"/>
  <c r="M51" i="28"/>
  <c r="L51" i="28"/>
  <c r="K51" i="28"/>
  <c r="I51" i="28"/>
  <c r="K128" i="28"/>
  <c r="J128" i="28"/>
  <c r="I128" i="28"/>
  <c r="M128" i="28"/>
  <c r="L128" i="28"/>
  <c r="J123" i="28"/>
  <c r="I123" i="28"/>
  <c r="M123" i="28"/>
  <c r="L123" i="28"/>
  <c r="K123" i="28"/>
  <c r="I83" i="28"/>
  <c r="M83" i="28"/>
  <c r="L83" i="28"/>
  <c r="K83" i="28"/>
  <c r="J83" i="28"/>
  <c r="M78" i="28"/>
  <c r="L78" i="28"/>
  <c r="K78" i="28"/>
  <c r="J78" i="28"/>
  <c r="I78" i="28"/>
  <c r="K138" i="28"/>
  <c r="J138" i="28"/>
  <c r="I138" i="28"/>
  <c r="H146" i="28"/>
  <c r="M138" i="28"/>
  <c r="L138" i="28"/>
  <c r="M130" i="28"/>
  <c r="L130" i="28"/>
  <c r="K130" i="28"/>
  <c r="J130" i="28"/>
  <c r="I130" i="28"/>
  <c r="L34" i="25"/>
  <c r="J258" i="24"/>
  <c r="L258" i="24"/>
  <c r="H212" i="24"/>
  <c r="J212" i="24"/>
  <c r="F172" i="24"/>
  <c r="L150" i="24"/>
  <c r="F265" i="24"/>
  <c r="H265" i="24"/>
  <c r="L241" i="24"/>
  <c r="F233" i="24"/>
  <c r="J213" i="24"/>
  <c r="L213" i="24"/>
  <c r="F62" i="25"/>
  <c r="L262" i="24"/>
  <c r="J230" i="24"/>
  <c r="H210" i="24"/>
  <c r="L170" i="24"/>
  <c r="J150" i="24"/>
  <c r="F65" i="25"/>
  <c r="L265" i="24"/>
  <c r="F237" i="24"/>
  <c r="J211" i="24"/>
  <c r="L211" i="24"/>
  <c r="F60" i="25"/>
  <c r="L260" i="24"/>
  <c r="H238" i="24"/>
  <c r="F210" i="24"/>
  <c r="L55" i="25"/>
  <c r="J265" i="24"/>
  <c r="L255" i="24"/>
  <c r="H219" i="24"/>
  <c r="L193" i="24"/>
  <c r="H167" i="24"/>
  <c r="J151" i="24"/>
  <c r="F122" i="24"/>
  <c r="F60" i="24"/>
  <c r="F128" i="24"/>
  <c r="J86" i="24"/>
  <c r="L65" i="24"/>
  <c r="F123" i="24"/>
  <c r="H83" i="24"/>
  <c r="J83" i="24"/>
  <c r="L60" i="24"/>
  <c r="H119" i="24"/>
  <c r="F171" i="24"/>
  <c r="H171" i="24"/>
  <c r="F102" i="24"/>
  <c r="H102" i="24"/>
  <c r="F130" i="24"/>
  <c r="L129" i="24"/>
  <c r="J128" i="24"/>
  <c r="F54" i="24"/>
  <c r="AB10" i="22"/>
  <c r="AA10" i="22"/>
  <c r="Z10" i="22"/>
  <c r="Y10" i="22"/>
  <c r="X10" i="22"/>
  <c r="F15" i="24"/>
  <c r="H15" i="24"/>
  <c r="X18" i="22"/>
  <c r="Z18" i="22"/>
  <c r="Y20" i="22"/>
  <c r="X20" i="22"/>
  <c r="AB20" i="22"/>
  <c r="AA20" i="22"/>
  <c r="Z20" i="22"/>
  <c r="AA14" i="22"/>
  <c r="Z14" i="22"/>
  <c r="Y14" i="22"/>
  <c r="X14" i="22"/>
  <c r="AB14" i="22"/>
  <c r="L86" i="24"/>
  <c r="L79" i="24"/>
  <c r="J61" i="24"/>
  <c r="L61" i="24"/>
  <c r="J65" i="24"/>
  <c r="P146" i="19"/>
  <c r="X128" i="19"/>
  <c r="R123" i="19"/>
  <c r="P123" i="19"/>
  <c r="J115" i="19"/>
  <c r="H115" i="19"/>
  <c r="X109" i="19"/>
  <c r="R101" i="19"/>
  <c r="P101" i="19"/>
  <c r="J96" i="19"/>
  <c r="H96" i="19"/>
  <c r="X87" i="19"/>
  <c r="X74" i="19"/>
  <c r="R60" i="19"/>
  <c r="P60" i="19"/>
  <c r="P84" i="19"/>
  <c r="H57" i="19"/>
  <c r="J57" i="19"/>
  <c r="P54" i="19"/>
  <c r="X48" i="19"/>
  <c r="H46" i="19"/>
  <c r="J46" i="19"/>
  <c r="P43" i="19"/>
  <c r="X40" i="19"/>
  <c r="H38" i="19"/>
  <c r="G37" i="19"/>
  <c r="J38" i="19"/>
  <c r="P32" i="19"/>
  <c r="X29" i="19"/>
  <c r="H27" i="19"/>
  <c r="G35" i="19"/>
  <c r="J27" i="19"/>
  <c r="P24" i="19"/>
  <c r="O23" i="19"/>
  <c r="X18" i="19"/>
  <c r="H16" i="19"/>
  <c r="J16" i="19"/>
  <c r="P13" i="19"/>
  <c r="O21" i="19"/>
  <c r="R13" i="19"/>
  <c r="X10" i="19"/>
  <c r="W9" i="19"/>
  <c r="X139" i="19"/>
  <c r="W147" i="19"/>
  <c r="P143" i="19"/>
  <c r="R143" i="19"/>
  <c r="P158" i="19"/>
  <c r="H154" i="19"/>
  <c r="J154" i="19"/>
  <c r="J75" i="19"/>
  <c r="H75" i="19"/>
  <c r="X60" i="19"/>
  <c r="P132" i="19"/>
  <c r="J127" i="19"/>
  <c r="H127" i="19"/>
  <c r="X118" i="19"/>
  <c r="P113" i="19"/>
  <c r="J108" i="19"/>
  <c r="G107" i="19"/>
  <c r="H108" i="19"/>
  <c r="X99" i="19"/>
  <c r="O93" i="19"/>
  <c r="P94" i="19"/>
  <c r="J86" i="19"/>
  <c r="H86" i="19"/>
  <c r="J70" i="19"/>
  <c r="H70" i="19"/>
  <c r="J152" i="19"/>
  <c r="H152" i="19"/>
  <c r="X71" i="19"/>
  <c r="N79" i="19"/>
  <c r="P80" i="19"/>
  <c r="V107" i="19"/>
  <c r="F107" i="19"/>
  <c r="V91" i="19"/>
  <c r="V49" i="19"/>
  <c r="V51" i="19"/>
  <c r="V135" i="19"/>
  <c r="H151" i="19"/>
  <c r="F23" i="19"/>
  <c r="M145" i="17"/>
  <c r="L145" i="17"/>
  <c r="K145" i="17"/>
  <c r="J145" i="17"/>
  <c r="I145" i="17"/>
  <c r="K123" i="17"/>
  <c r="I123" i="17"/>
  <c r="M94" i="17"/>
  <c r="H93" i="17"/>
  <c r="L94" i="17"/>
  <c r="I94" i="17"/>
  <c r="K94" i="17"/>
  <c r="J94" i="17"/>
  <c r="M68" i="17"/>
  <c r="L68" i="17"/>
  <c r="K68" i="17"/>
  <c r="J68" i="17"/>
  <c r="I68" i="17"/>
  <c r="Y16" i="17"/>
  <c r="W16" i="17"/>
  <c r="K75" i="17"/>
  <c r="J75" i="17"/>
  <c r="I75" i="17"/>
  <c r="M75" i="17"/>
  <c r="L75" i="17"/>
  <c r="I53" i="17"/>
  <c r="K53" i="17"/>
  <c r="Y10" i="17"/>
  <c r="X10" i="17"/>
  <c r="V9" i="17"/>
  <c r="AA17" i="17" s="1"/>
  <c r="W10" i="17"/>
  <c r="AA10" i="17"/>
  <c r="Z10" i="17"/>
  <c r="G135" i="17"/>
  <c r="C119" i="17"/>
  <c r="L81" i="17"/>
  <c r="K81" i="17"/>
  <c r="J81" i="17"/>
  <c r="I81" i="17"/>
  <c r="M81" i="17"/>
  <c r="L55" i="17"/>
  <c r="K55" i="17"/>
  <c r="J55" i="17"/>
  <c r="I55" i="17"/>
  <c r="H63" i="17"/>
  <c r="M55" i="17"/>
  <c r="H51" i="17"/>
  <c r="L54" i="17"/>
  <c r="J54" i="17"/>
  <c r="L131" i="17"/>
  <c r="J131" i="17"/>
  <c r="L109" i="17"/>
  <c r="J109" i="17"/>
  <c r="D77" i="17"/>
  <c r="L69" i="17"/>
  <c r="J69" i="17"/>
  <c r="L155" i="17"/>
  <c r="J155" i="17"/>
  <c r="D133" i="17"/>
  <c r="D121" i="17"/>
  <c r="X15" i="16"/>
  <c r="W15" i="16"/>
  <c r="Z15" i="16"/>
  <c r="Y15" i="16"/>
  <c r="AA15" i="16"/>
  <c r="L70" i="17"/>
  <c r="J70" i="17"/>
  <c r="S9" i="16"/>
  <c r="U9" i="16"/>
  <c r="Z10" i="16"/>
  <c r="X10" i="16"/>
  <c r="W10" i="16"/>
  <c r="V9" i="16"/>
  <c r="Y10" i="16"/>
  <c r="M107" i="13"/>
  <c r="L107" i="13"/>
  <c r="J107" i="13"/>
  <c r="I107" i="13"/>
  <c r="K107" i="13"/>
  <c r="K73" i="13"/>
  <c r="J73" i="13"/>
  <c r="I73" i="13"/>
  <c r="M73" i="13"/>
  <c r="L73" i="13"/>
  <c r="M38" i="13"/>
  <c r="L38" i="13"/>
  <c r="J38" i="13"/>
  <c r="I38" i="13"/>
  <c r="K38" i="13"/>
  <c r="K13" i="13"/>
  <c r="J13" i="13"/>
  <c r="I13" i="13"/>
  <c r="M13" i="13"/>
  <c r="L13" i="13"/>
  <c r="S20" i="13"/>
  <c r="M58" i="13"/>
  <c r="L58" i="13"/>
  <c r="K58" i="13"/>
  <c r="I58" i="13"/>
  <c r="J58" i="13"/>
  <c r="M136" i="13"/>
  <c r="L136" i="13"/>
  <c r="K136" i="13"/>
  <c r="I136" i="13"/>
  <c r="J136" i="13"/>
  <c r="L70" i="13"/>
  <c r="K70" i="13"/>
  <c r="J70" i="13"/>
  <c r="M70" i="13"/>
  <c r="I70" i="13"/>
  <c r="L148" i="13"/>
  <c r="K148" i="13"/>
  <c r="J148" i="13"/>
  <c r="M148" i="13"/>
  <c r="I148" i="13"/>
  <c r="J85" i="13"/>
  <c r="I85" i="13"/>
  <c r="M85" i="13"/>
  <c r="L85" i="13"/>
  <c r="K85" i="13"/>
  <c r="J154" i="13"/>
  <c r="I154" i="13"/>
  <c r="M154" i="13"/>
  <c r="L154" i="13"/>
  <c r="K154" i="13"/>
  <c r="I80" i="13"/>
  <c r="M80" i="13"/>
  <c r="L80" i="13"/>
  <c r="K80" i="13"/>
  <c r="J80" i="13"/>
  <c r="I149" i="13"/>
  <c r="M149" i="13"/>
  <c r="L149" i="13"/>
  <c r="K149" i="13"/>
  <c r="J149" i="13"/>
  <c r="L83" i="13"/>
  <c r="K83" i="13"/>
  <c r="M83" i="13"/>
  <c r="J83" i="13"/>
  <c r="I83" i="13"/>
  <c r="H90" i="13"/>
  <c r="H160" i="13"/>
  <c r="L152" i="13"/>
  <c r="K152" i="13"/>
  <c r="M152" i="13"/>
  <c r="J152" i="13"/>
  <c r="I152" i="13"/>
  <c r="N33" i="12"/>
  <c r="M33" i="12"/>
  <c r="L33" i="12"/>
  <c r="K33" i="12"/>
  <c r="J33" i="12"/>
  <c r="I33" i="12"/>
  <c r="W26" i="12"/>
  <c r="X19" i="12"/>
  <c r="V19" i="12"/>
  <c r="U19" i="12"/>
  <c r="H34" i="10"/>
  <c r="J34" i="10"/>
  <c r="L233" i="8"/>
  <c r="J213" i="8"/>
  <c r="L213" i="8"/>
  <c r="M69" i="13"/>
  <c r="K69" i="13"/>
  <c r="J69" i="13"/>
  <c r="I69" i="13"/>
  <c r="L69" i="13"/>
  <c r="R20" i="13"/>
  <c r="K19" i="13"/>
  <c r="I19" i="13"/>
  <c r="V55" i="12"/>
  <c r="U55" i="12"/>
  <c r="J49" i="12"/>
  <c r="I49" i="12"/>
  <c r="J57" i="10"/>
  <c r="L57" i="10"/>
  <c r="H284" i="8"/>
  <c r="J284" i="8"/>
  <c r="J274" i="8"/>
  <c r="L274" i="8"/>
  <c r="H232" i="8"/>
  <c r="J232" i="8"/>
  <c r="F147" i="17"/>
  <c r="V16" i="14"/>
  <c r="U16" i="14"/>
  <c r="T16" i="14"/>
  <c r="F146" i="13"/>
  <c r="J50" i="12"/>
  <c r="I50" i="12"/>
  <c r="N50" i="12"/>
  <c r="M50" i="12"/>
  <c r="L50" i="12"/>
  <c r="K50" i="12"/>
  <c r="W43" i="12"/>
  <c r="V36" i="12"/>
  <c r="U36" i="12"/>
  <c r="X36" i="12"/>
  <c r="J18" i="12"/>
  <c r="I18" i="12"/>
  <c r="N18" i="12"/>
  <c r="M18" i="12"/>
  <c r="L18" i="12"/>
  <c r="K18" i="12"/>
  <c r="A12" i="12"/>
  <c r="L58" i="10"/>
  <c r="L9" i="10"/>
  <c r="L275" i="8"/>
  <c r="L217" i="8"/>
  <c r="E107" i="17"/>
  <c r="M81" i="13"/>
  <c r="L81" i="13"/>
  <c r="J81" i="13"/>
  <c r="I81" i="13"/>
  <c r="K81" i="13"/>
  <c r="K47" i="13"/>
  <c r="J47" i="13"/>
  <c r="I47" i="13"/>
  <c r="M47" i="13"/>
  <c r="L47" i="13"/>
  <c r="K11" i="13"/>
  <c r="J11" i="13"/>
  <c r="M11" i="13"/>
  <c r="L11" i="13"/>
  <c r="I11" i="13"/>
  <c r="E62" i="13"/>
  <c r="K39" i="13"/>
  <c r="J39" i="13"/>
  <c r="I39" i="13"/>
  <c r="M39" i="13"/>
  <c r="L39" i="13"/>
  <c r="X29" i="12"/>
  <c r="V29" i="12"/>
  <c r="U29" i="12"/>
  <c r="F13" i="10"/>
  <c r="H13" i="10"/>
  <c r="H255" i="8"/>
  <c r="C76" i="13"/>
  <c r="M9" i="12"/>
  <c r="L9" i="12"/>
  <c r="K9" i="12"/>
  <c r="J9" i="12"/>
  <c r="I9" i="12"/>
  <c r="H56" i="12"/>
  <c r="N9" i="12"/>
  <c r="H41" i="10"/>
  <c r="J41" i="10"/>
  <c r="L240" i="8"/>
  <c r="F14" i="10"/>
  <c r="F84" i="8"/>
  <c r="V7" i="6"/>
  <c r="U7" i="6"/>
  <c r="S7" i="6"/>
  <c r="W7" i="6"/>
  <c r="T7" i="6"/>
  <c r="W8" i="6"/>
  <c r="W9" i="6"/>
  <c r="I26" i="5"/>
  <c r="K26" i="5"/>
  <c r="L55" i="8"/>
  <c r="L172" i="8"/>
  <c r="H192" i="8"/>
  <c r="J192" i="8"/>
  <c r="H175" i="8"/>
  <c r="F130" i="8"/>
  <c r="F240" i="8"/>
  <c r="F258" i="8"/>
  <c r="R15" i="41"/>
  <c r="S15" i="41"/>
  <c r="Q15" i="41"/>
  <c r="P15" i="41"/>
  <c r="T15" i="41"/>
  <c r="N7" i="40"/>
  <c r="M7" i="40"/>
  <c r="L7" i="40"/>
  <c r="Q7" i="40"/>
  <c r="P7" i="40"/>
  <c r="O138" i="41"/>
  <c r="N138" i="41"/>
  <c r="M138" i="41"/>
  <c r="L138" i="41"/>
  <c r="L8" i="41"/>
  <c r="N8" i="41"/>
  <c r="M8" i="41"/>
  <c r="Y39" i="35"/>
  <c r="AO35" i="35"/>
  <c r="AN35" i="35"/>
  <c r="H35" i="35"/>
  <c r="I35" i="35"/>
  <c r="Y11" i="35"/>
  <c r="X11" i="35"/>
  <c r="H143" i="43"/>
  <c r="G143" i="43"/>
  <c r="I143" i="43"/>
  <c r="M143" i="43"/>
  <c r="L143" i="43"/>
  <c r="C146" i="42"/>
  <c r="O136" i="42"/>
  <c r="N136" i="42"/>
  <c r="E146" i="43"/>
  <c r="H136" i="43"/>
  <c r="K136" i="43" s="1"/>
  <c r="G136" i="43"/>
  <c r="E146" i="41"/>
  <c r="H136" i="41"/>
  <c r="K136" i="41" s="1"/>
  <c r="G136" i="41"/>
  <c r="H10" i="41"/>
  <c r="J10" i="41"/>
  <c r="I10" i="41"/>
  <c r="P10" i="40"/>
  <c r="T10" i="40"/>
  <c r="S10" i="40"/>
  <c r="AA20" i="40"/>
  <c r="R10" i="40"/>
  <c r="Q10" i="40"/>
  <c r="C146" i="41"/>
  <c r="T14" i="41"/>
  <c r="R14" i="41"/>
  <c r="Q14" i="41"/>
  <c r="P14" i="41"/>
  <c r="S14" i="41"/>
  <c r="F10" i="40"/>
  <c r="H139" i="41"/>
  <c r="K139" i="41" s="1"/>
  <c r="G139" i="41"/>
  <c r="H141" i="42"/>
  <c r="K141" i="42" s="1"/>
  <c r="G141" i="42"/>
  <c r="J12" i="41"/>
  <c r="I12" i="41"/>
  <c r="H12" i="41"/>
  <c r="L8" i="40"/>
  <c r="N8" i="40"/>
  <c r="O143" i="41"/>
  <c r="N143" i="41"/>
  <c r="M143" i="41"/>
  <c r="L143" i="41"/>
  <c r="N140" i="41"/>
  <c r="M140" i="41"/>
  <c r="L140" i="41"/>
  <c r="O140" i="41"/>
  <c r="L14" i="41"/>
  <c r="N14" i="41"/>
  <c r="M14" i="41"/>
  <c r="L12" i="41"/>
  <c r="N12" i="41"/>
  <c r="M12" i="41"/>
  <c r="R8" i="38"/>
  <c r="Q8" i="38"/>
  <c r="T8" i="38"/>
  <c r="S8" i="38"/>
  <c r="P8" i="38"/>
  <c r="Y37" i="35"/>
  <c r="X37" i="35"/>
  <c r="I31" i="35"/>
  <c r="F8" i="39"/>
  <c r="I8" i="39"/>
  <c r="H8" i="39"/>
  <c r="AO32" i="35"/>
  <c r="AN32" i="35"/>
  <c r="H38" i="35"/>
  <c r="H37" i="35"/>
  <c r="I37" i="35"/>
  <c r="I32" i="35"/>
  <c r="H32" i="35"/>
  <c r="H9" i="35"/>
  <c r="I9" i="35"/>
  <c r="I16" i="35"/>
  <c r="H16" i="35"/>
  <c r="AQ18" i="35"/>
  <c r="AP18" i="35"/>
  <c r="AO18" i="35"/>
  <c r="AN18" i="35"/>
  <c r="AR18" i="35"/>
  <c r="AQ14" i="35"/>
  <c r="AP14" i="35"/>
  <c r="AO14" i="35"/>
  <c r="AN14" i="35"/>
  <c r="AR14" i="35"/>
  <c r="AY15" i="35"/>
  <c r="AX15" i="35"/>
  <c r="BA15" i="35"/>
  <c r="AZ15" i="35"/>
  <c r="BB15" i="35"/>
  <c r="Y16" i="35"/>
  <c r="X16" i="35"/>
  <c r="AQ17" i="35"/>
  <c r="AP17" i="35"/>
  <c r="AO17" i="35"/>
  <c r="AN17" i="35"/>
  <c r="AR17" i="35"/>
  <c r="AR10" i="35"/>
  <c r="AQ10" i="35"/>
  <c r="AO10" i="35"/>
  <c r="AP10" i="35"/>
  <c r="AN10" i="35"/>
  <c r="AE9" i="35"/>
  <c r="AF9" i="35"/>
  <c r="F102" i="31"/>
  <c r="L32" i="31"/>
  <c r="H60" i="31"/>
  <c r="H84" i="31"/>
  <c r="H56" i="31"/>
  <c r="J56" i="31"/>
  <c r="H31" i="31"/>
  <c r="F81" i="31"/>
  <c r="F105" i="31"/>
  <c r="F58" i="31"/>
  <c r="H58" i="31"/>
  <c r="J61" i="31"/>
  <c r="F84" i="31"/>
  <c r="F103" i="31"/>
  <c r="L33" i="31"/>
  <c r="J38" i="31"/>
  <c r="L38" i="31"/>
  <c r="H82" i="31"/>
  <c r="L39" i="31"/>
  <c r="L84" i="31"/>
  <c r="L61" i="31"/>
  <c r="L109" i="31"/>
  <c r="J80" i="31"/>
  <c r="J31" i="31"/>
  <c r="L31" i="31"/>
  <c r="J104" i="31"/>
  <c r="J76" i="31"/>
  <c r="J108" i="31"/>
  <c r="F251" i="30"/>
  <c r="L231" i="30"/>
  <c r="H213" i="30"/>
  <c r="J167" i="30"/>
  <c r="F149" i="30"/>
  <c r="F276" i="30"/>
  <c r="H276" i="30"/>
  <c r="L256" i="30"/>
  <c r="H238" i="30"/>
  <c r="J238" i="30"/>
  <c r="J192" i="30"/>
  <c r="L192" i="30"/>
  <c r="F174" i="30"/>
  <c r="H174" i="30"/>
  <c r="H164" i="30"/>
  <c r="J164" i="30"/>
  <c r="F146" i="30"/>
  <c r="L276" i="30"/>
  <c r="F260" i="30"/>
  <c r="L232" i="30"/>
  <c r="F216" i="30"/>
  <c r="L188" i="30"/>
  <c r="F172" i="30"/>
  <c r="L144" i="30"/>
  <c r="L257" i="30"/>
  <c r="F233" i="30"/>
  <c r="H233" i="30"/>
  <c r="J207" i="30"/>
  <c r="L207" i="30"/>
  <c r="J163" i="30"/>
  <c r="L163" i="30"/>
  <c r="J279" i="30"/>
  <c r="L260" i="30"/>
  <c r="J196" i="30"/>
  <c r="L186" i="30"/>
  <c r="H168" i="30"/>
  <c r="F275" i="30"/>
  <c r="J257" i="30"/>
  <c r="F231" i="30"/>
  <c r="J213" i="30"/>
  <c r="F187" i="30"/>
  <c r="L153" i="30"/>
  <c r="F121" i="30"/>
  <c r="L131" i="30"/>
  <c r="J127" i="30"/>
  <c r="F83" i="30"/>
  <c r="F62" i="30"/>
  <c r="H62" i="30"/>
  <c r="F78" i="30"/>
  <c r="J53" i="30"/>
  <c r="L53" i="30"/>
  <c r="F87" i="30"/>
  <c r="H87" i="30"/>
  <c r="H61" i="30"/>
  <c r="J84" i="30"/>
  <c r="G146" i="28"/>
  <c r="J24" i="28"/>
  <c r="L24" i="28"/>
  <c r="E62" i="28"/>
  <c r="E132" i="28"/>
  <c r="D62" i="28"/>
  <c r="D48" i="28"/>
  <c r="D160" i="28"/>
  <c r="C62" i="28"/>
  <c r="E34" i="28"/>
  <c r="G104" i="28"/>
  <c r="G160" i="28"/>
  <c r="M17" i="28"/>
  <c r="L17" i="28"/>
  <c r="K17" i="28"/>
  <c r="I17" i="28"/>
  <c r="J17" i="28"/>
  <c r="H132" i="28"/>
  <c r="M124" i="28"/>
  <c r="L124" i="28"/>
  <c r="K124" i="28"/>
  <c r="J124" i="28"/>
  <c r="I124" i="28"/>
  <c r="K22" i="28"/>
  <c r="J22" i="28"/>
  <c r="I22" i="28"/>
  <c r="M22" i="28"/>
  <c r="L22" i="28"/>
  <c r="M43" i="28"/>
  <c r="L43" i="28"/>
  <c r="K43" i="28"/>
  <c r="J43" i="28"/>
  <c r="I43" i="28"/>
  <c r="I54" i="28"/>
  <c r="H62" i="28"/>
  <c r="M54" i="28"/>
  <c r="L54" i="28"/>
  <c r="J54" i="28"/>
  <c r="K54" i="28"/>
  <c r="M41" i="28"/>
  <c r="K41" i="28"/>
  <c r="J41" i="28"/>
  <c r="I41" i="28"/>
  <c r="L41" i="28"/>
  <c r="M110" i="28"/>
  <c r="L110" i="28"/>
  <c r="K110" i="28"/>
  <c r="J110" i="28"/>
  <c r="I110" i="28"/>
  <c r="H118" i="28"/>
  <c r="M79" i="28"/>
  <c r="L79" i="28"/>
  <c r="K79" i="28"/>
  <c r="J79" i="28"/>
  <c r="I79" i="28"/>
  <c r="K39" i="28"/>
  <c r="I39" i="28"/>
  <c r="M39" i="28"/>
  <c r="L39" i="28"/>
  <c r="J39" i="28"/>
  <c r="L116" i="28"/>
  <c r="K116" i="28"/>
  <c r="J116" i="28"/>
  <c r="I116" i="28"/>
  <c r="M116" i="28"/>
  <c r="J59" i="28"/>
  <c r="M59" i="28"/>
  <c r="L59" i="28"/>
  <c r="K59" i="28"/>
  <c r="I59" i="28"/>
  <c r="L143" i="28"/>
  <c r="K143" i="28"/>
  <c r="J143" i="28"/>
  <c r="I143" i="28"/>
  <c r="M143" i="28"/>
  <c r="M142" i="28"/>
  <c r="L142" i="28"/>
  <c r="J142" i="28"/>
  <c r="I142" i="28"/>
  <c r="K142" i="28"/>
  <c r="I92" i="28"/>
  <c r="M92" i="28"/>
  <c r="L92" i="28"/>
  <c r="K92" i="28"/>
  <c r="J92" i="28"/>
  <c r="M86" i="28"/>
  <c r="L86" i="28"/>
  <c r="K86" i="28"/>
  <c r="J86" i="28"/>
  <c r="I86" i="28"/>
  <c r="K155" i="28"/>
  <c r="J155" i="28"/>
  <c r="I155" i="28"/>
  <c r="M155" i="28"/>
  <c r="L155" i="28"/>
  <c r="M139" i="28"/>
  <c r="K139" i="28"/>
  <c r="J139" i="28"/>
  <c r="I139" i="28"/>
  <c r="L139" i="28"/>
  <c r="F34" i="25"/>
  <c r="L256" i="24"/>
  <c r="J232" i="24"/>
  <c r="L232" i="24"/>
  <c r="H190" i="24"/>
  <c r="J190" i="24"/>
  <c r="L59" i="25"/>
  <c r="H263" i="24"/>
  <c r="J263" i="24"/>
  <c r="F241" i="24"/>
  <c r="F231" i="24"/>
  <c r="H231" i="24"/>
  <c r="F209" i="24"/>
  <c r="H209" i="24"/>
  <c r="L54" i="25"/>
  <c r="L40" i="25"/>
  <c r="F262" i="24"/>
  <c r="J238" i="24"/>
  <c r="H218" i="24"/>
  <c r="F190" i="24"/>
  <c r="L148" i="24"/>
  <c r="L57" i="25"/>
  <c r="H235" i="24"/>
  <c r="J219" i="24"/>
  <c r="L209" i="24"/>
  <c r="F185" i="24"/>
  <c r="H185" i="24"/>
  <c r="J167" i="24"/>
  <c r="L167" i="24"/>
  <c r="H147" i="24"/>
  <c r="J147" i="24"/>
  <c r="L38" i="25"/>
  <c r="F218" i="24"/>
  <c r="F55" i="25"/>
  <c r="L41" i="25"/>
  <c r="L263" i="24"/>
  <c r="F235" i="24"/>
  <c r="J209" i="24"/>
  <c r="L149" i="24"/>
  <c r="F120" i="24"/>
  <c r="J124" i="24"/>
  <c r="F84" i="24"/>
  <c r="F65" i="24"/>
  <c r="F55" i="24"/>
  <c r="H55" i="24"/>
  <c r="F164" i="24"/>
  <c r="H164" i="24"/>
  <c r="F125" i="24"/>
  <c r="J84" i="24"/>
  <c r="L63" i="24"/>
  <c r="F168" i="24"/>
  <c r="F75" i="24"/>
  <c r="H75" i="24"/>
  <c r="F153" i="24"/>
  <c r="H123" i="24"/>
  <c r="F121" i="24"/>
  <c r="J131" i="24"/>
  <c r="L128" i="24"/>
  <c r="F108" i="24"/>
  <c r="H108" i="24"/>
  <c r="F81" i="24"/>
  <c r="F43" i="24"/>
  <c r="H43" i="24"/>
  <c r="Z9" i="22"/>
  <c r="X9" i="22"/>
  <c r="F12" i="24"/>
  <c r="H12" i="24"/>
  <c r="V21" i="22"/>
  <c r="AB15" i="22"/>
  <c r="AA15" i="22"/>
  <c r="Z15" i="22"/>
  <c r="Y15" i="22"/>
  <c r="X15" i="22"/>
  <c r="L78" i="24"/>
  <c r="L76" i="24"/>
  <c r="J53" i="24"/>
  <c r="L53" i="24"/>
  <c r="J54" i="24"/>
  <c r="L54" i="24"/>
  <c r="J141" i="19"/>
  <c r="H141" i="19"/>
  <c r="J128" i="19"/>
  <c r="H128" i="19"/>
  <c r="W121" i="19"/>
  <c r="X122" i="19"/>
  <c r="P114" i="19"/>
  <c r="J109" i="19"/>
  <c r="H109" i="19"/>
  <c r="X100" i="19"/>
  <c r="P95" i="19"/>
  <c r="J87" i="19"/>
  <c r="H87" i="19"/>
  <c r="R73" i="19"/>
  <c r="P73" i="19"/>
  <c r="X81" i="19"/>
  <c r="X56" i="19"/>
  <c r="H54" i="19"/>
  <c r="J54" i="19"/>
  <c r="P48" i="19"/>
  <c r="X45" i="19"/>
  <c r="H43" i="19"/>
  <c r="J43" i="19"/>
  <c r="P40" i="19"/>
  <c r="X34" i="19"/>
  <c r="H32" i="19"/>
  <c r="J32" i="19"/>
  <c r="P29" i="19"/>
  <c r="X26" i="19"/>
  <c r="H24" i="19"/>
  <c r="G23" i="19"/>
  <c r="J24" i="19"/>
  <c r="P18" i="19"/>
  <c r="X15" i="19"/>
  <c r="H13" i="19"/>
  <c r="G21" i="19"/>
  <c r="J13" i="19"/>
  <c r="P10" i="19"/>
  <c r="O9" i="19"/>
  <c r="R86" i="19" s="1"/>
  <c r="R10" i="19"/>
  <c r="X156" i="19"/>
  <c r="P152" i="19"/>
  <c r="J139" i="19"/>
  <c r="H139" i="19"/>
  <c r="G147" i="19"/>
  <c r="G135" i="19"/>
  <c r="J136" i="19"/>
  <c r="H136" i="19"/>
  <c r="X73" i="19"/>
  <c r="P59" i="19"/>
  <c r="X131" i="19"/>
  <c r="P126" i="19"/>
  <c r="J118" i="19"/>
  <c r="H118" i="19"/>
  <c r="X112" i="19"/>
  <c r="P104" i="19"/>
  <c r="J99" i="19"/>
  <c r="H99" i="19"/>
  <c r="X90" i="19"/>
  <c r="P85" i="19"/>
  <c r="X68" i="19"/>
  <c r="X145" i="19"/>
  <c r="P70" i="19"/>
  <c r="N147" i="19"/>
  <c r="P139" i="19"/>
  <c r="P76" i="19"/>
  <c r="F77" i="19"/>
  <c r="V161" i="19"/>
  <c r="V149" i="19"/>
  <c r="V119" i="19"/>
  <c r="F63" i="19"/>
  <c r="F121" i="19"/>
  <c r="H140" i="19"/>
  <c r="F135" i="19"/>
  <c r="K88" i="17"/>
  <c r="I88" i="17"/>
  <c r="I154" i="17"/>
  <c r="K154" i="17"/>
  <c r="I99" i="17"/>
  <c r="M99" i="17"/>
  <c r="L99" i="17"/>
  <c r="K99" i="17"/>
  <c r="J99" i="17"/>
  <c r="Z19" i="17"/>
  <c r="X19" i="17"/>
  <c r="J156" i="17"/>
  <c r="I156" i="17"/>
  <c r="K156" i="17"/>
  <c r="L156" i="17"/>
  <c r="M156" i="17"/>
  <c r="K127" i="17"/>
  <c r="J127" i="17"/>
  <c r="I127" i="17"/>
  <c r="M127" i="17"/>
  <c r="L127" i="17"/>
  <c r="Z20" i="17"/>
  <c r="X20" i="17"/>
  <c r="L158" i="17"/>
  <c r="K158" i="17"/>
  <c r="J158" i="17"/>
  <c r="I158" i="17"/>
  <c r="M158" i="17"/>
  <c r="L132" i="17"/>
  <c r="K132" i="17"/>
  <c r="J132" i="17"/>
  <c r="I132" i="17"/>
  <c r="M132" i="17"/>
  <c r="C79" i="17"/>
  <c r="U9" i="17"/>
  <c r="D93" i="17"/>
  <c r="J62" i="17"/>
  <c r="L62" i="17"/>
  <c r="L140" i="17"/>
  <c r="J140" i="17"/>
  <c r="L117" i="17"/>
  <c r="J117" i="17"/>
  <c r="L86" i="17"/>
  <c r="J86" i="17"/>
  <c r="D63" i="17"/>
  <c r="R21" i="16"/>
  <c r="Z12" i="16"/>
  <c r="Y12" i="16"/>
  <c r="W12" i="16"/>
  <c r="AA12" i="16"/>
  <c r="X12" i="16"/>
  <c r="W11" i="16"/>
  <c r="Y11" i="16"/>
  <c r="C132" i="13"/>
  <c r="M67" i="13"/>
  <c r="L67" i="13"/>
  <c r="K67" i="13"/>
  <c r="I67" i="13"/>
  <c r="J67" i="13"/>
  <c r="M144" i="13"/>
  <c r="L144" i="13"/>
  <c r="K144" i="13"/>
  <c r="I144" i="13"/>
  <c r="J144" i="13"/>
  <c r="L79" i="13"/>
  <c r="K79" i="13"/>
  <c r="J79" i="13"/>
  <c r="M79" i="13"/>
  <c r="I79" i="13"/>
  <c r="L156" i="13"/>
  <c r="K156" i="13"/>
  <c r="J156" i="13"/>
  <c r="M156" i="13"/>
  <c r="I156" i="13"/>
  <c r="J94" i="13"/>
  <c r="I94" i="13"/>
  <c r="M94" i="13"/>
  <c r="L94" i="13"/>
  <c r="K94" i="13"/>
  <c r="I12" i="13"/>
  <c r="H20" i="13"/>
  <c r="M12" i="13"/>
  <c r="L12" i="13"/>
  <c r="J12" i="13"/>
  <c r="K12" i="13"/>
  <c r="I88" i="13"/>
  <c r="M88" i="13"/>
  <c r="L88" i="13"/>
  <c r="K88" i="13"/>
  <c r="J88" i="13"/>
  <c r="I157" i="13"/>
  <c r="M157" i="13"/>
  <c r="L157" i="13"/>
  <c r="K157" i="13"/>
  <c r="J157" i="13"/>
  <c r="L92" i="13"/>
  <c r="K92" i="13"/>
  <c r="M92" i="13"/>
  <c r="J92" i="13"/>
  <c r="I92" i="13"/>
  <c r="N45" i="12"/>
  <c r="M45" i="12"/>
  <c r="L45" i="12"/>
  <c r="K45" i="12"/>
  <c r="J45" i="12"/>
  <c r="I45" i="12"/>
  <c r="W38" i="12"/>
  <c r="X31" i="12"/>
  <c r="V31" i="12"/>
  <c r="U31" i="12"/>
  <c r="N11" i="12"/>
  <c r="M11" i="12"/>
  <c r="L11" i="12"/>
  <c r="K11" i="12"/>
  <c r="J11" i="12"/>
  <c r="I11" i="12"/>
  <c r="H53" i="12"/>
  <c r="F60" i="10"/>
  <c r="H273" i="8"/>
  <c r="J273" i="8"/>
  <c r="L211" i="8"/>
  <c r="U14" i="14"/>
  <c r="T14" i="14"/>
  <c r="V14" i="14"/>
  <c r="K134" i="13"/>
  <c r="J134" i="13"/>
  <c r="I134" i="13"/>
  <c r="L134" i="13"/>
  <c r="M134" i="13"/>
  <c r="M98" i="13"/>
  <c r="L98" i="13"/>
  <c r="J98" i="13"/>
  <c r="I98" i="13"/>
  <c r="K98" i="13"/>
  <c r="F20" i="13"/>
  <c r="G132" i="13"/>
  <c r="G48" i="13"/>
  <c r="G34" i="13"/>
  <c r="A11" i="12"/>
  <c r="J65" i="10"/>
  <c r="L65" i="10"/>
  <c r="L55" i="10"/>
  <c r="F20" i="10"/>
  <c r="H20" i="10"/>
  <c r="H262" i="8"/>
  <c r="J262" i="8"/>
  <c r="J252" i="8"/>
  <c r="L252" i="8"/>
  <c r="H210" i="8"/>
  <c r="J210" i="8"/>
  <c r="F51" i="17"/>
  <c r="F133" i="17"/>
  <c r="F93" i="17"/>
  <c r="V15" i="14"/>
  <c r="T15" i="14"/>
  <c r="S23" i="14"/>
  <c r="U15" i="14"/>
  <c r="U18" i="14"/>
  <c r="T18" i="14"/>
  <c r="V18" i="14"/>
  <c r="C20" i="13"/>
  <c r="F76" i="13"/>
  <c r="F160" i="13"/>
  <c r="V56" i="12"/>
  <c r="U56" i="12"/>
  <c r="X56" i="12"/>
  <c r="V48" i="12"/>
  <c r="U48" i="12"/>
  <c r="X48" i="12"/>
  <c r="J30" i="12"/>
  <c r="I30" i="12"/>
  <c r="N30" i="12"/>
  <c r="M30" i="12"/>
  <c r="L30" i="12"/>
  <c r="K30" i="12"/>
  <c r="W23" i="12"/>
  <c r="V16" i="12"/>
  <c r="U16" i="12"/>
  <c r="X16" i="12"/>
  <c r="L66" i="10"/>
  <c r="H40" i="10"/>
  <c r="J40" i="10"/>
  <c r="J285" i="8"/>
  <c r="L285" i="8"/>
  <c r="J255" i="8"/>
  <c r="H235" i="8"/>
  <c r="E161" i="17"/>
  <c r="E77" i="17"/>
  <c r="AA10" i="13"/>
  <c r="Y10" i="13"/>
  <c r="X10" i="13"/>
  <c r="W10" i="13"/>
  <c r="Z10" i="13"/>
  <c r="E76" i="13"/>
  <c r="J19" i="13"/>
  <c r="L19" i="13"/>
  <c r="L115" i="13"/>
  <c r="J115" i="13"/>
  <c r="H43" i="10"/>
  <c r="G118" i="13"/>
  <c r="X45" i="12"/>
  <c r="V45" i="12"/>
  <c r="U45" i="12"/>
  <c r="W28" i="12"/>
  <c r="D53" i="12"/>
  <c r="L56" i="10"/>
  <c r="J253" i="8"/>
  <c r="J209" i="8"/>
  <c r="K30" i="13"/>
  <c r="J30" i="13"/>
  <c r="I30" i="13"/>
  <c r="M30" i="13"/>
  <c r="L30" i="13"/>
  <c r="C48" i="13"/>
  <c r="D54" i="12"/>
  <c r="J39" i="10"/>
  <c r="L39" i="10"/>
  <c r="L284" i="8"/>
  <c r="X46" i="12"/>
  <c r="V46" i="12"/>
  <c r="U46" i="12"/>
  <c r="X30" i="12"/>
  <c r="V30" i="12"/>
  <c r="U30" i="12"/>
  <c r="F76" i="8"/>
  <c r="W26" i="6"/>
  <c r="V26" i="6"/>
  <c r="U26" i="6"/>
  <c r="S26" i="6"/>
  <c r="T26" i="6"/>
  <c r="L21" i="5"/>
  <c r="K21" i="5"/>
  <c r="I21" i="5"/>
  <c r="M21" i="5"/>
  <c r="J21" i="5"/>
  <c r="F85" i="8"/>
  <c r="H85" i="8"/>
  <c r="H189" i="8"/>
  <c r="H142" i="8"/>
  <c r="H87" i="8"/>
  <c r="AA10" i="15"/>
  <c r="Z10" i="15"/>
  <c r="Y10" i="15"/>
  <c r="X10" i="15"/>
  <c r="W10" i="15"/>
  <c r="H43" i="2"/>
  <c r="K40" i="2"/>
  <c r="J40" i="2"/>
  <c r="F100" i="8"/>
  <c r="H100" i="8"/>
  <c r="F208" i="8"/>
  <c r="H208" i="8"/>
  <c r="U23" i="6"/>
  <c r="S23" i="6"/>
  <c r="M51" i="6"/>
  <c r="L51" i="6"/>
  <c r="K51" i="6"/>
  <c r="J51" i="6"/>
  <c r="I51" i="6"/>
  <c r="F40" i="10"/>
  <c r="H186" i="8"/>
  <c r="L63" i="8"/>
  <c r="T48" i="6"/>
  <c r="S48" i="6"/>
  <c r="W48" i="6"/>
  <c r="V48" i="6"/>
  <c r="U48" i="6"/>
  <c r="W52" i="6"/>
  <c r="W51" i="6"/>
  <c r="W50" i="6"/>
  <c r="J35" i="5"/>
  <c r="I35" i="5"/>
  <c r="M35" i="5"/>
  <c r="L35" i="5"/>
  <c r="K35" i="5"/>
  <c r="T25" i="5"/>
  <c r="S25" i="5"/>
  <c r="W25" i="5"/>
  <c r="V25" i="5"/>
  <c r="U25" i="5"/>
  <c r="W26" i="5"/>
  <c r="W28" i="5"/>
  <c r="J8" i="5"/>
  <c r="I8" i="5"/>
  <c r="M8" i="5"/>
  <c r="L8" i="5"/>
  <c r="K8" i="5"/>
  <c r="G194" i="3"/>
  <c r="L142" i="3"/>
  <c r="M142" i="3"/>
  <c r="J126" i="8"/>
  <c r="L41" i="5"/>
  <c r="K41" i="5"/>
  <c r="J41" i="5"/>
  <c r="I41" i="5"/>
  <c r="M41" i="5"/>
  <c r="V31" i="5"/>
  <c r="U31" i="5"/>
  <c r="T31" i="5"/>
  <c r="W31" i="5"/>
  <c r="S31" i="5"/>
  <c r="J190" i="8"/>
  <c r="J187" i="8"/>
  <c r="H197" i="8"/>
  <c r="J186" i="8"/>
  <c r="H196" i="8"/>
  <c r="F166" i="8"/>
  <c r="J173" i="8"/>
  <c r="L170" i="8"/>
  <c r="J169" i="8"/>
  <c r="L169" i="8"/>
  <c r="H125" i="8"/>
  <c r="M52" i="5"/>
  <c r="L52" i="5"/>
  <c r="K52" i="5"/>
  <c r="I52" i="5"/>
  <c r="J52" i="5"/>
  <c r="W42" i="5"/>
  <c r="V42" i="5"/>
  <c r="U42" i="5"/>
  <c r="S42" i="5"/>
  <c r="T42" i="5"/>
  <c r="M20" i="5"/>
  <c r="L20" i="5"/>
  <c r="K20" i="5"/>
  <c r="I20" i="5"/>
  <c r="J20" i="5"/>
  <c r="J53" i="8"/>
  <c r="J54" i="8"/>
  <c r="L54" i="8"/>
  <c r="M25" i="6"/>
  <c r="L25" i="6"/>
  <c r="K25" i="6"/>
  <c r="J25" i="6"/>
  <c r="I25" i="6"/>
  <c r="M139" i="3"/>
  <c r="L139" i="3"/>
  <c r="K139" i="3"/>
  <c r="N139" i="3"/>
  <c r="J139" i="3"/>
  <c r="M141" i="3"/>
  <c r="L141" i="3"/>
  <c r="J141" i="3"/>
  <c r="K141" i="3"/>
  <c r="N141" i="3"/>
  <c r="J144" i="8"/>
  <c r="J149" i="8"/>
  <c r="H147" i="8"/>
  <c r="T48" i="5"/>
  <c r="V48" i="5"/>
  <c r="H58" i="8"/>
  <c r="N180" i="3"/>
  <c r="M180" i="3"/>
  <c r="K180" i="3"/>
  <c r="I191" i="3"/>
  <c r="J180" i="3"/>
  <c r="L180" i="3"/>
  <c r="AA18" i="15"/>
  <c r="Z18" i="15"/>
  <c r="Y18" i="15"/>
  <c r="X18" i="15"/>
  <c r="W18" i="15"/>
  <c r="L75" i="8"/>
  <c r="L76" i="8"/>
  <c r="M11" i="6"/>
  <c r="L11" i="6"/>
  <c r="J11" i="6"/>
  <c r="I11" i="6"/>
  <c r="K11" i="6"/>
  <c r="I195" i="3"/>
  <c r="N184" i="3"/>
  <c r="M184" i="3"/>
  <c r="K184" i="3"/>
  <c r="J184" i="3"/>
  <c r="L184" i="3"/>
  <c r="M165" i="3"/>
  <c r="L165" i="3"/>
  <c r="K165" i="3"/>
  <c r="N165" i="3"/>
  <c r="J165" i="3"/>
  <c r="M216" i="3"/>
  <c r="L216" i="3"/>
  <c r="K216" i="3"/>
  <c r="N216" i="3"/>
  <c r="J216" i="3"/>
  <c r="K178" i="3"/>
  <c r="J178" i="3"/>
  <c r="N178" i="3"/>
  <c r="L178" i="3"/>
  <c r="I189" i="3"/>
  <c r="M178" i="3"/>
  <c r="M163" i="3"/>
  <c r="L163" i="3"/>
  <c r="K163" i="3"/>
  <c r="J163" i="3"/>
  <c r="N163" i="3"/>
  <c r="M218" i="3"/>
  <c r="L218" i="3"/>
  <c r="N218" i="3"/>
  <c r="K218" i="3"/>
  <c r="J218" i="3"/>
  <c r="M16" i="2"/>
  <c r="L16" i="2"/>
  <c r="F214" i="8"/>
  <c r="J76" i="8"/>
  <c r="H192" i="3"/>
  <c r="M59" i="2"/>
  <c r="L59" i="2"/>
  <c r="F35" i="8"/>
  <c r="H35" i="8"/>
  <c r="F13" i="8"/>
  <c r="H13" i="8"/>
  <c r="F170" i="8"/>
  <c r="F175" i="8"/>
  <c r="F107" i="8"/>
  <c r="H107" i="8"/>
  <c r="F31" i="8"/>
  <c r="H31" i="8"/>
  <c r="F233" i="8"/>
  <c r="F122" i="8"/>
  <c r="F186" i="8"/>
  <c r="F274" i="8"/>
  <c r="H274" i="8"/>
  <c r="F279" i="8"/>
  <c r="F237" i="8"/>
  <c r="F190" i="8"/>
  <c r="F165" i="8"/>
  <c r="H165" i="8"/>
  <c r="F253" i="8"/>
  <c r="H253" i="8"/>
  <c r="T24" i="5"/>
  <c r="V24" i="5"/>
  <c r="U48" i="5"/>
  <c r="S48" i="5"/>
  <c r="M9" i="2"/>
  <c r="L9" i="2"/>
  <c r="K9" i="2"/>
  <c r="N9" i="2"/>
  <c r="J9" i="2"/>
  <c r="S51" i="6"/>
  <c r="U51" i="6"/>
  <c r="U50" i="6"/>
  <c r="S50" i="6"/>
  <c r="F167" i="8"/>
  <c r="M35" i="6"/>
  <c r="L35" i="6"/>
  <c r="K35" i="6"/>
  <c r="J35" i="6"/>
  <c r="I35" i="6"/>
  <c r="L48" i="6"/>
  <c r="K48" i="6"/>
  <c r="J48" i="6"/>
  <c r="I48" i="6"/>
  <c r="M48" i="6"/>
  <c r="J26" i="6"/>
  <c r="I26" i="6"/>
  <c r="M26" i="6"/>
  <c r="L26" i="6"/>
  <c r="K26" i="6"/>
  <c r="I47" i="6"/>
  <c r="M47" i="6"/>
  <c r="L47" i="6"/>
  <c r="K47" i="6"/>
  <c r="J47" i="6"/>
  <c r="T32" i="5"/>
  <c r="V32" i="5"/>
  <c r="F43" i="10"/>
  <c r="F39" i="10"/>
  <c r="H39" i="10"/>
  <c r="V51" i="5"/>
  <c r="T51" i="5"/>
  <c r="V18" i="5"/>
  <c r="T18" i="5"/>
  <c r="C62" i="13"/>
  <c r="X53" i="12"/>
  <c r="V53" i="12"/>
  <c r="U53" i="12"/>
  <c r="X55" i="12"/>
  <c r="L47" i="12"/>
  <c r="K47" i="12"/>
  <c r="J47" i="12"/>
  <c r="I47" i="12"/>
  <c r="N47" i="12"/>
  <c r="M47" i="12"/>
  <c r="W40" i="12"/>
  <c r="X33" i="12"/>
  <c r="V33" i="12"/>
  <c r="U33" i="12"/>
  <c r="L15" i="12"/>
  <c r="K15" i="12"/>
  <c r="J15" i="12"/>
  <c r="I15" i="12"/>
  <c r="N15" i="12"/>
  <c r="M15" i="12"/>
  <c r="L64" i="10"/>
  <c r="H38" i="10"/>
  <c r="J38" i="10"/>
  <c r="L251" i="8"/>
  <c r="H233" i="8"/>
  <c r="L215" i="8"/>
  <c r="F118" i="13"/>
  <c r="Z11" i="13"/>
  <c r="Y11" i="13"/>
  <c r="AA11" i="13"/>
  <c r="X11" i="13"/>
  <c r="W11" i="13"/>
  <c r="C104" i="13"/>
  <c r="C90" i="13"/>
  <c r="W6" i="12"/>
  <c r="W54" i="12"/>
  <c r="W7" i="12"/>
  <c r="W11" i="12"/>
  <c r="W12" i="12"/>
  <c r="L37" i="10"/>
  <c r="L18" i="10"/>
  <c r="L262" i="8"/>
  <c r="F232" i="8"/>
  <c r="L210" i="8"/>
  <c r="X50" i="12"/>
  <c r="V50" i="12"/>
  <c r="U50" i="12"/>
  <c r="N32" i="12"/>
  <c r="M32" i="12"/>
  <c r="L32" i="12"/>
  <c r="K32" i="12"/>
  <c r="J32" i="12"/>
  <c r="I32" i="12"/>
  <c r="W25" i="12"/>
  <c r="X18" i="12"/>
  <c r="V18" i="12"/>
  <c r="U18" i="12"/>
  <c r="F11" i="10"/>
  <c r="H11" i="10"/>
  <c r="J174" i="8"/>
  <c r="F125" i="8"/>
  <c r="F65" i="8"/>
  <c r="K33" i="6"/>
  <c r="I33" i="6"/>
  <c r="V15" i="6"/>
  <c r="U15" i="6"/>
  <c r="T15" i="6"/>
  <c r="S15" i="6"/>
  <c r="W15" i="6"/>
  <c r="V35" i="5"/>
  <c r="U35" i="5"/>
  <c r="W35" i="5"/>
  <c r="T35" i="5"/>
  <c r="S35" i="5"/>
  <c r="K18" i="5"/>
  <c r="I18" i="5"/>
  <c r="L10" i="5"/>
  <c r="K10" i="5"/>
  <c r="I10" i="5"/>
  <c r="M10" i="5"/>
  <c r="J10" i="5"/>
  <c r="E196" i="3"/>
  <c r="E186" i="3"/>
  <c r="H169" i="8"/>
  <c r="L120" i="8"/>
  <c r="F79" i="8"/>
  <c r="F58" i="8"/>
  <c r="S45" i="6"/>
  <c r="W45" i="6"/>
  <c r="V45" i="6"/>
  <c r="U45" i="6"/>
  <c r="T45" i="6"/>
  <c r="K45" i="5"/>
  <c r="I45" i="5"/>
  <c r="F193" i="3"/>
  <c r="V28" i="6"/>
  <c r="T28" i="6"/>
  <c r="J43" i="5"/>
  <c r="I43" i="5"/>
  <c r="M43" i="5"/>
  <c r="K43" i="5"/>
  <c r="L43" i="5"/>
  <c r="M45" i="5"/>
  <c r="M46" i="5"/>
  <c r="M47" i="5"/>
  <c r="T33" i="5"/>
  <c r="S33" i="5"/>
  <c r="W33" i="5"/>
  <c r="V33" i="5"/>
  <c r="U33" i="5"/>
  <c r="J16" i="5"/>
  <c r="I16" i="5"/>
  <c r="M16" i="5"/>
  <c r="K16" i="5"/>
  <c r="L16" i="5"/>
  <c r="E191" i="3"/>
  <c r="L164" i="3"/>
  <c r="M164" i="3"/>
  <c r="J123" i="8"/>
  <c r="H126" i="8"/>
  <c r="L126" i="8"/>
  <c r="H127" i="8"/>
  <c r="L53" i="8"/>
  <c r="L49" i="5"/>
  <c r="K49" i="5"/>
  <c r="J49" i="5"/>
  <c r="M49" i="5"/>
  <c r="I49" i="5"/>
  <c r="V39" i="5"/>
  <c r="U39" i="5"/>
  <c r="T39" i="5"/>
  <c r="W39" i="5"/>
  <c r="S39" i="5"/>
  <c r="W40" i="5"/>
  <c r="L17" i="5"/>
  <c r="K17" i="5"/>
  <c r="J17" i="5"/>
  <c r="M17" i="5"/>
  <c r="I17" i="5"/>
  <c r="M18" i="5"/>
  <c r="J189" i="8"/>
  <c r="H185" i="8"/>
  <c r="J185" i="8"/>
  <c r="L166" i="8"/>
  <c r="L163" i="8"/>
  <c r="J172" i="8"/>
  <c r="J122" i="8"/>
  <c r="W50" i="5"/>
  <c r="V50" i="5"/>
  <c r="U50" i="5"/>
  <c r="S50" i="5"/>
  <c r="T50" i="5"/>
  <c r="J58" i="8"/>
  <c r="L58" i="8"/>
  <c r="J62" i="8"/>
  <c r="L62" i="8"/>
  <c r="M143" i="3"/>
  <c r="L143" i="3"/>
  <c r="K143" i="3"/>
  <c r="J143" i="3"/>
  <c r="N143" i="3"/>
  <c r="M145" i="3"/>
  <c r="L145" i="3"/>
  <c r="K145" i="3"/>
  <c r="J145" i="3"/>
  <c r="N145" i="3"/>
  <c r="J7" i="2"/>
  <c r="N7" i="2"/>
  <c r="K7" i="2"/>
  <c r="M7" i="2"/>
  <c r="L7" i="2"/>
  <c r="N8" i="2"/>
  <c r="L150" i="8"/>
  <c r="J152" i="8"/>
  <c r="L149" i="8"/>
  <c r="L145" i="8"/>
  <c r="E67" i="2"/>
  <c r="M64" i="2"/>
  <c r="L64" i="2"/>
  <c r="H60" i="8"/>
  <c r="H56" i="8"/>
  <c r="J56" i="8"/>
  <c r="H189" i="3"/>
  <c r="L49" i="2"/>
  <c r="M49" i="2"/>
  <c r="AA13" i="15"/>
  <c r="Z13" i="15"/>
  <c r="Y13" i="15"/>
  <c r="X13" i="15"/>
  <c r="W13" i="15"/>
  <c r="V21" i="15"/>
  <c r="Q21" i="15"/>
  <c r="X11" i="15"/>
  <c r="W11" i="15"/>
  <c r="AA11" i="15"/>
  <c r="Z11" i="15"/>
  <c r="Y11" i="15"/>
  <c r="L83" i="8"/>
  <c r="L84" i="8"/>
  <c r="K10" i="6"/>
  <c r="J10" i="6"/>
  <c r="I10" i="6"/>
  <c r="M10" i="6"/>
  <c r="L10" i="6"/>
  <c r="H193" i="3"/>
  <c r="M169" i="3"/>
  <c r="L169" i="3"/>
  <c r="K169" i="3"/>
  <c r="N169" i="3"/>
  <c r="J169" i="3"/>
  <c r="K182" i="3"/>
  <c r="J182" i="3"/>
  <c r="N182" i="3"/>
  <c r="M182" i="3"/>
  <c r="L182" i="3"/>
  <c r="I193" i="3"/>
  <c r="M167" i="3"/>
  <c r="L167" i="3"/>
  <c r="N167" i="3"/>
  <c r="K167" i="3"/>
  <c r="J167" i="3"/>
  <c r="M60" i="2"/>
  <c r="L60" i="2"/>
  <c r="M32" i="2"/>
  <c r="L32" i="2"/>
  <c r="G18" i="2"/>
  <c r="T40" i="5"/>
  <c r="V40" i="5"/>
  <c r="T44" i="5"/>
  <c r="V44" i="5"/>
  <c r="L146" i="8"/>
  <c r="J84" i="8"/>
  <c r="H196" i="3"/>
  <c r="V36" i="5"/>
  <c r="T36" i="5"/>
  <c r="F43" i="8"/>
  <c r="H43" i="8"/>
  <c r="F21" i="8"/>
  <c r="H21" i="8"/>
  <c r="F211" i="8"/>
  <c r="F236" i="8"/>
  <c r="F152" i="8"/>
  <c r="F39" i="8"/>
  <c r="H39" i="8"/>
  <c r="F285" i="8"/>
  <c r="F197" i="8"/>
  <c r="F194" i="8"/>
  <c r="H194" i="8"/>
  <c r="F282" i="8"/>
  <c r="H282" i="8"/>
  <c r="F262" i="8"/>
  <c r="F251" i="8"/>
  <c r="F212" i="8"/>
  <c r="H212" i="8"/>
  <c r="F173" i="8"/>
  <c r="H173" i="8"/>
  <c r="F261" i="8"/>
  <c r="H261" i="8"/>
  <c r="T20" i="5"/>
  <c r="V20" i="5"/>
  <c r="H68" i="2"/>
  <c r="K68" i="2" s="1"/>
  <c r="K65" i="2"/>
  <c r="J65" i="2"/>
  <c r="M37" i="2"/>
  <c r="N37" i="2"/>
  <c r="L37" i="2"/>
  <c r="K37" i="2"/>
  <c r="J37" i="2"/>
  <c r="U12" i="6"/>
  <c r="S12" i="6"/>
  <c r="H150" i="8"/>
  <c r="M43" i="6"/>
  <c r="L43" i="6"/>
  <c r="K43" i="6"/>
  <c r="J43" i="6"/>
  <c r="I43" i="6"/>
  <c r="K29" i="6"/>
  <c r="J29" i="6"/>
  <c r="I29" i="6"/>
  <c r="M29" i="6"/>
  <c r="L29" i="6"/>
  <c r="M33" i="6"/>
  <c r="J34" i="6"/>
  <c r="I34" i="6"/>
  <c r="M34" i="6"/>
  <c r="K34" i="6"/>
  <c r="L34" i="6"/>
  <c r="L9" i="6"/>
  <c r="K9" i="6"/>
  <c r="M9" i="6"/>
  <c r="J9" i="6"/>
  <c r="I9" i="6"/>
  <c r="T28" i="5"/>
  <c r="V28" i="5"/>
  <c r="F144" i="8"/>
  <c r="F32" i="10"/>
  <c r="F36" i="10"/>
  <c r="T10" i="5"/>
  <c r="V10" i="5"/>
  <c r="V26" i="5"/>
  <c r="T26" i="5"/>
  <c r="M131" i="3"/>
  <c r="L131" i="3"/>
  <c r="K131" i="3"/>
  <c r="J131" i="3"/>
  <c r="N71" i="2"/>
  <c r="K69" i="2"/>
  <c r="J69" i="2"/>
  <c r="L124" i="3"/>
  <c r="K124" i="3"/>
  <c r="M124" i="3"/>
  <c r="J124" i="3"/>
  <c r="M127" i="3"/>
  <c r="L127" i="3"/>
  <c r="K127" i="3"/>
  <c r="J127" i="3"/>
  <c r="K44" i="2"/>
  <c r="M44" i="2"/>
  <c r="L44" i="2"/>
  <c r="J44" i="2"/>
  <c r="K14" i="12"/>
  <c r="J14" i="12"/>
  <c r="I14" i="12"/>
  <c r="N14" i="12"/>
  <c r="M14" i="12"/>
  <c r="L14" i="12"/>
  <c r="K8" i="12"/>
  <c r="J8" i="12"/>
  <c r="I8" i="12"/>
  <c r="H55" i="12"/>
  <c r="N8" i="12"/>
  <c r="M8" i="12"/>
  <c r="L8" i="12"/>
  <c r="F59" i="10"/>
  <c r="L20" i="10"/>
  <c r="E160" i="13"/>
  <c r="L39" i="12"/>
  <c r="K39" i="12"/>
  <c r="J39" i="12"/>
  <c r="I39" i="12"/>
  <c r="N39" i="12"/>
  <c r="M39" i="12"/>
  <c r="W32" i="12"/>
  <c r="X25" i="12"/>
  <c r="V25" i="12"/>
  <c r="U25" i="12"/>
  <c r="A14" i="12"/>
  <c r="G55" i="12"/>
  <c r="F54" i="10"/>
  <c r="H54" i="10"/>
  <c r="J9" i="10"/>
  <c r="H277" i="8"/>
  <c r="L259" i="8"/>
  <c r="H241" i="8"/>
  <c r="J231" i="8"/>
  <c r="U20" i="13"/>
  <c r="Z19" i="13"/>
  <c r="Y19" i="13"/>
  <c r="X19" i="13"/>
  <c r="AA19" i="13"/>
  <c r="W19" i="13"/>
  <c r="L49" i="12"/>
  <c r="K49" i="12"/>
  <c r="C54" i="12"/>
  <c r="F57" i="10"/>
  <c r="H57" i="10"/>
  <c r="F16" i="10"/>
  <c r="H16" i="10"/>
  <c r="H280" i="8"/>
  <c r="J280" i="8"/>
  <c r="L218" i="8"/>
  <c r="M26" i="13"/>
  <c r="K26" i="13"/>
  <c r="J26" i="13"/>
  <c r="L26" i="13"/>
  <c r="H34" i="13"/>
  <c r="I26" i="13"/>
  <c r="W57" i="12"/>
  <c r="W49" i="12"/>
  <c r="X42" i="12"/>
  <c r="V42" i="12"/>
  <c r="U42" i="12"/>
  <c r="N24" i="12"/>
  <c r="M24" i="12"/>
  <c r="L24" i="12"/>
  <c r="K24" i="12"/>
  <c r="J24" i="12"/>
  <c r="I24" i="12"/>
  <c r="W17" i="12"/>
  <c r="L57" i="8"/>
  <c r="K34" i="5"/>
  <c r="I34" i="5"/>
  <c r="V16" i="5"/>
  <c r="U16" i="5"/>
  <c r="W16" i="5"/>
  <c r="T16" i="5"/>
  <c r="S16" i="5"/>
  <c r="E192" i="3"/>
  <c r="F54" i="12"/>
  <c r="L165" i="8"/>
  <c r="L87" i="8"/>
  <c r="F77" i="8"/>
  <c r="H77" i="8"/>
  <c r="I24" i="5"/>
  <c r="M24" i="5"/>
  <c r="L24" i="5"/>
  <c r="K24" i="5"/>
  <c r="J24" i="5"/>
  <c r="I13" i="5"/>
  <c r="M13" i="5"/>
  <c r="L13" i="5"/>
  <c r="J13" i="5"/>
  <c r="K13" i="5"/>
  <c r="F195" i="3"/>
  <c r="V44" i="6"/>
  <c r="T44" i="6"/>
  <c r="T49" i="5"/>
  <c r="S49" i="5"/>
  <c r="W49" i="5"/>
  <c r="V49" i="5"/>
  <c r="U49" i="5"/>
  <c r="L23" i="5"/>
  <c r="J23" i="5"/>
  <c r="M215" i="3"/>
  <c r="L215" i="3"/>
  <c r="E187" i="3"/>
  <c r="M160" i="3"/>
  <c r="L160" i="3"/>
  <c r="E193" i="3"/>
  <c r="J166" i="8"/>
  <c r="V30" i="6"/>
  <c r="U30" i="6"/>
  <c r="T30" i="6"/>
  <c r="S30" i="6"/>
  <c r="W30" i="6"/>
  <c r="K38" i="5"/>
  <c r="I38" i="5"/>
  <c r="L14" i="5"/>
  <c r="K14" i="5"/>
  <c r="J14" i="5"/>
  <c r="I14" i="5"/>
  <c r="M14" i="5"/>
  <c r="H191" i="8"/>
  <c r="L173" i="8"/>
  <c r="J164" i="8"/>
  <c r="H174" i="8"/>
  <c r="H120" i="8"/>
  <c r="J120" i="8"/>
  <c r="W33" i="6"/>
  <c r="V33" i="6"/>
  <c r="U33" i="6"/>
  <c r="T33" i="6"/>
  <c r="S33" i="6"/>
  <c r="F255" i="8"/>
  <c r="J63" i="8"/>
  <c r="J59" i="8"/>
  <c r="L59" i="8"/>
  <c r="T52" i="5"/>
  <c r="V52" i="5"/>
  <c r="I187" i="3"/>
  <c r="N176" i="3"/>
  <c r="M176" i="3"/>
  <c r="K176" i="3"/>
  <c r="J176" i="3"/>
  <c r="L176" i="3"/>
  <c r="K136" i="3"/>
  <c r="J136" i="3"/>
  <c r="N136" i="3"/>
  <c r="M136" i="3"/>
  <c r="L136" i="3"/>
  <c r="M63" i="2"/>
  <c r="L63" i="2"/>
  <c r="N15" i="2"/>
  <c r="I18" i="2"/>
  <c r="M15" i="2"/>
  <c r="L15" i="2"/>
  <c r="K15" i="2"/>
  <c r="J15" i="2"/>
  <c r="J153" i="8"/>
  <c r="L141" i="8"/>
  <c r="J150" i="8"/>
  <c r="F263" i="8"/>
  <c r="H57" i="8"/>
  <c r="H53" i="8"/>
  <c r="L62" i="2"/>
  <c r="M62" i="2"/>
  <c r="S21" i="15"/>
  <c r="L147" i="8"/>
  <c r="L77" i="8"/>
  <c r="U44" i="6"/>
  <c r="S44" i="6"/>
  <c r="I188" i="3"/>
  <c r="M177" i="3"/>
  <c r="L177" i="3"/>
  <c r="K177" i="3"/>
  <c r="N177" i="3"/>
  <c r="J177" i="3"/>
  <c r="K158" i="3"/>
  <c r="J158" i="3"/>
  <c r="N158" i="3"/>
  <c r="M158" i="3"/>
  <c r="L158" i="3"/>
  <c r="K213" i="3"/>
  <c r="J213" i="3"/>
  <c r="N213" i="3"/>
  <c r="M213" i="3"/>
  <c r="L213" i="3"/>
  <c r="I186" i="3"/>
  <c r="M175" i="3"/>
  <c r="L175" i="3"/>
  <c r="N175" i="3"/>
  <c r="K175" i="3"/>
  <c r="J175" i="3"/>
  <c r="K47" i="2"/>
  <c r="J47" i="2"/>
  <c r="M12" i="2"/>
  <c r="L12" i="2"/>
  <c r="J75" i="8"/>
  <c r="J81" i="8"/>
  <c r="L81" i="8"/>
  <c r="H190" i="3"/>
  <c r="L19" i="2"/>
  <c r="K19" i="2"/>
  <c r="J19" i="2"/>
  <c r="M19" i="2"/>
  <c r="F189" i="8"/>
  <c r="F108" i="8"/>
  <c r="H108" i="8"/>
  <c r="F40" i="8"/>
  <c r="H40" i="8"/>
  <c r="F18" i="8"/>
  <c r="H18" i="8"/>
  <c r="F277" i="8"/>
  <c r="F218" i="8"/>
  <c r="F141" i="8"/>
  <c r="F9" i="8"/>
  <c r="H9" i="8"/>
  <c r="F128" i="8"/>
  <c r="F216" i="8"/>
  <c r="H216" i="8"/>
  <c r="F169" i="8"/>
  <c r="F284" i="8"/>
  <c r="F273" i="8"/>
  <c r="F256" i="8"/>
  <c r="H256" i="8"/>
  <c r="F195" i="8"/>
  <c r="F283" i="8"/>
  <c r="H283" i="8"/>
  <c r="V13" i="5"/>
  <c r="T13" i="5"/>
  <c r="U20" i="5"/>
  <c r="S20" i="5"/>
  <c r="U51" i="5"/>
  <c r="S51" i="5"/>
  <c r="L57" i="2"/>
  <c r="M57" i="2"/>
  <c r="E18" i="2"/>
  <c r="S20" i="6"/>
  <c r="U20" i="6"/>
  <c r="U16" i="6"/>
  <c r="S16" i="6"/>
  <c r="U31" i="6"/>
  <c r="S31" i="6"/>
  <c r="K45" i="6"/>
  <c r="J45" i="6"/>
  <c r="I45" i="6"/>
  <c r="L45" i="6"/>
  <c r="M45" i="6"/>
  <c r="J50" i="6"/>
  <c r="I50" i="6"/>
  <c r="M50" i="6"/>
  <c r="L50" i="6"/>
  <c r="K50" i="6"/>
  <c r="M28" i="6"/>
  <c r="L28" i="6"/>
  <c r="K28" i="6"/>
  <c r="I28" i="6"/>
  <c r="J28" i="6"/>
  <c r="F37" i="10"/>
  <c r="F145" i="8"/>
  <c r="V29" i="5"/>
  <c r="T29" i="5"/>
  <c r="M133" i="3"/>
  <c r="K133" i="3"/>
  <c r="J133" i="3"/>
  <c r="L133" i="3"/>
  <c r="M125" i="3"/>
  <c r="K125" i="3"/>
  <c r="J125" i="3"/>
  <c r="L125" i="3"/>
  <c r="E146" i="13"/>
  <c r="L138" i="13"/>
  <c r="J138" i="13"/>
  <c r="F18" i="10"/>
  <c r="D62" i="13"/>
  <c r="L51" i="12"/>
  <c r="K51" i="12"/>
  <c r="J51" i="12"/>
  <c r="I51" i="12"/>
  <c r="N51" i="12"/>
  <c r="M51" i="12"/>
  <c r="W44" i="12"/>
  <c r="X37" i="12"/>
  <c r="V37" i="12"/>
  <c r="U37" i="12"/>
  <c r="L19" i="12"/>
  <c r="K19" i="12"/>
  <c r="J19" i="12"/>
  <c r="I19" i="12"/>
  <c r="N19" i="12"/>
  <c r="M19" i="12"/>
  <c r="E54" i="12"/>
  <c r="F62" i="10"/>
  <c r="L229" i="8"/>
  <c r="H211" i="8"/>
  <c r="V21" i="14"/>
  <c r="U21" i="14"/>
  <c r="T21" i="14"/>
  <c r="M103" i="13"/>
  <c r="K103" i="13"/>
  <c r="J103" i="13"/>
  <c r="L103" i="13"/>
  <c r="I103" i="13"/>
  <c r="X14" i="13"/>
  <c r="W14" i="13"/>
  <c r="AA14" i="13"/>
  <c r="Z14" i="13"/>
  <c r="Y14" i="13"/>
  <c r="C118" i="13"/>
  <c r="W10" i="12"/>
  <c r="F65" i="10"/>
  <c r="H55" i="10"/>
  <c r="H33" i="10"/>
  <c r="J33" i="10"/>
  <c r="H14" i="10"/>
  <c r="J14" i="10"/>
  <c r="H258" i="8"/>
  <c r="J258" i="8"/>
  <c r="V17" i="14"/>
  <c r="U17" i="14"/>
  <c r="T17" i="14"/>
  <c r="M95" i="13"/>
  <c r="K95" i="13"/>
  <c r="J95" i="13"/>
  <c r="L95" i="13"/>
  <c r="I95" i="13"/>
  <c r="N36" i="12"/>
  <c r="M36" i="12"/>
  <c r="L36" i="12"/>
  <c r="K36" i="12"/>
  <c r="J36" i="12"/>
  <c r="I36" i="12"/>
  <c r="W29" i="12"/>
  <c r="X22" i="12"/>
  <c r="V22" i="12"/>
  <c r="U22" i="12"/>
  <c r="L54" i="10"/>
  <c r="T20" i="13"/>
  <c r="H168" i="8"/>
  <c r="F57" i="8"/>
  <c r="K42" i="5"/>
  <c r="I42" i="5"/>
  <c r="K7" i="5"/>
  <c r="I7" i="5"/>
  <c r="G191" i="3"/>
  <c r="M135" i="3"/>
  <c r="L135" i="3"/>
  <c r="H195" i="8"/>
  <c r="F87" i="8"/>
  <c r="H75" i="8"/>
  <c r="I32" i="5"/>
  <c r="M32" i="5"/>
  <c r="L32" i="5"/>
  <c r="K32" i="5"/>
  <c r="J32" i="5"/>
  <c r="S22" i="5"/>
  <c r="W22" i="5"/>
  <c r="V22" i="5"/>
  <c r="U22" i="5"/>
  <c r="T22" i="5"/>
  <c r="W24" i="5"/>
  <c r="W23" i="5"/>
  <c r="S11" i="5"/>
  <c r="W11" i="5"/>
  <c r="V11" i="5"/>
  <c r="U11" i="5"/>
  <c r="T11" i="5"/>
  <c r="F191" i="3"/>
  <c r="H119" i="8"/>
  <c r="V52" i="6"/>
  <c r="T52" i="6"/>
  <c r="L31" i="5"/>
  <c r="J31" i="5"/>
  <c r="G186" i="3"/>
  <c r="G192" i="3"/>
  <c r="J196" i="8"/>
  <c r="L130" i="8"/>
  <c r="H130" i="8"/>
  <c r="L131" i="8"/>
  <c r="K46" i="5"/>
  <c r="I46" i="5"/>
  <c r="L189" i="8"/>
  <c r="J167" i="8"/>
  <c r="H170" i="8"/>
  <c r="H167" i="8"/>
  <c r="H163" i="8"/>
  <c r="J163" i="8"/>
  <c r="W41" i="6"/>
  <c r="V41" i="6"/>
  <c r="U41" i="6"/>
  <c r="T41" i="6"/>
  <c r="S41" i="6"/>
  <c r="W17" i="6"/>
  <c r="V17" i="6"/>
  <c r="U17" i="6"/>
  <c r="S17" i="6"/>
  <c r="T17" i="6"/>
  <c r="W19" i="6"/>
  <c r="W20" i="6"/>
  <c r="M28" i="5"/>
  <c r="L28" i="5"/>
  <c r="K28" i="5"/>
  <c r="I28" i="5"/>
  <c r="J28" i="5"/>
  <c r="J60" i="8"/>
  <c r="F33" i="8"/>
  <c r="H33" i="8"/>
  <c r="K140" i="3"/>
  <c r="J140" i="3"/>
  <c r="N140" i="3"/>
  <c r="M140" i="3"/>
  <c r="L140" i="3"/>
  <c r="G43" i="2"/>
  <c r="L142" i="8"/>
  <c r="L144" i="8"/>
  <c r="J143" i="8"/>
  <c r="H153" i="8"/>
  <c r="H149" i="8"/>
  <c r="F131" i="8"/>
  <c r="H131" i="8"/>
  <c r="H65" i="8"/>
  <c r="H61" i="8"/>
  <c r="J61" i="8"/>
  <c r="M61" i="2"/>
  <c r="L61" i="2"/>
  <c r="L41" i="2"/>
  <c r="M41" i="2"/>
  <c r="H18" i="2"/>
  <c r="AA17" i="15"/>
  <c r="Z17" i="15"/>
  <c r="Y17" i="15"/>
  <c r="X17" i="15"/>
  <c r="W17" i="15"/>
  <c r="X15" i="15"/>
  <c r="W15" i="15"/>
  <c r="AA15" i="15"/>
  <c r="Z15" i="15"/>
  <c r="Y15" i="15"/>
  <c r="T21" i="15"/>
  <c r="F123" i="8"/>
  <c r="H123" i="8"/>
  <c r="L85" i="8"/>
  <c r="M181" i="3"/>
  <c r="L181" i="3"/>
  <c r="K181" i="3"/>
  <c r="I192" i="3"/>
  <c r="N181" i="3"/>
  <c r="J181" i="3"/>
  <c r="K162" i="3"/>
  <c r="J162" i="3"/>
  <c r="N162" i="3"/>
  <c r="M162" i="3"/>
  <c r="L162" i="3"/>
  <c r="K217" i="3"/>
  <c r="J217" i="3"/>
  <c r="N217" i="3"/>
  <c r="L217" i="3"/>
  <c r="M217" i="3"/>
  <c r="M179" i="3"/>
  <c r="L179" i="3"/>
  <c r="N179" i="3"/>
  <c r="K179" i="3"/>
  <c r="I190" i="3"/>
  <c r="J179" i="3"/>
  <c r="M47" i="2"/>
  <c r="L47" i="2"/>
  <c r="M23" i="2"/>
  <c r="L23" i="2"/>
  <c r="J77" i="8"/>
  <c r="J78" i="8"/>
  <c r="H194" i="3"/>
  <c r="F18" i="2"/>
  <c r="H151" i="8"/>
  <c r="F149" i="8"/>
  <c r="F97" i="8"/>
  <c r="H97" i="8"/>
  <c r="F37" i="8"/>
  <c r="H37" i="8"/>
  <c r="F15" i="8"/>
  <c r="H15" i="8"/>
  <c r="F241" i="8"/>
  <c r="F163" i="8"/>
  <c r="F17" i="8"/>
  <c r="H17" i="8"/>
  <c r="F142" i="8"/>
  <c r="F230" i="8"/>
  <c r="H230" i="8"/>
  <c r="F191" i="8"/>
  <c r="F193" i="8"/>
  <c r="F281" i="8"/>
  <c r="F278" i="8"/>
  <c r="H278" i="8"/>
  <c r="F209" i="8"/>
  <c r="H209" i="8"/>
  <c r="M41" i="6"/>
  <c r="L41" i="6"/>
  <c r="K41" i="6"/>
  <c r="J41" i="6"/>
  <c r="I41" i="6"/>
  <c r="T9" i="5"/>
  <c r="V9" i="5"/>
  <c r="S28" i="5"/>
  <c r="U28" i="5"/>
  <c r="S13" i="5"/>
  <c r="U13" i="5"/>
  <c r="J60" i="2"/>
  <c r="K60" i="2"/>
  <c r="G17" i="2"/>
  <c r="S9" i="6"/>
  <c r="U9" i="6"/>
  <c r="S19" i="6"/>
  <c r="U19" i="6"/>
  <c r="U39" i="6"/>
  <c r="S39" i="6"/>
  <c r="M8" i="6"/>
  <c r="L8" i="6"/>
  <c r="K8" i="6"/>
  <c r="I8" i="6"/>
  <c r="J8" i="6"/>
  <c r="L13" i="6"/>
  <c r="K13" i="6"/>
  <c r="J13" i="6"/>
  <c r="M13" i="6"/>
  <c r="I13" i="6"/>
  <c r="I12" i="6"/>
  <c r="M12" i="6"/>
  <c r="L12" i="6"/>
  <c r="K12" i="6"/>
  <c r="J12" i="6"/>
  <c r="M36" i="6"/>
  <c r="L36" i="6"/>
  <c r="K36" i="6"/>
  <c r="I36" i="6"/>
  <c r="J36" i="6"/>
  <c r="G68" i="2"/>
  <c r="F34" i="10"/>
  <c r="V37" i="5"/>
  <c r="T37" i="5"/>
  <c r="L155" i="13"/>
  <c r="J155" i="13"/>
  <c r="A13" i="12"/>
  <c r="H65" i="10"/>
  <c r="J55" i="10"/>
  <c r="L12" i="10"/>
  <c r="M112" i="13"/>
  <c r="K112" i="13"/>
  <c r="J112" i="13"/>
  <c r="L112" i="13"/>
  <c r="I112" i="13"/>
  <c r="X49" i="12"/>
  <c r="V49" i="12"/>
  <c r="U49" i="12"/>
  <c r="L31" i="12"/>
  <c r="K31" i="12"/>
  <c r="J31" i="12"/>
  <c r="I31" i="12"/>
  <c r="N31" i="12"/>
  <c r="M31" i="12"/>
  <c r="W24" i="12"/>
  <c r="X17" i="12"/>
  <c r="V17" i="12"/>
  <c r="U17" i="12"/>
  <c r="X11" i="12"/>
  <c r="V11" i="12"/>
  <c r="U11" i="12"/>
  <c r="X14" i="12"/>
  <c r="X13" i="12"/>
  <c r="V6" i="12"/>
  <c r="U6" i="12"/>
  <c r="H60" i="10"/>
  <c r="H285" i="8"/>
  <c r="J275" i="8"/>
  <c r="J239" i="8"/>
  <c r="G76" i="13"/>
  <c r="M10" i="13"/>
  <c r="L10" i="13"/>
  <c r="K10" i="13"/>
  <c r="J10" i="13"/>
  <c r="I10" i="13"/>
  <c r="X18" i="13"/>
  <c r="W18" i="13"/>
  <c r="AA18" i="13"/>
  <c r="Z18" i="13"/>
  <c r="Y18" i="13"/>
  <c r="H63" i="10"/>
  <c r="J12" i="10"/>
  <c r="J278" i="8"/>
  <c r="L278" i="8"/>
  <c r="H236" i="8"/>
  <c r="J236" i="8"/>
  <c r="M124" i="13"/>
  <c r="L124" i="13"/>
  <c r="J124" i="13"/>
  <c r="I124" i="13"/>
  <c r="H132" i="13"/>
  <c r="K124" i="13"/>
  <c r="M55" i="13"/>
  <c r="L55" i="13"/>
  <c r="J55" i="13"/>
  <c r="I55" i="13"/>
  <c r="K55" i="13"/>
  <c r="K22" i="13"/>
  <c r="J22" i="13"/>
  <c r="I22" i="13"/>
  <c r="M22" i="13"/>
  <c r="L22" i="13"/>
  <c r="X54" i="12"/>
  <c r="V54" i="12"/>
  <c r="U54" i="12"/>
  <c r="N48" i="12"/>
  <c r="M48" i="12"/>
  <c r="L48" i="12"/>
  <c r="K48" i="12"/>
  <c r="J48" i="12"/>
  <c r="I48" i="12"/>
  <c r="N49" i="12"/>
  <c r="W41" i="12"/>
  <c r="X34" i="12"/>
  <c r="V34" i="12"/>
  <c r="U34" i="12"/>
  <c r="N16" i="12"/>
  <c r="M16" i="12"/>
  <c r="L16" i="12"/>
  <c r="K16" i="12"/>
  <c r="J16" i="12"/>
  <c r="I16" i="12"/>
  <c r="F17" i="10"/>
  <c r="J119" i="8"/>
  <c r="L119" i="8"/>
  <c r="V18" i="6"/>
  <c r="U18" i="6"/>
  <c r="S18" i="6"/>
  <c r="W18" i="6"/>
  <c r="T18" i="6"/>
  <c r="K15" i="5"/>
  <c r="I15" i="5"/>
  <c r="E188" i="3"/>
  <c r="E194" i="3"/>
  <c r="L187" i="8"/>
  <c r="I40" i="5"/>
  <c r="M40" i="5"/>
  <c r="L40" i="5"/>
  <c r="J40" i="5"/>
  <c r="K40" i="5"/>
  <c r="S30" i="5"/>
  <c r="W30" i="5"/>
  <c r="V30" i="5"/>
  <c r="U30" i="5"/>
  <c r="T30" i="5"/>
  <c r="F187" i="3"/>
  <c r="J193" i="8"/>
  <c r="H164" i="8"/>
  <c r="T24" i="6"/>
  <c r="S24" i="6"/>
  <c r="W24" i="6"/>
  <c r="V24" i="6"/>
  <c r="U24" i="6"/>
  <c r="T13" i="6"/>
  <c r="S13" i="6"/>
  <c r="W13" i="6"/>
  <c r="U13" i="6"/>
  <c r="V13" i="6"/>
  <c r="L39" i="5"/>
  <c r="J39" i="5"/>
  <c r="L12" i="5"/>
  <c r="J12" i="5"/>
  <c r="L211" i="3"/>
  <c r="M211" i="3"/>
  <c r="L172" i="3"/>
  <c r="M172" i="3"/>
  <c r="M156" i="3"/>
  <c r="E189" i="3"/>
  <c r="L156" i="3"/>
  <c r="J130" i="8"/>
  <c r="V38" i="6"/>
  <c r="U38" i="6"/>
  <c r="T38" i="6"/>
  <c r="S38" i="6"/>
  <c r="W38" i="6"/>
  <c r="V11" i="6"/>
  <c r="U11" i="6"/>
  <c r="T11" i="6"/>
  <c r="S11" i="6"/>
  <c r="W11" i="6"/>
  <c r="L45" i="5"/>
  <c r="J45" i="5"/>
  <c r="L25" i="5"/>
  <c r="K25" i="5"/>
  <c r="J25" i="5"/>
  <c r="I25" i="5"/>
  <c r="M25" i="5"/>
  <c r="M26" i="5"/>
  <c r="K11" i="5"/>
  <c r="I11" i="5"/>
  <c r="L196" i="8"/>
  <c r="L193" i="8"/>
  <c r="L192" i="8"/>
  <c r="J191" i="8"/>
  <c r="L191" i="8"/>
  <c r="H166" i="8"/>
  <c r="L175" i="8"/>
  <c r="L64" i="8"/>
  <c r="W49" i="6"/>
  <c r="V49" i="6"/>
  <c r="U49" i="6"/>
  <c r="T49" i="6"/>
  <c r="S49" i="6"/>
  <c r="W14" i="6"/>
  <c r="V14" i="6"/>
  <c r="U14" i="6"/>
  <c r="S14" i="6"/>
  <c r="T14" i="6"/>
  <c r="F106" i="8"/>
  <c r="H106" i="8"/>
  <c r="J87" i="8"/>
  <c r="U52" i="6"/>
  <c r="S52" i="6"/>
  <c r="K172" i="3"/>
  <c r="J172" i="3"/>
  <c r="K144" i="3"/>
  <c r="J144" i="3"/>
  <c r="N144" i="3"/>
  <c r="M144" i="3"/>
  <c r="L144" i="3"/>
  <c r="J145" i="8"/>
  <c r="H143" i="8"/>
  <c r="J148" i="8"/>
  <c r="J146" i="8"/>
  <c r="J142" i="8"/>
  <c r="H152" i="8"/>
  <c r="F127" i="8"/>
  <c r="H54" i="8"/>
  <c r="F19" i="8"/>
  <c r="H19" i="8"/>
  <c r="L33" i="6"/>
  <c r="J33" i="6"/>
  <c r="F43" i="2"/>
  <c r="Z20" i="15"/>
  <c r="Y20" i="15"/>
  <c r="X20" i="15"/>
  <c r="W20" i="15"/>
  <c r="AA20" i="15"/>
  <c r="AA14" i="15"/>
  <c r="Z14" i="15"/>
  <c r="Y14" i="15"/>
  <c r="X14" i="15"/>
  <c r="W14" i="15"/>
  <c r="F120" i="8"/>
  <c r="L82" i="8"/>
  <c r="M22" i="6"/>
  <c r="L22" i="6"/>
  <c r="J22" i="6"/>
  <c r="I22" i="6"/>
  <c r="K22" i="6"/>
  <c r="M153" i="3"/>
  <c r="L153" i="3"/>
  <c r="K153" i="3"/>
  <c r="J153" i="3"/>
  <c r="N153" i="3"/>
  <c r="N160" i="3"/>
  <c r="N156" i="3"/>
  <c r="I196" i="3"/>
  <c r="M185" i="3"/>
  <c r="L185" i="3"/>
  <c r="K185" i="3"/>
  <c r="J185" i="3"/>
  <c r="N185" i="3"/>
  <c r="K166" i="3"/>
  <c r="J166" i="3"/>
  <c r="N166" i="3"/>
  <c r="M166" i="3"/>
  <c r="L166" i="3"/>
  <c r="I194" i="3"/>
  <c r="M183" i="3"/>
  <c r="L183" i="3"/>
  <c r="N183" i="3"/>
  <c r="K183" i="3"/>
  <c r="J183" i="3"/>
  <c r="E43" i="2"/>
  <c r="M40" i="2"/>
  <c r="L40" i="2"/>
  <c r="K10" i="2"/>
  <c r="J10" i="2"/>
  <c r="L10" i="2"/>
  <c r="M10" i="2"/>
  <c r="N10" i="2"/>
  <c r="N12" i="2"/>
  <c r="F68" i="2"/>
  <c r="J85" i="8"/>
  <c r="J86" i="8"/>
  <c r="L86" i="8"/>
  <c r="J141" i="8"/>
  <c r="F171" i="8"/>
  <c r="F105" i="8"/>
  <c r="H105" i="8"/>
  <c r="F102" i="8"/>
  <c r="H102" i="8"/>
  <c r="F34" i="8"/>
  <c r="H34" i="8"/>
  <c r="F280" i="8"/>
  <c r="F185" i="8"/>
  <c r="F36" i="8"/>
  <c r="H36" i="8"/>
  <c r="F150" i="8"/>
  <c r="F238" i="8"/>
  <c r="H238" i="8"/>
  <c r="F213" i="8"/>
  <c r="F207" i="8"/>
  <c r="F124" i="8"/>
  <c r="H124" i="8"/>
  <c r="F129" i="8"/>
  <c r="F217" i="8"/>
  <c r="H217" i="8"/>
  <c r="U36" i="6"/>
  <c r="S36" i="6"/>
  <c r="U12" i="5"/>
  <c r="S12" i="5"/>
  <c r="S36" i="5"/>
  <c r="U36" i="5"/>
  <c r="U24" i="5"/>
  <c r="S24" i="5"/>
  <c r="H67" i="2"/>
  <c r="K64" i="2"/>
  <c r="J64" i="2"/>
  <c r="M13" i="2"/>
  <c r="L13" i="2"/>
  <c r="K13" i="2"/>
  <c r="N13" i="2"/>
  <c r="J13" i="2"/>
  <c r="S27" i="6"/>
  <c r="U27" i="6"/>
  <c r="U47" i="6"/>
  <c r="S47" i="6"/>
  <c r="M16" i="6"/>
  <c r="L16" i="6"/>
  <c r="K16" i="6"/>
  <c r="I16" i="6"/>
  <c r="J16" i="6"/>
  <c r="L24" i="6"/>
  <c r="K24" i="6"/>
  <c r="J24" i="6"/>
  <c r="I24" i="6"/>
  <c r="M24" i="6"/>
  <c r="J7" i="6"/>
  <c r="I7" i="6"/>
  <c r="M7" i="6"/>
  <c r="L7" i="6"/>
  <c r="K7" i="6"/>
  <c r="I23" i="6"/>
  <c r="M23" i="6"/>
  <c r="L23" i="6"/>
  <c r="K23" i="6"/>
  <c r="J23" i="6"/>
  <c r="M44" i="6"/>
  <c r="L44" i="6"/>
  <c r="K44" i="6"/>
  <c r="J44" i="6"/>
  <c r="I44" i="6"/>
  <c r="G67" i="2"/>
  <c r="L66" i="2"/>
  <c r="M66" i="2"/>
  <c r="F33" i="10"/>
  <c r="F42" i="10"/>
  <c r="H42" i="10"/>
  <c r="V45" i="5"/>
  <c r="T45" i="5"/>
  <c r="J130" i="3"/>
  <c r="M130" i="3"/>
  <c r="L130" i="3"/>
  <c r="K130" i="3"/>
  <c r="M126" i="3"/>
  <c r="L126" i="3"/>
  <c r="J126" i="3"/>
  <c r="K126" i="3"/>
  <c r="S21" i="6"/>
  <c r="W21" i="6"/>
  <c r="V21" i="6"/>
  <c r="T21" i="6"/>
  <c r="U21" i="6"/>
  <c r="I48" i="5"/>
  <c r="M48" i="5"/>
  <c r="L48" i="5"/>
  <c r="K48" i="5"/>
  <c r="J48" i="5"/>
  <c r="M50" i="5"/>
  <c r="S38" i="5"/>
  <c r="W38" i="5"/>
  <c r="V38" i="5"/>
  <c r="U38" i="5"/>
  <c r="T38" i="5"/>
  <c r="H190" i="8"/>
  <c r="F82" i="8"/>
  <c r="T32" i="6"/>
  <c r="S32" i="6"/>
  <c r="W32" i="6"/>
  <c r="U32" i="6"/>
  <c r="V32" i="6"/>
  <c r="L47" i="5"/>
  <c r="J47" i="5"/>
  <c r="J19" i="5"/>
  <c r="I19" i="5"/>
  <c r="M19" i="5"/>
  <c r="L19" i="5"/>
  <c r="K19" i="5"/>
  <c r="G188" i="3"/>
  <c r="J129" i="8"/>
  <c r="L122" i="8"/>
  <c r="H122" i="8"/>
  <c r="L123" i="8"/>
  <c r="V46" i="6"/>
  <c r="U46" i="6"/>
  <c r="T46" i="6"/>
  <c r="S46" i="6"/>
  <c r="W46" i="6"/>
  <c r="V22" i="6"/>
  <c r="U22" i="6"/>
  <c r="T22" i="6"/>
  <c r="S22" i="6"/>
  <c r="W22" i="6"/>
  <c r="W23" i="6"/>
  <c r="J195" i="8"/>
  <c r="L195" i="8"/>
  <c r="J194" i="8"/>
  <c r="H129" i="8"/>
  <c r="M36" i="5"/>
  <c r="L36" i="5"/>
  <c r="K36" i="5"/>
  <c r="I36" i="5"/>
  <c r="J36" i="5"/>
  <c r="M38" i="5"/>
  <c r="M9" i="5"/>
  <c r="L9" i="5"/>
  <c r="K9" i="5"/>
  <c r="I9" i="5"/>
  <c r="J9" i="5"/>
  <c r="L78" i="8"/>
  <c r="J57" i="8"/>
  <c r="J35" i="2"/>
  <c r="N35" i="2"/>
  <c r="K35" i="2"/>
  <c r="M35" i="2"/>
  <c r="L35" i="2"/>
  <c r="N36" i="2"/>
  <c r="K11" i="2"/>
  <c r="N11" i="2"/>
  <c r="M11" i="2"/>
  <c r="L11" i="2"/>
  <c r="J11" i="2"/>
  <c r="L151" i="8"/>
  <c r="L143" i="8"/>
  <c r="H146" i="8"/>
  <c r="H145" i="8"/>
  <c r="H141" i="8"/>
  <c r="F103" i="8"/>
  <c r="H103" i="8"/>
  <c r="H62" i="8"/>
  <c r="M46" i="6"/>
  <c r="L46" i="6"/>
  <c r="K46" i="6"/>
  <c r="J46" i="6"/>
  <c r="I46" i="6"/>
  <c r="H42" i="2"/>
  <c r="K39" i="2"/>
  <c r="J39" i="2"/>
  <c r="U21" i="15"/>
  <c r="F98" i="8"/>
  <c r="H98" i="8"/>
  <c r="L79" i="8"/>
  <c r="K21" i="6"/>
  <c r="J21" i="6"/>
  <c r="I21" i="6"/>
  <c r="M21" i="6"/>
  <c r="L21" i="6"/>
  <c r="M157" i="3"/>
  <c r="L157" i="3"/>
  <c r="K157" i="3"/>
  <c r="N157" i="3"/>
  <c r="J157" i="3"/>
  <c r="M208" i="3"/>
  <c r="L208" i="3"/>
  <c r="K208" i="3"/>
  <c r="J208" i="3"/>
  <c r="N208" i="3"/>
  <c r="N215" i="3"/>
  <c r="N211" i="3"/>
  <c r="K170" i="3"/>
  <c r="J170" i="3"/>
  <c r="N170" i="3"/>
  <c r="M170" i="3"/>
  <c r="L170" i="3"/>
  <c r="M155" i="3"/>
  <c r="L155" i="3"/>
  <c r="J155" i="3"/>
  <c r="N155" i="3"/>
  <c r="K155" i="3"/>
  <c r="M210" i="3"/>
  <c r="L210" i="3"/>
  <c r="K210" i="3"/>
  <c r="J210" i="3"/>
  <c r="N210" i="3"/>
  <c r="G42" i="2"/>
  <c r="M8" i="2"/>
  <c r="L8" i="2"/>
  <c r="J82" i="8"/>
  <c r="M38" i="6"/>
  <c r="L38" i="6"/>
  <c r="K38" i="6"/>
  <c r="J38" i="6"/>
  <c r="I38" i="6"/>
  <c r="F126" i="8"/>
  <c r="F196" i="8"/>
  <c r="F119" i="8"/>
  <c r="F121" i="8"/>
  <c r="F42" i="8"/>
  <c r="H42" i="8"/>
  <c r="F12" i="8"/>
  <c r="H12" i="8"/>
  <c r="F192" i="8"/>
  <c r="F101" i="8"/>
  <c r="H101" i="8"/>
  <c r="F164" i="8"/>
  <c r="F252" i="8"/>
  <c r="H252" i="8"/>
  <c r="F235" i="8"/>
  <c r="F215" i="8"/>
  <c r="F146" i="8"/>
  <c r="F143" i="8"/>
  <c r="F231" i="8"/>
  <c r="H231" i="8"/>
  <c r="U29" i="5"/>
  <c r="S29" i="5"/>
  <c r="U23" i="5"/>
  <c r="S23" i="5"/>
  <c r="S44" i="5"/>
  <c r="U44" i="5"/>
  <c r="U32" i="5"/>
  <c r="S32" i="5"/>
  <c r="K156" i="3"/>
  <c r="J156" i="3"/>
  <c r="J74" i="2"/>
  <c r="K74" i="2"/>
  <c r="M24" i="2"/>
  <c r="L24" i="2"/>
  <c r="N24" i="2"/>
  <c r="K24" i="2"/>
  <c r="J24" i="2"/>
  <c r="U35" i="6"/>
  <c r="S35" i="6"/>
  <c r="M19" i="6"/>
  <c r="L19" i="6"/>
  <c r="K19" i="6"/>
  <c r="I19" i="6"/>
  <c r="J19" i="6"/>
  <c r="L32" i="6"/>
  <c r="K32" i="6"/>
  <c r="J32" i="6"/>
  <c r="I32" i="6"/>
  <c r="M32" i="6"/>
  <c r="J15" i="6"/>
  <c r="I15" i="6"/>
  <c r="M15" i="6"/>
  <c r="L15" i="6"/>
  <c r="K15" i="6"/>
  <c r="I31" i="6"/>
  <c r="M31" i="6"/>
  <c r="L31" i="6"/>
  <c r="J31" i="6"/>
  <c r="K31" i="6"/>
  <c r="M52" i="6"/>
  <c r="L52" i="6"/>
  <c r="K52" i="6"/>
  <c r="J52" i="6"/>
  <c r="I52" i="6"/>
  <c r="F38" i="10"/>
  <c r="V7" i="5"/>
  <c r="T7" i="5"/>
  <c r="V12" i="5"/>
  <c r="T12" i="5"/>
  <c r="V10" i="12"/>
  <c r="U10" i="12"/>
  <c r="X10" i="12"/>
  <c r="J63" i="10"/>
  <c r="F135" i="17"/>
  <c r="M141" i="13"/>
  <c r="L141" i="13"/>
  <c r="J141" i="13"/>
  <c r="I141" i="13"/>
  <c r="K141" i="13"/>
  <c r="K108" i="13"/>
  <c r="J108" i="13"/>
  <c r="I108" i="13"/>
  <c r="M108" i="13"/>
  <c r="L108" i="13"/>
  <c r="M72" i="13"/>
  <c r="L72" i="13"/>
  <c r="J72" i="13"/>
  <c r="I72" i="13"/>
  <c r="K72" i="13"/>
  <c r="AA12" i="13"/>
  <c r="Z12" i="13"/>
  <c r="X12" i="13"/>
  <c r="W12" i="13"/>
  <c r="V20" i="13"/>
  <c r="Y12" i="13"/>
  <c r="D20" i="13"/>
  <c r="D34" i="13"/>
  <c r="D104" i="13"/>
  <c r="W56" i="12"/>
  <c r="W48" i="12"/>
  <c r="X41" i="12"/>
  <c r="V41" i="12"/>
  <c r="U41" i="12"/>
  <c r="L23" i="12"/>
  <c r="K23" i="12"/>
  <c r="J23" i="12"/>
  <c r="I23" i="12"/>
  <c r="N23" i="12"/>
  <c r="M23" i="12"/>
  <c r="W16" i="12"/>
  <c r="J58" i="10"/>
  <c r="L42" i="10"/>
  <c r="J17" i="10"/>
  <c r="J283" i="8"/>
  <c r="L207" i="8"/>
  <c r="Z17" i="13"/>
  <c r="Y17" i="13"/>
  <c r="AA17" i="13"/>
  <c r="X17" i="13"/>
  <c r="W17" i="13"/>
  <c r="E55" i="12"/>
  <c r="X7" i="12"/>
  <c r="V7" i="12"/>
  <c r="U7" i="12"/>
  <c r="J61" i="10"/>
  <c r="L254" i="8"/>
  <c r="J234" i="8"/>
  <c r="L234" i="8"/>
  <c r="Q20" i="13"/>
  <c r="N40" i="12"/>
  <c r="M40" i="12"/>
  <c r="L40" i="12"/>
  <c r="K40" i="12"/>
  <c r="J40" i="12"/>
  <c r="I40" i="12"/>
  <c r="W33" i="12"/>
  <c r="X26" i="12"/>
  <c r="V26" i="12"/>
  <c r="U26" i="12"/>
  <c r="G56" i="12"/>
  <c r="H36" i="10"/>
  <c r="J36" i="10"/>
  <c r="W34" i="6"/>
  <c r="V34" i="6"/>
  <c r="U34" i="6"/>
  <c r="S34" i="6"/>
  <c r="T34" i="6"/>
  <c r="W35" i="6"/>
  <c r="L29" i="5"/>
  <c r="K29" i="5"/>
  <c r="J29" i="5"/>
  <c r="I29" i="5"/>
  <c r="M29" i="5"/>
  <c r="M31" i="5"/>
  <c r="M30" i="5"/>
  <c r="V19" i="5"/>
  <c r="U19" i="5"/>
  <c r="W19" i="5"/>
  <c r="T19" i="5"/>
  <c r="S19" i="5"/>
  <c r="E190" i="3"/>
  <c r="F55" i="12"/>
  <c r="F53" i="12"/>
  <c r="F57" i="12" s="1"/>
  <c r="H83" i="8"/>
  <c r="F60" i="8"/>
  <c r="S29" i="6"/>
  <c r="W29" i="6"/>
  <c r="V29" i="6"/>
  <c r="T29" i="6"/>
  <c r="U29" i="6"/>
  <c r="W31" i="6"/>
  <c r="S10" i="6"/>
  <c r="W10" i="6"/>
  <c r="V10" i="6"/>
  <c r="T10" i="6"/>
  <c r="U10" i="6"/>
  <c r="S46" i="5"/>
  <c r="W46" i="5"/>
  <c r="V46" i="5"/>
  <c r="U46" i="5"/>
  <c r="T46" i="5"/>
  <c r="L129" i="8"/>
  <c r="T40" i="6"/>
  <c r="S40" i="6"/>
  <c r="W40" i="6"/>
  <c r="U40" i="6"/>
  <c r="V40" i="6"/>
  <c r="J27" i="5"/>
  <c r="I27" i="5"/>
  <c r="M27" i="5"/>
  <c r="K27" i="5"/>
  <c r="L27" i="5"/>
  <c r="T17" i="5"/>
  <c r="S17" i="5"/>
  <c r="W17" i="5"/>
  <c r="V17" i="5"/>
  <c r="U17" i="5"/>
  <c r="W21" i="5"/>
  <c r="W18" i="5"/>
  <c r="W20" i="5"/>
  <c r="E195" i="3"/>
  <c r="L168" i="3"/>
  <c r="M168" i="3"/>
  <c r="J188" i="8"/>
  <c r="J127" i="8"/>
  <c r="L127" i="8"/>
  <c r="J124" i="8"/>
  <c r="L124" i="8"/>
  <c r="J125" i="8"/>
  <c r="L125" i="8"/>
  <c r="L61" i="8"/>
  <c r="L33" i="5"/>
  <c r="K33" i="5"/>
  <c r="J33" i="5"/>
  <c r="M33" i="5"/>
  <c r="I33" i="5"/>
  <c r="K22" i="5"/>
  <c r="I22" i="5"/>
  <c r="L188" i="8"/>
  <c r="L185" i="8"/>
  <c r="J197" i="8"/>
  <c r="H193" i="8"/>
  <c r="L174" i="8"/>
  <c r="L171" i="8"/>
  <c r="L167" i="8"/>
  <c r="H128" i="8"/>
  <c r="L56" i="8"/>
  <c r="W25" i="6"/>
  <c r="V25" i="6"/>
  <c r="U25" i="6"/>
  <c r="T25" i="6"/>
  <c r="S25" i="6"/>
  <c r="W28" i="6"/>
  <c r="W27" i="6"/>
  <c r="M44" i="5"/>
  <c r="L44" i="5"/>
  <c r="K44" i="5"/>
  <c r="I44" i="5"/>
  <c r="J44" i="5"/>
  <c r="W34" i="5"/>
  <c r="V34" i="5"/>
  <c r="U34" i="5"/>
  <c r="S34" i="5"/>
  <c r="T34" i="5"/>
  <c r="H63" i="8"/>
  <c r="J65" i="8"/>
  <c r="L65" i="8"/>
  <c r="M137" i="3"/>
  <c r="L137" i="3"/>
  <c r="J137" i="3"/>
  <c r="N137" i="3"/>
  <c r="K137" i="3"/>
  <c r="J59" i="2"/>
  <c r="K59" i="2"/>
  <c r="L33" i="2"/>
  <c r="M33" i="2"/>
  <c r="H148" i="8"/>
  <c r="H144" i="8"/>
  <c r="L153" i="8"/>
  <c r="J83" i="8"/>
  <c r="H59" i="8"/>
  <c r="J58" i="2"/>
  <c r="K58" i="2"/>
  <c r="AA9" i="15"/>
  <c r="Z9" i="15"/>
  <c r="Y9" i="15"/>
  <c r="X9" i="15"/>
  <c r="W9" i="15"/>
  <c r="Z12" i="15"/>
  <c r="Y12" i="15"/>
  <c r="X12" i="15"/>
  <c r="W12" i="15"/>
  <c r="AA12" i="15"/>
  <c r="X19" i="15"/>
  <c r="W19" i="15"/>
  <c r="AA19" i="15"/>
  <c r="Z19" i="15"/>
  <c r="Y19" i="15"/>
  <c r="J80" i="8"/>
  <c r="M17" i="6"/>
  <c r="K17" i="6"/>
  <c r="J17" i="6"/>
  <c r="L17" i="6"/>
  <c r="I17" i="6"/>
  <c r="M161" i="3"/>
  <c r="L161" i="3"/>
  <c r="K161" i="3"/>
  <c r="J161" i="3"/>
  <c r="N161" i="3"/>
  <c r="M212" i="3"/>
  <c r="L212" i="3"/>
  <c r="K212" i="3"/>
  <c r="N212" i="3"/>
  <c r="J212" i="3"/>
  <c r="K174" i="3"/>
  <c r="J174" i="3"/>
  <c r="N174" i="3"/>
  <c r="L174" i="3"/>
  <c r="M174" i="3"/>
  <c r="M159" i="3"/>
  <c r="L159" i="3"/>
  <c r="J159" i="3"/>
  <c r="N159" i="3"/>
  <c r="K159" i="3"/>
  <c r="M214" i="3"/>
  <c r="L214" i="3"/>
  <c r="N214" i="3"/>
  <c r="K214" i="3"/>
  <c r="J214" i="3"/>
  <c r="M36" i="2"/>
  <c r="L36" i="2"/>
  <c r="K20" i="2"/>
  <c r="J20" i="2"/>
  <c r="M20" i="2"/>
  <c r="L20" i="2"/>
  <c r="J79" i="8"/>
  <c r="H195" i="3"/>
  <c r="H188" i="3"/>
  <c r="U28" i="6"/>
  <c r="S28" i="6"/>
  <c r="F16" i="8"/>
  <c r="H16" i="8"/>
  <c r="F219" i="8"/>
  <c r="F148" i="8"/>
  <c r="F153" i="8"/>
  <c r="F99" i="8"/>
  <c r="H99" i="8"/>
  <c r="F20" i="8"/>
  <c r="H20" i="8"/>
  <c r="F210" i="8"/>
  <c r="F109" i="8"/>
  <c r="H109" i="8"/>
  <c r="F172" i="8"/>
  <c r="H172" i="8"/>
  <c r="F260" i="8"/>
  <c r="H260" i="8"/>
  <c r="F257" i="8"/>
  <c r="F229" i="8"/>
  <c r="F168" i="8"/>
  <c r="F151" i="8"/>
  <c r="F239" i="8"/>
  <c r="H239" i="8"/>
  <c r="S52" i="5"/>
  <c r="U52" i="5"/>
  <c r="U40" i="5"/>
  <c r="S40" i="5"/>
  <c r="K138" i="3"/>
  <c r="J138" i="3"/>
  <c r="E42" i="2"/>
  <c r="M42" i="2" s="1"/>
  <c r="M39" i="2"/>
  <c r="L39" i="2"/>
  <c r="L22" i="2"/>
  <c r="M22" i="2"/>
  <c r="U43" i="6"/>
  <c r="S43" i="6"/>
  <c r="F188" i="8"/>
  <c r="M27" i="6"/>
  <c r="L27" i="6"/>
  <c r="K27" i="6"/>
  <c r="J27" i="6"/>
  <c r="I27" i="6"/>
  <c r="L40" i="6"/>
  <c r="K40" i="6"/>
  <c r="J40" i="6"/>
  <c r="I40" i="6"/>
  <c r="M40" i="6"/>
  <c r="J18" i="6"/>
  <c r="I18" i="6"/>
  <c r="M18" i="6"/>
  <c r="L18" i="6"/>
  <c r="K18" i="6"/>
  <c r="I39" i="6"/>
  <c r="M39" i="6"/>
  <c r="L39" i="6"/>
  <c r="J39" i="6"/>
  <c r="K39" i="6"/>
  <c r="E17" i="2"/>
  <c r="F35" i="10"/>
  <c r="F31" i="10"/>
  <c r="H31" i="10"/>
  <c r="T15" i="5"/>
  <c r="V15" i="5"/>
  <c r="T23" i="5"/>
  <c r="V23" i="5"/>
  <c r="L132" i="3"/>
  <c r="K132" i="3"/>
  <c r="J132" i="3"/>
  <c r="M132" i="3"/>
  <c r="L128" i="3"/>
  <c r="K128" i="3"/>
  <c r="J128" i="3"/>
  <c r="M128" i="3"/>
  <c r="M134" i="3"/>
  <c r="L134" i="3"/>
  <c r="J134" i="3"/>
  <c r="K134" i="3"/>
  <c r="K129" i="3"/>
  <c r="J129" i="3"/>
  <c r="M129" i="3"/>
  <c r="L129" i="3"/>
  <c r="D7" i="19"/>
  <c r="T7" i="19"/>
  <c r="Z7" i="19"/>
  <c r="J16" i="43"/>
  <c r="I16" i="43"/>
  <c r="H16" i="43"/>
  <c r="H16" i="42"/>
  <c r="J16" i="42"/>
  <c r="I16" i="42"/>
  <c r="L7" i="19"/>
  <c r="K141" i="41"/>
  <c r="M11" i="37"/>
  <c r="L11" i="37"/>
  <c r="K11" i="37"/>
  <c r="L146" i="26"/>
  <c r="K146" i="26"/>
  <c r="J146" i="26"/>
  <c r="I146" i="26"/>
  <c r="M146" i="26"/>
  <c r="M76" i="26"/>
  <c r="L76" i="26"/>
  <c r="K76" i="26"/>
  <c r="J76" i="26"/>
  <c r="I76" i="26"/>
  <c r="M62" i="26"/>
  <c r="L62" i="26"/>
  <c r="K62" i="26"/>
  <c r="J62" i="26"/>
  <c r="I62" i="26"/>
  <c r="K63" i="22"/>
  <c r="J63" i="22"/>
  <c r="N63" i="22"/>
  <c r="M63" i="22"/>
  <c r="L63" i="22"/>
  <c r="J36" i="21"/>
  <c r="I36" i="21"/>
  <c r="H36" i="21"/>
  <c r="J148" i="21"/>
  <c r="I148" i="21"/>
  <c r="H148" i="21"/>
  <c r="J22" i="21"/>
  <c r="I22" i="21"/>
  <c r="H22" i="21"/>
  <c r="J64" i="21"/>
  <c r="I64" i="21"/>
  <c r="H64" i="21"/>
  <c r="J146" i="18"/>
  <c r="K146" i="18"/>
  <c r="I146" i="18"/>
  <c r="J64" i="18"/>
  <c r="I64" i="18"/>
  <c r="K64" i="18"/>
  <c r="S160" i="18"/>
  <c r="R160" i="18"/>
  <c r="T160" i="18"/>
  <c r="K118" i="18"/>
  <c r="J118" i="18"/>
  <c r="I118" i="18"/>
  <c r="AB48" i="18"/>
  <c r="Z48" i="18"/>
  <c r="AA48" i="18"/>
  <c r="AA22" i="18"/>
  <c r="Z22" i="18"/>
  <c r="AB22" i="18"/>
  <c r="T104" i="18"/>
  <c r="S104" i="18"/>
  <c r="R104" i="18"/>
  <c r="AB146" i="18"/>
  <c r="Z146" i="18"/>
  <c r="AA146" i="18"/>
  <c r="AA34" i="18"/>
  <c r="Z34" i="18"/>
  <c r="AB34" i="18"/>
  <c r="AB8" i="18"/>
  <c r="AA8" i="18"/>
  <c r="Z8" i="18"/>
  <c r="K8" i="18"/>
  <c r="J8" i="18"/>
  <c r="I8" i="18"/>
  <c r="K133" i="15"/>
  <c r="J133" i="15"/>
  <c r="L133" i="15"/>
  <c r="I133" i="15"/>
  <c r="M133" i="15"/>
  <c r="R120" i="18"/>
  <c r="T120" i="18"/>
  <c r="S120" i="18"/>
  <c r="AB38" i="18"/>
  <c r="AB112" i="18"/>
  <c r="AB15" i="18"/>
  <c r="AB117" i="18"/>
  <c r="J119" i="15"/>
  <c r="I119" i="15"/>
  <c r="K119" i="15"/>
  <c r="M119" i="15"/>
  <c r="L119" i="15"/>
  <c r="AB104" i="18"/>
  <c r="AA104" i="18"/>
  <c r="Z104" i="18"/>
  <c r="K42" i="18"/>
  <c r="M119" i="16"/>
  <c r="L119" i="16"/>
  <c r="K119" i="16"/>
  <c r="J119" i="16"/>
  <c r="I119" i="16"/>
  <c r="AB134" i="18"/>
  <c r="Z134" i="18"/>
  <c r="AA134" i="18"/>
  <c r="T134" i="18"/>
  <c r="R134" i="18"/>
  <c r="S134" i="18"/>
  <c r="K113" i="3"/>
  <c r="J113" i="3"/>
  <c r="L113" i="3"/>
  <c r="M113" i="3"/>
  <c r="L116" i="3"/>
  <c r="K116" i="3"/>
  <c r="J116" i="3"/>
  <c r="M116" i="3"/>
  <c r="J114" i="3"/>
  <c r="M114" i="3"/>
  <c r="L114" i="3"/>
  <c r="K114" i="3"/>
  <c r="M16" i="42"/>
  <c r="L16" i="42"/>
  <c r="N16" i="42"/>
  <c r="I129" i="37"/>
  <c r="H129" i="37"/>
  <c r="G129" i="37"/>
  <c r="L90" i="27"/>
  <c r="K90" i="27"/>
  <c r="J90" i="27"/>
  <c r="I90" i="27"/>
  <c r="M90" i="27"/>
  <c r="K34" i="27"/>
  <c r="J34" i="27"/>
  <c r="I34" i="27"/>
  <c r="M34" i="27"/>
  <c r="L34" i="27"/>
  <c r="K132" i="26"/>
  <c r="J132" i="26"/>
  <c r="I132" i="26"/>
  <c r="M132" i="26"/>
  <c r="L132" i="26"/>
  <c r="N105" i="22"/>
  <c r="M105" i="22"/>
  <c r="L105" i="22"/>
  <c r="K105" i="22"/>
  <c r="J105" i="22"/>
  <c r="K153" i="18"/>
  <c r="AB150" i="18"/>
  <c r="K142" i="18"/>
  <c r="K108" i="18"/>
  <c r="K86" i="18"/>
  <c r="J90" i="18"/>
  <c r="K90" i="18"/>
  <c r="I90" i="18"/>
  <c r="AB141" i="18"/>
  <c r="AB124" i="18"/>
  <c r="AB107" i="18"/>
  <c r="AB102" i="18"/>
  <c r="K137" i="18"/>
  <c r="K98" i="18"/>
  <c r="K89" i="18"/>
  <c r="AB144" i="18"/>
  <c r="AB71" i="18"/>
  <c r="K149" i="18"/>
  <c r="K101" i="18"/>
  <c r="K67" i="18"/>
  <c r="K62" i="18"/>
  <c r="J62" i="18"/>
  <c r="I62" i="18"/>
  <c r="AB31" i="18"/>
  <c r="K23" i="16"/>
  <c r="J23" i="16"/>
  <c r="M23" i="16"/>
  <c r="L23" i="16"/>
  <c r="I23" i="16"/>
  <c r="AB143" i="18"/>
  <c r="K44" i="18"/>
  <c r="K18" i="18"/>
  <c r="K10" i="18"/>
  <c r="L37" i="16"/>
  <c r="K37" i="16"/>
  <c r="J37" i="16"/>
  <c r="I37" i="16"/>
  <c r="M37" i="16"/>
  <c r="AB103" i="18"/>
  <c r="AB47" i="18"/>
  <c r="AB30" i="18"/>
  <c r="AB53" i="18"/>
  <c r="K39" i="18"/>
  <c r="K34" i="18"/>
  <c r="J34" i="18"/>
  <c r="I34" i="18"/>
  <c r="T146" i="18"/>
  <c r="R146" i="18"/>
  <c r="S146" i="18"/>
  <c r="AB46" i="18"/>
  <c r="R64" i="18"/>
  <c r="T64" i="18"/>
  <c r="S64" i="18"/>
  <c r="S36" i="18"/>
  <c r="T36" i="18"/>
  <c r="R36" i="18"/>
  <c r="AB11" i="18"/>
  <c r="K12" i="18"/>
  <c r="I63" i="15"/>
  <c r="M63" i="15"/>
  <c r="L63" i="15"/>
  <c r="K63" i="15"/>
  <c r="J63" i="15"/>
  <c r="AB52" i="18"/>
  <c r="M68" i="16"/>
  <c r="K15" i="18"/>
  <c r="M70" i="16"/>
  <c r="M27" i="16"/>
  <c r="K16" i="18"/>
  <c r="M61" i="16"/>
  <c r="M82" i="16"/>
  <c r="M100" i="17"/>
  <c r="M117" i="3"/>
  <c r="K117" i="3"/>
  <c r="J117" i="3"/>
  <c r="L117" i="3"/>
  <c r="M115" i="3"/>
  <c r="L115" i="3"/>
  <c r="K115" i="3"/>
  <c r="J115" i="3"/>
  <c r="J122" i="3"/>
  <c r="M122" i="3"/>
  <c r="L122" i="3"/>
  <c r="K122" i="3"/>
  <c r="L42" i="2"/>
  <c r="K42" i="2"/>
  <c r="J42" i="2"/>
  <c r="K91" i="22"/>
  <c r="J91" i="22"/>
  <c r="N91" i="22"/>
  <c r="M91" i="22"/>
  <c r="L91" i="22"/>
  <c r="J92" i="21"/>
  <c r="I92" i="21"/>
  <c r="H92" i="21"/>
  <c r="Z132" i="18"/>
  <c r="AB132" i="18"/>
  <c r="AA132" i="18"/>
  <c r="AB106" i="18"/>
  <c r="AA106" i="18"/>
  <c r="Z106" i="18"/>
  <c r="R76" i="18"/>
  <c r="T76" i="18"/>
  <c r="S76" i="18"/>
  <c r="I105" i="15"/>
  <c r="M105" i="15"/>
  <c r="L105" i="15"/>
  <c r="K105" i="15"/>
  <c r="J105" i="15"/>
  <c r="AA160" i="18"/>
  <c r="Z160" i="18"/>
  <c r="AB160" i="18"/>
  <c r="M23" i="17"/>
  <c r="L23" i="17"/>
  <c r="K23" i="17"/>
  <c r="J23" i="17"/>
  <c r="I23" i="17"/>
  <c r="AB90" i="18"/>
  <c r="Z90" i="18"/>
  <c r="AA90" i="18"/>
  <c r="T42" i="18"/>
  <c r="T33" i="18"/>
  <c r="T16" i="18"/>
  <c r="T12" i="18"/>
  <c r="M131" i="16"/>
  <c r="M97" i="16"/>
  <c r="AB129" i="18"/>
  <c r="T90" i="18"/>
  <c r="R90" i="18"/>
  <c r="S90" i="18"/>
  <c r="K52" i="18"/>
  <c r="T45" i="18"/>
  <c r="AB28" i="18"/>
  <c r="AB19" i="18"/>
  <c r="M73" i="16"/>
  <c r="K149" i="14"/>
  <c r="J149" i="14"/>
  <c r="I149" i="14"/>
  <c r="M154" i="16"/>
  <c r="M56" i="16"/>
  <c r="K37" i="18"/>
  <c r="M28" i="17"/>
  <c r="I107" i="16"/>
  <c r="M107" i="16"/>
  <c r="J107" i="16"/>
  <c r="L107" i="16"/>
  <c r="K107" i="16"/>
  <c r="AB130" i="18"/>
  <c r="AB61" i="18"/>
  <c r="M99" i="16"/>
  <c r="M35" i="16"/>
  <c r="L35" i="16"/>
  <c r="K35" i="16"/>
  <c r="I35" i="16"/>
  <c r="J35" i="16"/>
  <c r="K135" i="14"/>
  <c r="I135" i="14"/>
  <c r="J135" i="14"/>
  <c r="K11" i="18"/>
  <c r="M53" i="16"/>
  <c r="K51" i="14"/>
  <c r="J51" i="14"/>
  <c r="I51" i="14"/>
  <c r="K45" i="18"/>
  <c r="K33" i="18"/>
  <c r="K121" i="3"/>
  <c r="J121" i="3"/>
  <c r="M121" i="3"/>
  <c r="L121" i="3"/>
  <c r="M119" i="3"/>
  <c r="L119" i="3"/>
  <c r="K119" i="3"/>
  <c r="J119" i="3"/>
  <c r="L43" i="2"/>
  <c r="M43" i="2"/>
  <c r="K43" i="2"/>
  <c r="J43" i="2"/>
  <c r="I160" i="27"/>
  <c r="M160" i="27"/>
  <c r="K160" i="27"/>
  <c r="J160" i="27"/>
  <c r="L160" i="27"/>
  <c r="M132" i="27"/>
  <c r="L132" i="27"/>
  <c r="K132" i="27"/>
  <c r="I132" i="27"/>
  <c r="J132" i="27"/>
  <c r="M90" i="26"/>
  <c r="L90" i="26"/>
  <c r="K90" i="26"/>
  <c r="J90" i="26"/>
  <c r="I90" i="26"/>
  <c r="I104" i="26"/>
  <c r="M104" i="26"/>
  <c r="L104" i="26"/>
  <c r="K104" i="26"/>
  <c r="J104" i="26"/>
  <c r="J20" i="27"/>
  <c r="I20" i="27"/>
  <c r="M20" i="27"/>
  <c r="L20" i="27"/>
  <c r="K20" i="27"/>
  <c r="L20" i="26"/>
  <c r="K20" i="26"/>
  <c r="J20" i="26"/>
  <c r="I20" i="26"/>
  <c r="M20" i="26"/>
  <c r="M48" i="26"/>
  <c r="L48" i="26"/>
  <c r="K48" i="26"/>
  <c r="J48" i="26"/>
  <c r="I48" i="26"/>
  <c r="N133" i="22"/>
  <c r="M133" i="22"/>
  <c r="L133" i="22"/>
  <c r="K133" i="22"/>
  <c r="J133" i="22"/>
  <c r="J50" i="21"/>
  <c r="I50" i="21"/>
  <c r="H50" i="21"/>
  <c r="T22" i="21"/>
  <c r="S22" i="21"/>
  <c r="R22" i="21"/>
  <c r="AB153" i="18"/>
  <c r="J162" i="21"/>
  <c r="I162" i="21"/>
  <c r="H162" i="21"/>
  <c r="N35" i="22"/>
  <c r="M35" i="22"/>
  <c r="L35" i="22"/>
  <c r="K35" i="22"/>
  <c r="J35" i="22"/>
  <c r="K160" i="18"/>
  <c r="J160" i="18"/>
  <c r="I160" i="18"/>
  <c r="T159" i="18"/>
  <c r="T154" i="18"/>
  <c r="AB151" i="18"/>
  <c r="K103" i="18"/>
  <c r="AB145" i="18"/>
  <c r="AB128" i="18"/>
  <c r="T94" i="18"/>
  <c r="T59" i="18"/>
  <c r="K141" i="18"/>
  <c r="K124" i="18"/>
  <c r="K106" i="18"/>
  <c r="J106" i="18"/>
  <c r="I106" i="18"/>
  <c r="K59" i="18"/>
  <c r="T148" i="18"/>
  <c r="S148" i="18"/>
  <c r="R148" i="18"/>
  <c r="T136" i="18"/>
  <c r="AB118" i="18"/>
  <c r="AA118" i="18"/>
  <c r="Z118" i="18"/>
  <c r="T101" i="18"/>
  <c r="AB92" i="18"/>
  <c r="AA92" i="18"/>
  <c r="Z92" i="18"/>
  <c r="AB84" i="18"/>
  <c r="AB75" i="18"/>
  <c r="AB58" i="18"/>
  <c r="T62" i="18"/>
  <c r="S62" i="18"/>
  <c r="R62" i="18"/>
  <c r="K110" i="18"/>
  <c r="K71" i="18"/>
  <c r="K143" i="18"/>
  <c r="K135" i="18"/>
  <c r="K109" i="18"/>
  <c r="K70" i="18"/>
  <c r="K61" i="18"/>
  <c r="T129" i="18"/>
  <c r="T44" i="18"/>
  <c r="M161" i="16"/>
  <c r="L161" i="16"/>
  <c r="K161" i="16"/>
  <c r="J161" i="16"/>
  <c r="I161" i="16"/>
  <c r="T113" i="18"/>
  <c r="T96" i="18"/>
  <c r="AB74" i="18"/>
  <c r="AB57" i="18"/>
  <c r="AB138" i="18"/>
  <c r="Z120" i="18"/>
  <c r="AB120" i="18"/>
  <c r="AA120" i="18"/>
  <c r="T39" i="18"/>
  <c r="T26" i="18"/>
  <c r="T13" i="18"/>
  <c r="T9" i="18"/>
  <c r="AB122" i="18"/>
  <c r="Z50" i="18"/>
  <c r="AA50" i="18"/>
  <c r="AB50" i="18"/>
  <c r="K43" i="18"/>
  <c r="K9" i="18"/>
  <c r="K91" i="16"/>
  <c r="J91" i="16"/>
  <c r="I91" i="16"/>
  <c r="M91" i="16"/>
  <c r="L91" i="16"/>
  <c r="I9" i="16"/>
  <c r="M9" i="16"/>
  <c r="K9" i="16"/>
  <c r="J9" i="16"/>
  <c r="L9" i="16"/>
  <c r="K155" i="18"/>
  <c r="T138" i="18"/>
  <c r="AB116" i="18"/>
  <c r="AB99" i="18"/>
  <c r="AB65" i="18"/>
  <c r="T38" i="18"/>
  <c r="AB20" i="18"/>
  <c r="AA20" i="18"/>
  <c r="Z20" i="18"/>
  <c r="M140" i="16"/>
  <c r="L105" i="16"/>
  <c r="K105" i="16"/>
  <c r="J105" i="16"/>
  <c r="I105" i="16"/>
  <c r="M105" i="16"/>
  <c r="M62" i="16"/>
  <c r="AB24" i="18"/>
  <c r="T15" i="18"/>
  <c r="T70" i="18"/>
  <c r="K29" i="18"/>
  <c r="AB96" i="18"/>
  <c r="K41" i="18"/>
  <c r="M20" i="16"/>
  <c r="T100" i="18"/>
  <c r="I36" i="18"/>
  <c r="K36" i="18"/>
  <c r="J36" i="18"/>
  <c r="I65" i="17"/>
  <c r="M65" i="17"/>
  <c r="L65" i="17"/>
  <c r="J65" i="17"/>
  <c r="K65" i="17"/>
  <c r="M145" i="16"/>
  <c r="M57" i="17"/>
  <c r="M108" i="16"/>
  <c r="M117" i="17"/>
  <c r="M147" i="16"/>
  <c r="L147" i="16"/>
  <c r="K147" i="16"/>
  <c r="J147" i="16"/>
  <c r="I147" i="16"/>
  <c r="M31" i="17"/>
  <c r="M159" i="16"/>
  <c r="AB135" i="18"/>
  <c r="K163" i="14"/>
  <c r="J163" i="14"/>
  <c r="I163" i="14"/>
  <c r="J65" i="14"/>
  <c r="I65" i="14"/>
  <c r="K65" i="14"/>
  <c r="M40" i="17"/>
  <c r="K28" i="18"/>
  <c r="M123" i="3"/>
  <c r="L123" i="3"/>
  <c r="K123" i="3"/>
  <c r="J123" i="3"/>
  <c r="J68" i="2"/>
  <c r="N68" i="2"/>
  <c r="K67" i="2"/>
  <c r="L67" i="2"/>
  <c r="M67" i="2"/>
  <c r="J67" i="2"/>
  <c r="I146" i="42"/>
  <c r="H146" i="41"/>
  <c r="K146" i="41" s="1"/>
  <c r="G146" i="41"/>
  <c r="I146" i="41"/>
  <c r="T16" i="43"/>
  <c r="R16" i="43"/>
  <c r="Q16" i="43"/>
  <c r="P16" i="43"/>
  <c r="S16" i="43"/>
  <c r="M146" i="27"/>
  <c r="L146" i="27"/>
  <c r="J146" i="27"/>
  <c r="I146" i="27"/>
  <c r="K146" i="27"/>
  <c r="L48" i="27"/>
  <c r="K48" i="27"/>
  <c r="J48" i="27"/>
  <c r="I48" i="27"/>
  <c r="M48" i="27"/>
  <c r="K119" i="22"/>
  <c r="J119" i="22"/>
  <c r="N119" i="22"/>
  <c r="M119" i="22"/>
  <c r="L119" i="22"/>
  <c r="N49" i="22"/>
  <c r="J49" i="22"/>
  <c r="K49" i="22"/>
  <c r="M49" i="22"/>
  <c r="L49" i="22"/>
  <c r="J120" i="21"/>
  <c r="I120" i="21"/>
  <c r="H120" i="21"/>
  <c r="N21" i="22"/>
  <c r="M21" i="22"/>
  <c r="L21" i="22"/>
  <c r="K21" i="22"/>
  <c r="J21" i="22"/>
  <c r="K152" i="18"/>
  <c r="K121" i="18"/>
  <c r="K112" i="18"/>
  <c r="AB115" i="18"/>
  <c r="J132" i="18"/>
  <c r="I132" i="18"/>
  <c r="K132" i="18"/>
  <c r="K85" i="18"/>
  <c r="K68" i="18"/>
  <c r="AB80" i="18"/>
  <c r="K144" i="18"/>
  <c r="K136" i="18"/>
  <c r="K97" i="18"/>
  <c r="K54" i="18"/>
  <c r="J134" i="18"/>
  <c r="I134" i="18"/>
  <c r="K134" i="18"/>
  <c r="K104" i="18"/>
  <c r="J104" i="18"/>
  <c r="I104" i="18"/>
  <c r="K87" i="18"/>
  <c r="K79" i="18"/>
  <c r="K53" i="18"/>
  <c r="AB56" i="18"/>
  <c r="T48" i="18"/>
  <c r="R48" i="18"/>
  <c r="S48" i="18"/>
  <c r="S22" i="18"/>
  <c r="R22" i="18"/>
  <c r="T22" i="18"/>
  <c r="AB14" i="18"/>
  <c r="L91" i="15"/>
  <c r="M91" i="15"/>
  <c r="K91" i="15"/>
  <c r="J91" i="15"/>
  <c r="I91" i="15"/>
  <c r="K14" i="18"/>
  <c r="I21" i="16"/>
  <c r="M21" i="16"/>
  <c r="L21" i="16"/>
  <c r="K21" i="16"/>
  <c r="J21" i="16"/>
  <c r="AB69" i="18"/>
  <c r="S34" i="18"/>
  <c r="R34" i="18"/>
  <c r="T34" i="18"/>
  <c r="T8" i="18"/>
  <c r="S8" i="18"/>
  <c r="R8" i="18"/>
  <c r="AB139" i="18"/>
  <c r="AB87" i="18"/>
  <c r="K26" i="18"/>
  <c r="AB82" i="18"/>
  <c r="Z64" i="18"/>
  <c r="AB64" i="18"/>
  <c r="AA64" i="18"/>
  <c r="T46" i="18"/>
  <c r="T99" i="18"/>
  <c r="T82" i="18"/>
  <c r="AB60" i="18"/>
  <c r="AB37" i="18"/>
  <c r="AB32" i="18"/>
  <c r="T11" i="18"/>
  <c r="K37" i="14"/>
  <c r="J37" i="14"/>
  <c r="I37" i="14"/>
  <c r="AB100" i="18"/>
  <c r="K25" i="18"/>
  <c r="AB78" i="18"/>
  <c r="Z78" i="18"/>
  <c r="AA78" i="18"/>
  <c r="K38" i="18"/>
  <c r="M128" i="16"/>
  <c r="K23" i="14"/>
  <c r="I23" i="14"/>
  <c r="J23" i="14"/>
  <c r="M15" i="16"/>
  <c r="K107" i="14"/>
  <c r="J107" i="14"/>
  <c r="I107" i="14"/>
  <c r="T87" i="18"/>
  <c r="M118" i="3"/>
  <c r="L118" i="3"/>
  <c r="J118" i="3"/>
  <c r="K118" i="3"/>
  <c r="L16" i="43"/>
  <c r="M16" i="43"/>
  <c r="N16" i="43"/>
  <c r="K142" i="42"/>
  <c r="M160" i="26"/>
  <c r="L160" i="26"/>
  <c r="K160" i="26"/>
  <c r="J160" i="26"/>
  <c r="I160" i="26"/>
  <c r="N161" i="22"/>
  <c r="M161" i="22"/>
  <c r="L161" i="22"/>
  <c r="K161" i="22"/>
  <c r="J161" i="22"/>
  <c r="J134" i="21"/>
  <c r="I134" i="21"/>
  <c r="H134" i="21"/>
  <c r="AB157" i="18"/>
  <c r="K138" i="18"/>
  <c r="K129" i="18"/>
  <c r="K95" i="18"/>
  <c r="K65" i="18"/>
  <c r="K56" i="18"/>
  <c r="AB85" i="18"/>
  <c r="AB68" i="18"/>
  <c r="K150" i="18"/>
  <c r="K111" i="18"/>
  <c r="J76" i="18"/>
  <c r="I76" i="18"/>
  <c r="K76" i="18"/>
  <c r="K51" i="18"/>
  <c r="AB127" i="18"/>
  <c r="AB88" i="18"/>
  <c r="K114" i="18"/>
  <c r="K88" i="18"/>
  <c r="K80" i="18"/>
  <c r="K113" i="18"/>
  <c r="J78" i="18"/>
  <c r="K78" i="18"/>
  <c r="I78" i="18"/>
  <c r="AB108" i="18"/>
  <c r="AB10" i="18"/>
  <c r="K151" i="18"/>
  <c r="T78" i="18"/>
  <c r="R78" i="18"/>
  <c r="S78" i="18"/>
  <c r="K31" i="18"/>
  <c r="K23" i="18"/>
  <c r="AB86" i="18"/>
  <c r="T17" i="18"/>
  <c r="AB51" i="18"/>
  <c r="K13" i="18"/>
  <c r="AB29" i="18"/>
  <c r="M37" i="17"/>
  <c r="L37" i="17"/>
  <c r="K37" i="17"/>
  <c r="J37" i="17"/>
  <c r="I37" i="17"/>
  <c r="M114" i="16"/>
  <c r="T116" i="18"/>
  <c r="AB41" i="18"/>
  <c r="AA36" i="18"/>
  <c r="AB36" i="18"/>
  <c r="Z36" i="18"/>
  <c r="T28" i="18"/>
  <c r="T19" i="18"/>
  <c r="T139" i="18"/>
  <c r="M33" i="16"/>
  <c r="M93" i="16"/>
  <c r="L93" i="16"/>
  <c r="K93" i="16"/>
  <c r="J93" i="16"/>
  <c r="I93" i="16"/>
  <c r="I21" i="15"/>
  <c r="M21" i="15"/>
  <c r="L21" i="15"/>
  <c r="K21" i="15"/>
  <c r="J21" i="15"/>
  <c r="I79" i="14"/>
  <c r="J79" i="14"/>
  <c r="K79" i="14"/>
  <c r="M133" i="16"/>
  <c r="L133" i="16"/>
  <c r="K133" i="16"/>
  <c r="J133" i="16"/>
  <c r="I133" i="16"/>
  <c r="L9" i="17"/>
  <c r="K9" i="17"/>
  <c r="J9" i="17"/>
  <c r="I9" i="17"/>
  <c r="M9" i="17"/>
  <c r="M76" i="16"/>
  <c r="AB83" i="18"/>
  <c r="M86" i="17"/>
  <c r="M137" i="16"/>
  <c r="K32" i="18"/>
  <c r="M146" i="17"/>
  <c r="M48" i="17"/>
  <c r="J79" i="17"/>
  <c r="I79" i="17"/>
  <c r="L79" i="17"/>
  <c r="K79" i="17"/>
  <c r="M79" i="17"/>
  <c r="M111" i="16"/>
  <c r="M35" i="15"/>
  <c r="L35" i="15"/>
  <c r="K35" i="15"/>
  <c r="J35" i="15"/>
  <c r="I35" i="15"/>
  <c r="M60" i="17"/>
  <c r="L120" i="3"/>
  <c r="K120" i="3"/>
  <c r="J120" i="3"/>
  <c r="M120" i="3"/>
  <c r="P16" i="42"/>
  <c r="T16" i="42"/>
  <c r="S16" i="42"/>
  <c r="R16" i="42"/>
  <c r="Q16" i="42"/>
  <c r="K137" i="41"/>
  <c r="T11" i="37"/>
  <c r="R11" i="37"/>
  <c r="Q11" i="37"/>
  <c r="P11" i="37"/>
  <c r="S11" i="37"/>
  <c r="O11" i="37"/>
  <c r="I11" i="37"/>
  <c r="H11" i="37"/>
  <c r="G11" i="37"/>
  <c r="J118" i="26"/>
  <c r="I118" i="26"/>
  <c r="M118" i="26"/>
  <c r="L118" i="26"/>
  <c r="K118" i="26"/>
  <c r="J62" i="27"/>
  <c r="I62" i="27"/>
  <c r="L62" i="27"/>
  <c r="K62" i="27"/>
  <c r="M62" i="27"/>
  <c r="M104" i="27"/>
  <c r="L104" i="27"/>
  <c r="K104" i="27"/>
  <c r="J104" i="27"/>
  <c r="I104" i="27"/>
  <c r="M34" i="26"/>
  <c r="L34" i="26"/>
  <c r="K34" i="26"/>
  <c r="J34" i="26"/>
  <c r="I34" i="26"/>
  <c r="K147" i="22"/>
  <c r="J147" i="22"/>
  <c r="N147" i="22"/>
  <c r="M147" i="22"/>
  <c r="L147" i="22"/>
  <c r="K157" i="18"/>
  <c r="K156" i="18"/>
  <c r="AB155" i="18"/>
  <c r="J106" i="21"/>
  <c r="I106" i="21"/>
  <c r="H106" i="21"/>
  <c r="K99" i="18"/>
  <c r="K82" i="18"/>
  <c r="K73" i="18"/>
  <c r="T145" i="18"/>
  <c r="T128" i="18"/>
  <c r="R132" i="18"/>
  <c r="T132" i="18"/>
  <c r="S132" i="18"/>
  <c r="T106" i="18"/>
  <c r="S106" i="18"/>
  <c r="R106" i="18"/>
  <c r="AB81" i="18"/>
  <c r="Z76" i="18"/>
  <c r="AB76" i="18"/>
  <c r="AA76" i="18"/>
  <c r="AB55" i="18"/>
  <c r="K128" i="18"/>
  <c r="K102" i="18"/>
  <c r="K94" i="18"/>
  <c r="K55" i="18"/>
  <c r="J50" i="18"/>
  <c r="K50" i="18"/>
  <c r="I50" i="18"/>
  <c r="T149" i="18"/>
  <c r="AB123" i="18"/>
  <c r="AB110" i="18"/>
  <c r="AB97" i="18"/>
  <c r="AB93" i="18"/>
  <c r="T84" i="18"/>
  <c r="T75" i="18"/>
  <c r="T58" i="18"/>
  <c r="T54" i="18"/>
  <c r="K148" i="18"/>
  <c r="J148" i="18"/>
  <c r="I148" i="18"/>
  <c r="K58" i="18"/>
  <c r="K139" i="18"/>
  <c r="K96" i="18"/>
  <c r="K57" i="18"/>
  <c r="AB125" i="18"/>
  <c r="AB73" i="18"/>
  <c r="AB40" i="18"/>
  <c r="AB23" i="18"/>
  <c r="AB18" i="18"/>
  <c r="K135" i="16"/>
  <c r="J135" i="16"/>
  <c r="I135" i="16"/>
  <c r="M135" i="16"/>
  <c r="L135" i="16"/>
  <c r="M49" i="16"/>
  <c r="L49" i="16"/>
  <c r="K49" i="16"/>
  <c r="J49" i="16"/>
  <c r="I49" i="16"/>
  <c r="AB109" i="18"/>
  <c r="K40" i="18"/>
  <c r="K22" i="18"/>
  <c r="J22" i="18"/>
  <c r="I22" i="18"/>
  <c r="L149" i="16"/>
  <c r="K149" i="16"/>
  <c r="J149" i="16"/>
  <c r="I149" i="16"/>
  <c r="M149" i="16"/>
  <c r="I63" i="16"/>
  <c r="M63" i="16"/>
  <c r="L63" i="16"/>
  <c r="K63" i="16"/>
  <c r="J63" i="16"/>
  <c r="T108" i="18"/>
  <c r="M112" i="16"/>
  <c r="J77" i="16"/>
  <c r="I77" i="16"/>
  <c r="M77" i="16"/>
  <c r="L77" i="16"/>
  <c r="K77" i="16"/>
  <c r="M34" i="16"/>
  <c r="T57" i="18"/>
  <c r="K30" i="18"/>
  <c r="K49" i="17"/>
  <c r="J49" i="17"/>
  <c r="I49" i="17"/>
  <c r="L49" i="17"/>
  <c r="M49" i="17"/>
  <c r="M152" i="16"/>
  <c r="M66" i="16"/>
  <c r="M31" i="16"/>
  <c r="AB25" i="18"/>
  <c r="AB12" i="18"/>
  <c r="M80" i="16"/>
  <c r="L147" i="15"/>
  <c r="K147" i="15"/>
  <c r="I147" i="15"/>
  <c r="M147" i="15"/>
  <c r="J147" i="15"/>
  <c r="T24" i="18"/>
  <c r="K20" i="18"/>
  <c r="J20" i="18"/>
  <c r="I20" i="18"/>
  <c r="M113" i="16"/>
  <c r="T117" i="18"/>
  <c r="R50" i="18"/>
  <c r="T50" i="18"/>
  <c r="S50" i="18"/>
  <c r="M94" i="16"/>
  <c r="M96" i="16"/>
  <c r="M156" i="16"/>
  <c r="M11" i="16"/>
  <c r="K93" i="14"/>
  <c r="J93" i="14"/>
  <c r="I93" i="14"/>
  <c r="M30" i="16"/>
  <c r="M140" i="17"/>
  <c r="M80" i="17"/>
  <c r="M129" i="17"/>
  <c r="M161" i="15"/>
  <c r="L161" i="15"/>
  <c r="J161" i="15"/>
  <c r="I161" i="15"/>
  <c r="K161" i="15"/>
  <c r="AB113" i="18"/>
  <c r="M130" i="16"/>
  <c r="J121" i="16"/>
  <c r="I121" i="16"/>
  <c r="M121" i="16"/>
  <c r="L121" i="16"/>
  <c r="K121" i="16"/>
  <c r="T66" i="18"/>
  <c r="K76" i="27"/>
  <c r="J76" i="27"/>
  <c r="I76" i="27"/>
  <c r="M76" i="27"/>
  <c r="L76" i="27"/>
  <c r="M118" i="27"/>
  <c r="L118" i="27"/>
  <c r="K118" i="27"/>
  <c r="J118" i="27"/>
  <c r="I118" i="27"/>
  <c r="N77" i="22"/>
  <c r="M77" i="22"/>
  <c r="L77" i="22"/>
  <c r="K77" i="22"/>
  <c r="J77" i="22"/>
  <c r="J78" i="21"/>
  <c r="I78" i="21"/>
  <c r="H78" i="21"/>
  <c r="K159" i="18"/>
  <c r="J120" i="18"/>
  <c r="I120" i="18"/>
  <c r="K120" i="18"/>
  <c r="K154" i="18"/>
  <c r="AB98" i="18"/>
  <c r="AB89" i="18"/>
  <c r="AB72" i="18"/>
  <c r="K72" i="18"/>
  <c r="AB148" i="18"/>
  <c r="AA148" i="18"/>
  <c r="Z148" i="18"/>
  <c r="AB140" i="18"/>
  <c r="AB131" i="18"/>
  <c r="AB114" i="18"/>
  <c r="T118" i="18"/>
  <c r="S118" i="18"/>
  <c r="R118" i="18"/>
  <c r="T92" i="18"/>
  <c r="S92" i="18"/>
  <c r="R92" i="18"/>
  <c r="AB62" i="18"/>
  <c r="AA62" i="18"/>
  <c r="Z62" i="18"/>
  <c r="K140" i="18"/>
  <c r="K131" i="18"/>
  <c r="K92" i="18"/>
  <c r="J92" i="18"/>
  <c r="I92" i="18"/>
  <c r="K130" i="18"/>
  <c r="K122" i="18"/>
  <c r="K83" i="18"/>
  <c r="AB142" i="18"/>
  <c r="AB27" i="18"/>
  <c r="AB126" i="18"/>
  <c r="I48" i="18"/>
  <c r="K48" i="18"/>
  <c r="J48" i="18"/>
  <c r="AB43" i="18"/>
  <c r="AB26" i="18"/>
  <c r="AB9" i="18"/>
  <c r="J35" i="17"/>
  <c r="I35" i="17"/>
  <c r="M35" i="17"/>
  <c r="L35" i="17"/>
  <c r="K35" i="17"/>
  <c r="M51" i="16"/>
  <c r="L51" i="16"/>
  <c r="K51" i="16"/>
  <c r="J51" i="16"/>
  <c r="I51" i="16"/>
  <c r="M65" i="16"/>
  <c r="L65" i="16"/>
  <c r="K65" i="16"/>
  <c r="J65" i="16"/>
  <c r="I65" i="16"/>
  <c r="AB42" i="18"/>
  <c r="AB33" i="18"/>
  <c r="AB16" i="18"/>
  <c r="T20" i="18"/>
  <c r="S20" i="18"/>
  <c r="R20" i="18"/>
  <c r="L21" i="17"/>
  <c r="K21" i="17"/>
  <c r="J21" i="17"/>
  <c r="I21" i="17"/>
  <c r="M21" i="17"/>
  <c r="M79" i="16"/>
  <c r="L79" i="16"/>
  <c r="K79" i="16"/>
  <c r="J79" i="16"/>
  <c r="I79" i="16"/>
  <c r="AB95" i="18"/>
  <c r="AB45" i="18"/>
  <c r="K46" i="18"/>
  <c r="M49" i="15"/>
  <c r="L49" i="15"/>
  <c r="K49" i="15"/>
  <c r="J49" i="15"/>
  <c r="I49" i="15"/>
  <c r="K24" i="18"/>
  <c r="K77" i="15"/>
  <c r="M77" i="15"/>
  <c r="L77" i="15"/>
  <c r="J77" i="15"/>
  <c r="I77" i="15"/>
  <c r="J121" i="14"/>
  <c r="I121" i="14"/>
  <c r="K121" i="14"/>
  <c r="AB79" i="18"/>
  <c r="K19" i="18"/>
  <c r="T83" i="18"/>
  <c r="AB66" i="18"/>
  <c r="M122" i="16"/>
  <c r="U9" i="19" l="1"/>
  <c r="Z9" i="19" s="1"/>
  <c r="Z10" i="19"/>
  <c r="Z81" i="19"/>
  <c r="M79" i="19"/>
  <c r="M93" i="19"/>
  <c r="M77" i="19"/>
  <c r="M65" i="19"/>
  <c r="Z76" i="19"/>
  <c r="Z88" i="19"/>
  <c r="Z110" i="19"/>
  <c r="Z129" i="19"/>
  <c r="Z11" i="19"/>
  <c r="Z19" i="19"/>
  <c r="Z30" i="19"/>
  <c r="U49" i="19"/>
  <c r="Z49" i="19" s="1"/>
  <c r="Z41" i="19"/>
  <c r="U51" i="19"/>
  <c r="Z51" i="19" s="1"/>
  <c r="Z52" i="19"/>
  <c r="Z61" i="19"/>
  <c r="Z94" i="19"/>
  <c r="U93" i="19"/>
  <c r="Z93" i="19" s="1"/>
  <c r="Z113" i="19"/>
  <c r="Z132" i="19"/>
  <c r="U147" i="19"/>
  <c r="Z147" i="19" s="1"/>
  <c r="Z139" i="19"/>
  <c r="U149" i="19"/>
  <c r="Z149" i="19" s="1"/>
  <c r="Z150" i="19"/>
  <c r="Z158" i="19"/>
  <c r="L205" i="3"/>
  <c r="K205" i="3"/>
  <c r="M205" i="3"/>
  <c r="J205" i="3"/>
  <c r="K71" i="2"/>
  <c r="J71" i="2"/>
  <c r="M49" i="19"/>
  <c r="Z18" i="19"/>
  <c r="Z48" i="19"/>
  <c r="Z146" i="19"/>
  <c r="Z90" i="19"/>
  <c r="Z12" i="19"/>
  <c r="Z42" i="19"/>
  <c r="Z96" i="19"/>
  <c r="Z159" i="19"/>
  <c r="K202" i="3"/>
  <c r="J202" i="3"/>
  <c r="M202" i="3"/>
  <c r="L202" i="3"/>
  <c r="M105" i="19"/>
  <c r="Z86" i="19"/>
  <c r="Z40" i="19"/>
  <c r="Z138" i="19"/>
  <c r="E63" i="19"/>
  <c r="Z140" i="19"/>
  <c r="M63" i="19"/>
  <c r="M161" i="19"/>
  <c r="Z95" i="19"/>
  <c r="U23" i="19"/>
  <c r="Z23" i="19" s="1"/>
  <c r="Z24" i="19"/>
  <c r="Z43" i="19"/>
  <c r="Z70" i="19"/>
  <c r="Z117" i="19"/>
  <c r="Z141" i="19"/>
  <c r="Z160" i="19"/>
  <c r="E107" i="19"/>
  <c r="E79" i="19"/>
  <c r="E93" i="19"/>
  <c r="E149" i="19"/>
  <c r="K46" i="2"/>
  <c r="J46" i="2"/>
  <c r="L71" i="2"/>
  <c r="M71" i="2"/>
  <c r="Z127" i="19"/>
  <c r="M121" i="19"/>
  <c r="M107" i="19"/>
  <c r="Z59" i="19"/>
  <c r="Z97" i="19"/>
  <c r="U105" i="19"/>
  <c r="Z105" i="19" s="1"/>
  <c r="Z116" i="19"/>
  <c r="Z60" i="19"/>
  <c r="Z14" i="19"/>
  <c r="Z25" i="19"/>
  <c r="Z33" i="19"/>
  <c r="Z44" i="19"/>
  <c r="U63" i="19"/>
  <c r="Z63" i="19" s="1"/>
  <c r="Z55" i="19"/>
  <c r="Z74" i="19"/>
  <c r="Z100" i="19"/>
  <c r="Z122" i="19"/>
  <c r="U121" i="19"/>
  <c r="Z121" i="19" s="1"/>
  <c r="Z71" i="19"/>
  <c r="Z142" i="19"/>
  <c r="U161" i="19"/>
  <c r="Z161" i="19" s="1"/>
  <c r="Z153" i="19"/>
  <c r="E91" i="19"/>
  <c r="E9" i="19"/>
  <c r="M207" i="3"/>
  <c r="L207" i="3"/>
  <c r="J207" i="3"/>
  <c r="K207" i="3"/>
  <c r="L201" i="3"/>
  <c r="K201" i="3"/>
  <c r="J201" i="3"/>
  <c r="M201" i="3"/>
  <c r="M198" i="3"/>
  <c r="K198" i="3"/>
  <c r="J198" i="3"/>
  <c r="L198" i="3"/>
  <c r="M149" i="19"/>
  <c r="Z89" i="19"/>
  <c r="Z157" i="19"/>
  <c r="M35" i="19"/>
  <c r="M37" i="19"/>
  <c r="M135" i="19"/>
  <c r="Z68" i="19"/>
  <c r="Z99" i="19"/>
  <c r="Z118" i="19"/>
  <c r="Z69" i="19"/>
  <c r="U77" i="19"/>
  <c r="Z77" i="19" s="1"/>
  <c r="Z15" i="19"/>
  <c r="Z26" i="19"/>
  <c r="Z34" i="19"/>
  <c r="Z45" i="19"/>
  <c r="Z56" i="19"/>
  <c r="Z80" i="19"/>
  <c r="U79" i="19"/>
  <c r="Z79" i="19" s="1"/>
  <c r="Z102" i="19"/>
  <c r="Z124" i="19"/>
  <c r="Z75" i="19"/>
  <c r="Z143" i="19"/>
  <c r="Z154" i="19"/>
  <c r="E49" i="19"/>
  <c r="E51" i="19"/>
  <c r="E77" i="19"/>
  <c r="K70" i="2"/>
  <c r="J70" i="2"/>
  <c r="L46" i="2"/>
  <c r="M46" i="2"/>
  <c r="L69" i="2"/>
  <c r="M69" i="2"/>
  <c r="L70" i="2"/>
  <c r="M70" i="2"/>
  <c r="M119" i="19"/>
  <c r="M51" i="19"/>
  <c r="M147" i="19"/>
  <c r="Z108" i="19"/>
  <c r="U107" i="19"/>
  <c r="Z107" i="19" s="1"/>
  <c r="Z29" i="19"/>
  <c r="Z130" i="19"/>
  <c r="E135" i="19"/>
  <c r="M206" i="3"/>
  <c r="K206" i="3"/>
  <c r="J206" i="3"/>
  <c r="L206" i="3"/>
  <c r="M23" i="19"/>
  <c r="Z112" i="19"/>
  <c r="Z20" i="19"/>
  <c r="Z53" i="19"/>
  <c r="Z115" i="19"/>
  <c r="Z151" i="19"/>
  <c r="E133" i="19"/>
  <c r="E37" i="19"/>
  <c r="E119" i="19"/>
  <c r="Z72" i="19"/>
  <c r="Z101" i="19"/>
  <c r="Z123" i="19"/>
  <c r="Z73" i="19"/>
  <c r="Z16" i="19"/>
  <c r="U35" i="19"/>
  <c r="Z35" i="19" s="1"/>
  <c r="Z27" i="19"/>
  <c r="U37" i="19"/>
  <c r="Z37" i="19" s="1"/>
  <c r="Z38" i="19"/>
  <c r="Z46" i="19"/>
  <c r="Z57" i="19"/>
  <c r="Z85" i="19"/>
  <c r="Z104" i="19"/>
  <c r="Z126" i="19"/>
  <c r="Z136" i="19"/>
  <c r="U135" i="19"/>
  <c r="Z135" i="19" s="1"/>
  <c r="Z144" i="19"/>
  <c r="Z155" i="19"/>
  <c r="E121" i="19"/>
  <c r="E161" i="19"/>
  <c r="K45" i="2"/>
  <c r="J45" i="2"/>
  <c r="J203" i="3"/>
  <c r="M203" i="3"/>
  <c r="L203" i="3"/>
  <c r="K203" i="3"/>
  <c r="Z111" i="19"/>
  <c r="U119" i="19"/>
  <c r="Z119" i="19" s="1"/>
  <c r="M21" i="19"/>
  <c r="Z83" i="19"/>
  <c r="U91" i="19"/>
  <c r="Z91" i="19" s="1"/>
  <c r="Z131" i="19"/>
  <c r="Z31" i="19"/>
  <c r="Z66" i="19"/>
  <c r="U65" i="19"/>
  <c r="Z65" i="19" s="1"/>
  <c r="Z62" i="19"/>
  <c r="E35" i="19"/>
  <c r="M45" i="2"/>
  <c r="L45" i="2"/>
  <c r="M91" i="19"/>
  <c r="M133" i="19"/>
  <c r="Z114" i="19"/>
  <c r="U21" i="19"/>
  <c r="Z21" i="19" s="1"/>
  <c r="Z13" i="19"/>
  <c r="Z32" i="19"/>
  <c r="Z54" i="19"/>
  <c r="Z98" i="19"/>
  <c r="Z67" i="19"/>
  <c r="Z152" i="19"/>
  <c r="E147" i="19"/>
  <c r="M200" i="3"/>
  <c r="L200" i="3"/>
  <c r="K200" i="3"/>
  <c r="J200" i="3"/>
  <c r="M9" i="19"/>
  <c r="Z84" i="19"/>
  <c r="Z103" i="19"/>
  <c r="Z125" i="19"/>
  <c r="U133" i="19"/>
  <c r="Z133" i="19" s="1"/>
  <c r="Z82" i="19"/>
  <c r="Z17" i="19"/>
  <c r="Z28" i="19"/>
  <c r="Z39" i="19"/>
  <c r="Z47" i="19"/>
  <c r="Z58" i="19"/>
  <c r="Z87" i="19"/>
  <c r="Z109" i="19"/>
  <c r="Z128" i="19"/>
  <c r="Z137" i="19"/>
  <c r="Z145" i="19"/>
  <c r="Z156" i="19"/>
  <c r="E65" i="19"/>
  <c r="E105" i="19"/>
  <c r="E21" i="19"/>
  <c r="E23" i="19"/>
  <c r="L197" i="3"/>
  <c r="K197" i="3"/>
  <c r="M197" i="3"/>
  <c r="J197" i="3"/>
  <c r="M199" i="3"/>
  <c r="L199" i="3"/>
  <c r="J199" i="3"/>
  <c r="K199" i="3"/>
  <c r="M204" i="3"/>
  <c r="L204" i="3"/>
  <c r="J204" i="3"/>
  <c r="K204" i="3"/>
  <c r="M196" i="3"/>
  <c r="L196" i="3"/>
  <c r="K196" i="3"/>
  <c r="J196" i="3"/>
  <c r="L189" i="3"/>
  <c r="K189" i="3"/>
  <c r="J189" i="3"/>
  <c r="M189" i="3"/>
  <c r="H35" i="19"/>
  <c r="J35" i="19"/>
  <c r="X21" i="19"/>
  <c r="I62" i="13"/>
  <c r="M62" i="13"/>
  <c r="L62" i="13"/>
  <c r="K62" i="13"/>
  <c r="J62" i="13"/>
  <c r="X35" i="19"/>
  <c r="R159" i="19"/>
  <c r="X119" i="19"/>
  <c r="R125" i="19"/>
  <c r="R102" i="19"/>
  <c r="R124" i="19"/>
  <c r="X77" i="19"/>
  <c r="R58" i="19"/>
  <c r="R69" i="19"/>
  <c r="M48" i="28"/>
  <c r="L48" i="28"/>
  <c r="K48" i="28"/>
  <c r="J48" i="28"/>
  <c r="I48" i="28"/>
  <c r="J65" i="19"/>
  <c r="H65" i="19"/>
  <c r="R119" i="19"/>
  <c r="P119" i="19"/>
  <c r="J161" i="19"/>
  <c r="H161" i="19"/>
  <c r="J93" i="19"/>
  <c r="H93" i="19"/>
  <c r="P16" i="41"/>
  <c r="S16" i="41"/>
  <c r="R16" i="41"/>
  <c r="Q16" i="41"/>
  <c r="T16" i="41"/>
  <c r="R147" i="19"/>
  <c r="P147" i="19"/>
  <c r="R160" i="19"/>
  <c r="X93" i="19"/>
  <c r="R108" i="19"/>
  <c r="AA20" i="13"/>
  <c r="Z20" i="13"/>
  <c r="X20" i="13"/>
  <c r="W20" i="13"/>
  <c r="Y20" i="13"/>
  <c r="M132" i="13"/>
  <c r="L132" i="13"/>
  <c r="J132" i="13"/>
  <c r="I132" i="13"/>
  <c r="K132" i="13"/>
  <c r="M190" i="3"/>
  <c r="K190" i="3"/>
  <c r="J190" i="3"/>
  <c r="L190" i="3"/>
  <c r="M18" i="2"/>
  <c r="L18" i="2"/>
  <c r="K18" i="2"/>
  <c r="J18" i="2"/>
  <c r="J187" i="3"/>
  <c r="M187" i="3"/>
  <c r="L187" i="3"/>
  <c r="K187" i="3"/>
  <c r="L193" i="3"/>
  <c r="K193" i="3"/>
  <c r="J193" i="3"/>
  <c r="M193" i="3"/>
  <c r="R59" i="19"/>
  <c r="K143" i="43"/>
  <c r="AA9" i="16"/>
  <c r="Y9" i="16"/>
  <c r="X9" i="16"/>
  <c r="Z9" i="16"/>
  <c r="W9" i="16"/>
  <c r="AA11" i="16"/>
  <c r="AA19" i="16"/>
  <c r="R93" i="19"/>
  <c r="P93" i="19"/>
  <c r="H37" i="19"/>
  <c r="J37" i="19"/>
  <c r="J76" i="13"/>
  <c r="I76" i="13"/>
  <c r="M76" i="13"/>
  <c r="L76" i="13"/>
  <c r="K76" i="13"/>
  <c r="AA20" i="16"/>
  <c r="R153" i="19"/>
  <c r="X23" i="19"/>
  <c r="R61" i="19"/>
  <c r="X37" i="19"/>
  <c r="J119" i="19"/>
  <c r="H119" i="19"/>
  <c r="K138" i="42"/>
  <c r="O146" i="43"/>
  <c r="N146" i="43"/>
  <c r="L146" i="43"/>
  <c r="M146" i="43"/>
  <c r="AA14" i="17"/>
  <c r="J149" i="19"/>
  <c r="H149" i="19"/>
  <c r="R81" i="19"/>
  <c r="O146" i="41"/>
  <c r="N146" i="41"/>
  <c r="M146" i="41"/>
  <c r="L146" i="41"/>
  <c r="AA14" i="16"/>
  <c r="R89" i="19"/>
  <c r="R154" i="19"/>
  <c r="M17" i="2"/>
  <c r="L17" i="2"/>
  <c r="K17" i="2"/>
  <c r="J17" i="2"/>
  <c r="R72" i="19"/>
  <c r="R127" i="19"/>
  <c r="K139" i="42"/>
  <c r="K186" i="3"/>
  <c r="J186" i="3"/>
  <c r="M186" i="3"/>
  <c r="L186" i="3"/>
  <c r="K93" i="17"/>
  <c r="J93" i="17"/>
  <c r="I93" i="17"/>
  <c r="M93" i="17"/>
  <c r="L93" i="17"/>
  <c r="P149" i="19"/>
  <c r="R149" i="19"/>
  <c r="H49" i="19"/>
  <c r="J49" i="19"/>
  <c r="N129" i="37"/>
  <c r="M129" i="37"/>
  <c r="K129" i="37"/>
  <c r="O129" i="37"/>
  <c r="L129" i="37"/>
  <c r="J54" i="12"/>
  <c r="I54" i="12"/>
  <c r="N54" i="12"/>
  <c r="M54" i="12"/>
  <c r="L54" i="12"/>
  <c r="K54" i="12"/>
  <c r="G57" i="12"/>
  <c r="X65" i="19"/>
  <c r="R68" i="19"/>
  <c r="X49" i="19"/>
  <c r="R79" i="19"/>
  <c r="P79" i="19"/>
  <c r="M121" i="17"/>
  <c r="L121" i="17"/>
  <c r="K121" i="17"/>
  <c r="J121" i="17"/>
  <c r="I121" i="17"/>
  <c r="J105" i="19"/>
  <c r="H105" i="19"/>
  <c r="R151" i="19"/>
  <c r="L104" i="13"/>
  <c r="K104" i="13"/>
  <c r="J104" i="13"/>
  <c r="I104" i="13"/>
  <c r="M104" i="13"/>
  <c r="X105" i="19"/>
  <c r="L55" i="12"/>
  <c r="K55" i="12"/>
  <c r="J55" i="12"/>
  <c r="I55" i="12"/>
  <c r="N55" i="12"/>
  <c r="M55" i="12"/>
  <c r="H23" i="19"/>
  <c r="J23" i="19"/>
  <c r="S7" i="19"/>
  <c r="H57" i="12"/>
  <c r="N53" i="12"/>
  <c r="M53" i="12"/>
  <c r="L53" i="12"/>
  <c r="K53" i="12"/>
  <c r="J53" i="12"/>
  <c r="I53" i="12"/>
  <c r="R94" i="19"/>
  <c r="P21" i="19"/>
  <c r="R21" i="19"/>
  <c r="R24" i="19"/>
  <c r="K146" i="28"/>
  <c r="J146" i="28"/>
  <c r="I146" i="28"/>
  <c r="M146" i="28"/>
  <c r="L146" i="28"/>
  <c r="J79" i="19"/>
  <c r="H79" i="19"/>
  <c r="R16" i="19"/>
  <c r="H51" i="19"/>
  <c r="J51" i="19"/>
  <c r="X135" i="19"/>
  <c r="Z21" i="22"/>
  <c r="Y21" i="22"/>
  <c r="X21" i="22"/>
  <c r="AB21" i="22"/>
  <c r="AA21" i="22"/>
  <c r="AA21" i="16"/>
  <c r="Y21" i="16"/>
  <c r="X21" i="16"/>
  <c r="Z21" i="16"/>
  <c r="W21" i="16"/>
  <c r="R87" i="19"/>
  <c r="R109" i="19"/>
  <c r="R128" i="19"/>
  <c r="R141" i="19"/>
  <c r="R30" i="19"/>
  <c r="J63" i="19"/>
  <c r="H63" i="19"/>
  <c r="R105" i="19"/>
  <c r="P105" i="19"/>
  <c r="L90" i="28"/>
  <c r="K90" i="28"/>
  <c r="J90" i="28"/>
  <c r="I90" i="28"/>
  <c r="M90" i="28"/>
  <c r="K145" i="43"/>
  <c r="W21" i="17"/>
  <c r="AA21" i="17"/>
  <c r="Z21" i="17"/>
  <c r="Y21" i="17"/>
  <c r="X21" i="17"/>
  <c r="R96" i="19"/>
  <c r="R115" i="19"/>
  <c r="R135" i="19"/>
  <c r="P135" i="19"/>
  <c r="X51" i="19"/>
  <c r="C57" i="12"/>
  <c r="AA16" i="16"/>
  <c r="M105" i="17"/>
  <c r="L105" i="17"/>
  <c r="K105" i="17"/>
  <c r="J105" i="17"/>
  <c r="I105" i="17"/>
  <c r="R111" i="19"/>
  <c r="N16" i="41"/>
  <c r="M16" i="41"/>
  <c r="L16" i="41"/>
  <c r="K138" i="41"/>
  <c r="R140" i="19"/>
  <c r="K142" i="41"/>
  <c r="M68" i="2"/>
  <c r="K194" i="3"/>
  <c r="J194" i="3"/>
  <c r="L194" i="3"/>
  <c r="M194" i="3"/>
  <c r="D57" i="12"/>
  <c r="R85" i="19"/>
  <c r="R104" i="19"/>
  <c r="R126" i="19"/>
  <c r="R152" i="19"/>
  <c r="R18" i="19"/>
  <c r="L160" i="13"/>
  <c r="K160" i="13"/>
  <c r="M160" i="13"/>
  <c r="J160" i="13"/>
  <c r="I160" i="13"/>
  <c r="M51" i="17"/>
  <c r="L51" i="17"/>
  <c r="K51" i="17"/>
  <c r="J51" i="17"/>
  <c r="I51" i="17"/>
  <c r="R113" i="19"/>
  <c r="R132" i="19"/>
  <c r="X147" i="19"/>
  <c r="P23" i="19"/>
  <c r="R23" i="19"/>
  <c r="M146" i="13"/>
  <c r="K146" i="13"/>
  <c r="J146" i="13"/>
  <c r="L146" i="13"/>
  <c r="I146" i="13"/>
  <c r="L107" i="17"/>
  <c r="K107" i="17"/>
  <c r="J107" i="17"/>
  <c r="I107" i="17"/>
  <c r="M107" i="17"/>
  <c r="R138" i="19"/>
  <c r="R27" i="19"/>
  <c r="R88" i="19"/>
  <c r="R110" i="19"/>
  <c r="R129" i="19"/>
  <c r="R74" i="19"/>
  <c r="R41" i="19"/>
  <c r="X79" i="19"/>
  <c r="K145" i="41"/>
  <c r="R14" i="19"/>
  <c r="R25" i="19"/>
  <c r="R33" i="19"/>
  <c r="R91" i="19"/>
  <c r="P91" i="19"/>
  <c r="K137" i="43"/>
  <c r="M149" i="17"/>
  <c r="L149" i="17"/>
  <c r="K149" i="17"/>
  <c r="J149" i="17"/>
  <c r="I149" i="17"/>
  <c r="R65" i="19"/>
  <c r="P65" i="19"/>
  <c r="R62" i="19"/>
  <c r="J91" i="19"/>
  <c r="H91" i="19"/>
  <c r="R130" i="19"/>
  <c r="R142" i="19"/>
  <c r="R12" i="19"/>
  <c r="R20" i="19"/>
  <c r="R31" i="19"/>
  <c r="R42" i="19"/>
  <c r="R53" i="19"/>
  <c r="K139" i="43"/>
  <c r="AA17" i="16"/>
  <c r="R15" i="19"/>
  <c r="R26" i="19"/>
  <c r="R34" i="19"/>
  <c r="R45" i="19"/>
  <c r="R56" i="19"/>
  <c r="J100" i="19"/>
  <c r="J121" i="19"/>
  <c r="H121" i="19"/>
  <c r="M34" i="28"/>
  <c r="L34" i="28"/>
  <c r="J34" i="28"/>
  <c r="K34" i="28"/>
  <c r="I34" i="28"/>
  <c r="J147" i="19"/>
  <c r="H147" i="19"/>
  <c r="H146" i="42"/>
  <c r="K146" i="42" s="1"/>
  <c r="R70" i="19"/>
  <c r="R29" i="19"/>
  <c r="R40" i="19"/>
  <c r="R48" i="19"/>
  <c r="K90" i="13"/>
  <c r="J90" i="13"/>
  <c r="I90" i="13"/>
  <c r="M90" i="13"/>
  <c r="L90" i="13"/>
  <c r="AA10" i="16"/>
  <c r="W9" i="17"/>
  <c r="AA9" i="17"/>
  <c r="Z9" i="17"/>
  <c r="Y9" i="17"/>
  <c r="X9" i="17"/>
  <c r="AA16" i="17"/>
  <c r="AA11" i="17"/>
  <c r="AA20" i="17"/>
  <c r="AA12" i="17"/>
  <c r="AA15" i="17"/>
  <c r="AA19" i="17"/>
  <c r="R32" i="19"/>
  <c r="R84" i="19"/>
  <c r="R71" i="19"/>
  <c r="R100" i="19"/>
  <c r="R121" i="19"/>
  <c r="P121" i="19"/>
  <c r="R150" i="19"/>
  <c r="P35" i="19"/>
  <c r="R35" i="19"/>
  <c r="R38" i="19"/>
  <c r="M91" i="17"/>
  <c r="L91" i="17"/>
  <c r="K91" i="17"/>
  <c r="J91" i="17"/>
  <c r="I91" i="17"/>
  <c r="P49" i="19"/>
  <c r="R49" i="19"/>
  <c r="R52" i="19"/>
  <c r="R97" i="19"/>
  <c r="K142" i="43"/>
  <c r="R44" i="19"/>
  <c r="X161" i="19"/>
  <c r="K140" i="41"/>
  <c r="R155" i="19"/>
  <c r="X63" i="19"/>
  <c r="I146" i="43"/>
  <c r="H146" i="43"/>
  <c r="K146" i="43" s="1"/>
  <c r="G146" i="43"/>
  <c r="M77" i="17"/>
  <c r="L77" i="17"/>
  <c r="K77" i="17"/>
  <c r="J77" i="17"/>
  <c r="I77" i="17"/>
  <c r="M119" i="17"/>
  <c r="L119" i="17"/>
  <c r="K119" i="17"/>
  <c r="J119" i="17"/>
  <c r="I119" i="17"/>
  <c r="R99" i="19"/>
  <c r="R118" i="19"/>
  <c r="J77" i="19"/>
  <c r="H77" i="19"/>
  <c r="K76" i="28"/>
  <c r="J76" i="28"/>
  <c r="I76" i="28"/>
  <c r="M76" i="28"/>
  <c r="L76" i="28"/>
  <c r="X121" i="19"/>
  <c r="K7" i="19"/>
  <c r="C7" i="19"/>
  <c r="AA21" i="15"/>
  <c r="Z21" i="15"/>
  <c r="Y21" i="15"/>
  <c r="X21" i="15"/>
  <c r="W21" i="15"/>
  <c r="J195" i="3"/>
  <c r="M195" i="3"/>
  <c r="L195" i="3"/>
  <c r="K195" i="3"/>
  <c r="R95" i="19"/>
  <c r="R114" i="19"/>
  <c r="J62" i="28"/>
  <c r="I62" i="28"/>
  <c r="M62" i="28"/>
  <c r="L62" i="28"/>
  <c r="K62" i="28"/>
  <c r="L63" i="17"/>
  <c r="K63" i="17"/>
  <c r="J63" i="17"/>
  <c r="I63" i="17"/>
  <c r="M63" i="17"/>
  <c r="R43" i="19"/>
  <c r="R54" i="19"/>
  <c r="R161" i="19"/>
  <c r="P161" i="19"/>
  <c r="P37" i="19"/>
  <c r="R37" i="19"/>
  <c r="AA13" i="16"/>
  <c r="R144" i="19"/>
  <c r="P51" i="19"/>
  <c r="R51" i="19"/>
  <c r="R116" i="19"/>
  <c r="M20" i="28"/>
  <c r="L20" i="28"/>
  <c r="K20" i="28"/>
  <c r="J20" i="28"/>
  <c r="I20" i="28"/>
  <c r="K138" i="43"/>
  <c r="R136" i="19"/>
  <c r="R55" i="19"/>
  <c r="R83" i="19"/>
  <c r="R103" i="19"/>
  <c r="R133" i="19"/>
  <c r="P133" i="19"/>
  <c r="R66" i="19"/>
  <c r="X149" i="19"/>
  <c r="R77" i="19"/>
  <c r="P77" i="19"/>
  <c r="R90" i="19"/>
  <c r="R112" i="19"/>
  <c r="R131" i="19"/>
  <c r="O146" i="42"/>
  <c r="M146" i="42"/>
  <c r="N146" i="42"/>
  <c r="L146" i="42"/>
  <c r="K140" i="43"/>
  <c r="J133" i="19"/>
  <c r="H133" i="19"/>
  <c r="J147" i="17"/>
  <c r="I147" i="17"/>
  <c r="L147" i="17"/>
  <c r="K147" i="17"/>
  <c r="M147" i="17"/>
  <c r="R67" i="19"/>
  <c r="R98" i="19"/>
  <c r="R117" i="19"/>
  <c r="J10" i="19"/>
  <c r="R107" i="19"/>
  <c r="P107" i="19"/>
  <c r="M34" i="13"/>
  <c r="K34" i="13"/>
  <c r="J34" i="13"/>
  <c r="L34" i="13"/>
  <c r="I34" i="13"/>
  <c r="M192" i="3"/>
  <c r="L192" i="3"/>
  <c r="K192" i="3"/>
  <c r="J192" i="3"/>
  <c r="M188" i="3"/>
  <c r="L188" i="3"/>
  <c r="K188" i="3"/>
  <c r="J188" i="3"/>
  <c r="P9" i="19"/>
  <c r="R9" i="19"/>
  <c r="R82" i="19"/>
  <c r="R80" i="19"/>
  <c r="R139" i="19"/>
  <c r="R145" i="19"/>
  <c r="R76" i="19"/>
  <c r="R156" i="19"/>
  <c r="M191" i="3"/>
  <c r="L191" i="3"/>
  <c r="J191" i="3"/>
  <c r="K191" i="3"/>
  <c r="V23" i="14"/>
  <c r="T23" i="14"/>
  <c r="U23" i="14"/>
  <c r="I20" i="13"/>
  <c r="M20" i="13"/>
  <c r="L20" i="13"/>
  <c r="K20" i="13"/>
  <c r="J20" i="13"/>
  <c r="J135" i="19"/>
  <c r="H135" i="19"/>
  <c r="H21" i="19"/>
  <c r="J21" i="19"/>
  <c r="M118" i="28"/>
  <c r="L118" i="28"/>
  <c r="K118" i="28"/>
  <c r="J118" i="28"/>
  <c r="I118" i="28"/>
  <c r="J132" i="28"/>
  <c r="M132" i="28"/>
  <c r="L132" i="28"/>
  <c r="K132" i="28"/>
  <c r="I132" i="28"/>
  <c r="N56" i="12"/>
  <c r="M56" i="12"/>
  <c r="L56" i="12"/>
  <c r="K56" i="12"/>
  <c r="J56" i="12"/>
  <c r="I56" i="12"/>
  <c r="J107" i="19"/>
  <c r="H107" i="19"/>
  <c r="R158" i="19"/>
  <c r="X9" i="19"/>
  <c r="R146" i="19"/>
  <c r="M135" i="17"/>
  <c r="L135" i="17"/>
  <c r="K135" i="17"/>
  <c r="J135" i="17"/>
  <c r="I135" i="17"/>
  <c r="X107" i="19"/>
  <c r="R122" i="19"/>
  <c r="R46" i="19"/>
  <c r="M118" i="13"/>
  <c r="L118" i="13"/>
  <c r="K118" i="13"/>
  <c r="I118" i="13"/>
  <c r="J118" i="13"/>
  <c r="AA18" i="16"/>
  <c r="X91" i="19"/>
  <c r="R137" i="19"/>
  <c r="R63" i="19"/>
  <c r="P63" i="19"/>
  <c r="L160" i="28"/>
  <c r="K160" i="28"/>
  <c r="J160" i="28"/>
  <c r="I160" i="28"/>
  <c r="M160" i="28"/>
  <c r="K144" i="43"/>
  <c r="L48" i="13"/>
  <c r="K48" i="13"/>
  <c r="M48" i="13"/>
  <c r="J48" i="13"/>
  <c r="I48" i="13"/>
  <c r="R75" i="19"/>
  <c r="R17" i="19"/>
  <c r="R28" i="19"/>
  <c r="R39" i="19"/>
  <c r="R47" i="19"/>
  <c r="H16" i="41"/>
  <c r="J16" i="41"/>
  <c r="I16" i="41"/>
  <c r="M104" i="28"/>
  <c r="L104" i="28"/>
  <c r="K104" i="28"/>
  <c r="J104" i="28"/>
  <c r="I104" i="28"/>
  <c r="K141" i="43"/>
  <c r="K161" i="17"/>
  <c r="J161" i="17"/>
  <c r="I161" i="17"/>
  <c r="M161" i="17"/>
  <c r="L161" i="17"/>
  <c r="I133" i="17"/>
  <c r="M133" i="17"/>
  <c r="L133" i="17"/>
  <c r="K133" i="17"/>
  <c r="J133" i="17"/>
  <c r="X133" i="19"/>
  <c r="H9" i="19"/>
  <c r="J9" i="19"/>
  <c r="J140" i="19"/>
  <c r="J83" i="19"/>
  <c r="J157" i="19"/>
  <c r="J160" i="19"/>
  <c r="J151" i="19"/>
  <c r="J18" i="19"/>
  <c r="J29" i="19"/>
  <c r="J40" i="19"/>
  <c r="J48" i="19"/>
  <c r="D23" i="19" l="1"/>
  <c r="T63" i="19"/>
  <c r="D63" i="19"/>
  <c r="L91" i="19"/>
  <c r="L93" i="19"/>
  <c r="T133" i="19"/>
  <c r="T135" i="19"/>
  <c r="D135" i="19"/>
  <c r="L49" i="19"/>
  <c r="D77" i="19"/>
  <c r="D105" i="19"/>
  <c r="D107" i="19"/>
  <c r="L21" i="19"/>
  <c r="L23" i="19"/>
  <c r="L133" i="19"/>
  <c r="L135" i="19"/>
  <c r="T35" i="19"/>
  <c r="T37" i="19"/>
  <c r="L77" i="19"/>
  <c r="D35" i="19"/>
  <c r="D37" i="19"/>
  <c r="D147" i="19"/>
  <c r="D149" i="19"/>
  <c r="L63" i="19"/>
  <c r="L65" i="19"/>
  <c r="T105" i="19"/>
  <c r="T107" i="19"/>
  <c r="D133" i="19"/>
  <c r="D65" i="19"/>
  <c r="D79" i="19"/>
  <c r="L105" i="19"/>
  <c r="L107" i="19"/>
  <c r="T9" i="19"/>
  <c r="T147" i="19"/>
  <c r="T149" i="19"/>
  <c r="T93" i="19"/>
  <c r="D9" i="19"/>
  <c r="D119" i="19"/>
  <c r="D121" i="19"/>
  <c r="L35" i="19"/>
  <c r="L37" i="19"/>
  <c r="L147" i="19"/>
  <c r="L149" i="19"/>
  <c r="T49" i="19"/>
  <c r="T51" i="19"/>
  <c r="T65" i="19"/>
  <c r="T79" i="19"/>
  <c r="D21" i="19"/>
  <c r="T91" i="19"/>
  <c r="D49" i="19"/>
  <c r="D51" i="19"/>
  <c r="D161" i="19"/>
  <c r="L79" i="19"/>
  <c r="T119" i="19"/>
  <c r="T121" i="19"/>
  <c r="L51" i="19"/>
  <c r="L161" i="19"/>
  <c r="D91" i="19"/>
  <c r="D93" i="19"/>
  <c r="L9" i="19"/>
  <c r="L119" i="19"/>
  <c r="L121" i="19"/>
  <c r="T77" i="19"/>
  <c r="T21" i="19"/>
  <c r="T23" i="19"/>
  <c r="T161" i="19"/>
  <c r="Q7" i="19"/>
  <c r="N57" i="12"/>
  <c r="M57" i="12"/>
  <c r="L57" i="12"/>
  <c r="K57" i="12"/>
  <c r="J57" i="12"/>
  <c r="I57" i="12"/>
  <c r="I7" i="19"/>
  <c r="Y7" i="19"/>
  <c r="Y86" i="19" l="1"/>
  <c r="Y57" i="19"/>
  <c r="S107" i="19"/>
  <c r="Y107" i="19" s="1"/>
  <c r="Y108" i="19"/>
  <c r="Y146" i="19"/>
  <c r="I47" i="19"/>
  <c r="I18" i="19"/>
  <c r="I95" i="19"/>
  <c r="I144" i="19"/>
  <c r="Q57" i="19"/>
  <c r="Q95" i="19"/>
  <c r="Y15" i="19"/>
  <c r="S65" i="19"/>
  <c r="Y65" i="19" s="1"/>
  <c r="Y66" i="19"/>
  <c r="Y118" i="19"/>
  <c r="C35" i="19"/>
  <c r="I35" i="19" s="1"/>
  <c r="I27" i="19"/>
  <c r="I73" i="19"/>
  <c r="Q20" i="19"/>
  <c r="Q82" i="19"/>
  <c r="Q127" i="19"/>
  <c r="Y54" i="19"/>
  <c r="Y89" i="19"/>
  <c r="Y141" i="19"/>
  <c r="I26" i="19"/>
  <c r="I15" i="19"/>
  <c r="I75" i="19"/>
  <c r="I84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32" i="19"/>
  <c r="Q31" i="19"/>
  <c r="K21" i="19"/>
  <c r="Q21" i="19" s="1"/>
  <c r="Q13" i="19"/>
  <c r="Q56" i="19"/>
  <c r="Q46" i="19"/>
  <c r="Q73" i="19"/>
  <c r="Q81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Y32" i="19"/>
  <c r="S91" i="19"/>
  <c r="Y91" i="19" s="1"/>
  <c r="Y83" i="19"/>
  <c r="Y116" i="19"/>
  <c r="Y157" i="19"/>
  <c r="I62" i="19"/>
  <c r="I114" i="19"/>
  <c r="Q43" i="19"/>
  <c r="Q70" i="19"/>
  <c r="Q103" i="19"/>
  <c r="K135" i="19"/>
  <c r="Q135" i="19" s="1"/>
  <c r="Q136" i="19"/>
  <c r="Y11" i="19"/>
  <c r="C51" i="19"/>
  <c r="I51" i="19" s="1"/>
  <c r="I52" i="19"/>
  <c r="I96" i="19"/>
  <c r="I137" i="19"/>
  <c r="K23" i="19"/>
  <c r="Q23" i="19" s="1"/>
  <c r="Q24" i="19"/>
  <c r="K37" i="19"/>
  <c r="Q37" i="19" s="1"/>
  <c r="Q38" i="19"/>
  <c r="Q115" i="19"/>
  <c r="Q145" i="19"/>
  <c r="Y42" i="19"/>
  <c r="Y47" i="19"/>
  <c r="Y110" i="19"/>
  <c r="Y159" i="19"/>
  <c r="I28" i="19"/>
  <c r="C105" i="19"/>
  <c r="I105" i="19" s="1"/>
  <c r="I97" i="19"/>
  <c r="I157" i="19"/>
  <c r="K51" i="19"/>
  <c r="Q51" i="19" s="1"/>
  <c r="Q52" i="19"/>
  <c r="Q86" i="19"/>
  <c r="Q138" i="19"/>
  <c r="Y31" i="19"/>
  <c r="Y59" i="19"/>
  <c r="S121" i="19"/>
  <c r="Y121" i="19" s="1"/>
  <c r="Y122" i="19"/>
  <c r="Y160" i="19"/>
  <c r="I32" i="19"/>
  <c r="S21" i="19"/>
  <c r="Y21" i="19" s="1"/>
  <c r="Y13" i="19"/>
  <c r="S63" i="19"/>
  <c r="Y63" i="19" s="1"/>
  <c r="Y55" i="19"/>
  <c r="Y58" i="19"/>
  <c r="Y40" i="19"/>
  <c r="Y20" i="19"/>
  <c r="Y56" i="19"/>
  <c r="Y74" i="19"/>
  <c r="Y68" i="19"/>
  <c r="Y90" i="19"/>
  <c r="Y101" i="19"/>
  <c r="Y112" i="19"/>
  <c r="Y123" i="19"/>
  <c r="Y131" i="19"/>
  <c r="Y142" i="19"/>
  <c r="S161" i="19"/>
  <c r="Y161" i="19" s="1"/>
  <c r="Y153" i="19"/>
  <c r="I19" i="19"/>
  <c r="I40" i="19"/>
  <c r="I30" i="19"/>
  <c r="C63" i="19"/>
  <c r="I63" i="19" s="1"/>
  <c r="I55" i="19"/>
  <c r="C49" i="19"/>
  <c r="I49" i="19" s="1"/>
  <c r="I41" i="19"/>
  <c r="I81" i="19"/>
  <c r="I61" i="19"/>
  <c r="I88" i="19"/>
  <c r="I99" i="19"/>
  <c r="I110" i="19"/>
  <c r="I118" i="19"/>
  <c r="I129" i="19"/>
  <c r="I140" i="19"/>
  <c r="I151" i="19"/>
  <c r="I159" i="19"/>
  <c r="Q18" i="19"/>
  <c r="K49" i="19"/>
  <c r="Q49" i="19" s="1"/>
  <c r="Q41" i="19"/>
  <c r="Q40" i="19"/>
  <c r="Q26" i="19"/>
  <c r="Q14" i="19"/>
  <c r="K63" i="19"/>
  <c r="Q63" i="19" s="1"/>
  <c r="Q55" i="19"/>
  <c r="Q84" i="19"/>
  <c r="Q62" i="19"/>
  <c r="Q88" i="19"/>
  <c r="Q99" i="19"/>
  <c r="Q110" i="19"/>
  <c r="Q118" i="19"/>
  <c r="Q129" i="19"/>
  <c r="Q140" i="19"/>
  <c r="Q151" i="19"/>
  <c r="Q159" i="19"/>
  <c r="S9" i="19"/>
  <c r="Y9" i="19" s="1"/>
  <c r="Y10" i="19"/>
  <c r="Y67" i="19"/>
  <c r="Y127" i="19"/>
  <c r="I12" i="19"/>
  <c r="I60" i="19"/>
  <c r="I103" i="19"/>
  <c r="C135" i="19"/>
  <c r="I135" i="19" s="1"/>
  <c r="I136" i="19"/>
  <c r="Q17" i="19"/>
  <c r="Q33" i="19"/>
  <c r="Q114" i="19"/>
  <c r="Q144" i="19"/>
  <c r="S37" i="19"/>
  <c r="Y37" i="19" s="1"/>
  <c r="Y38" i="19"/>
  <c r="Y18" i="19"/>
  <c r="Y71" i="19"/>
  <c r="Y109" i="19"/>
  <c r="S147" i="19"/>
  <c r="Y147" i="19" s="1"/>
  <c r="Y139" i="19"/>
  <c r="C79" i="19"/>
  <c r="I79" i="19" s="1"/>
  <c r="I80" i="19"/>
  <c r="I67" i="19"/>
  <c r="I104" i="19"/>
  <c r="Q47" i="19"/>
  <c r="Q104" i="19"/>
  <c r="Q156" i="19"/>
  <c r="Y19" i="19"/>
  <c r="Y75" i="19"/>
  <c r="Y129" i="19"/>
  <c r="I14" i="19"/>
  <c r="I71" i="19"/>
  <c r="I116" i="19"/>
  <c r="I146" i="19"/>
  <c r="K35" i="19"/>
  <c r="Q35" i="19" s="1"/>
  <c r="Q27" i="19"/>
  <c r="K107" i="19"/>
  <c r="Q107" i="19" s="1"/>
  <c r="Q108" i="19"/>
  <c r="Q157" i="19"/>
  <c r="Y46" i="19"/>
  <c r="Y70" i="19"/>
  <c r="Y130" i="19"/>
  <c r="I31" i="19"/>
  <c r="I46" i="19"/>
  <c r="Y14" i="19"/>
  <c r="Y16" i="19"/>
  <c r="Y82" i="19"/>
  <c r="Y44" i="19"/>
  <c r="Y26" i="19"/>
  <c r="Y60" i="19"/>
  <c r="Y81" i="19"/>
  <c r="Y72" i="19"/>
  <c r="S93" i="19"/>
  <c r="Y93" i="19" s="1"/>
  <c r="Y94" i="19"/>
  <c r="Y102" i="19"/>
  <c r="Y113" i="19"/>
  <c r="Y124" i="19"/>
  <c r="Y132" i="19"/>
  <c r="Y143" i="19"/>
  <c r="Y154" i="19"/>
  <c r="I82" i="19"/>
  <c r="I44" i="19"/>
  <c r="I34" i="19"/>
  <c r="I16" i="19"/>
  <c r="I59" i="19"/>
  <c r="I45" i="19"/>
  <c r="I68" i="19"/>
  <c r="C65" i="19"/>
  <c r="I65" i="19" s="1"/>
  <c r="I66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16" i="19"/>
  <c r="Q45" i="19"/>
  <c r="Q44" i="19"/>
  <c r="Q30" i="19"/>
  <c r="Q15" i="19"/>
  <c r="Q59" i="19"/>
  <c r="K91" i="19"/>
  <c r="Q91" i="19" s="1"/>
  <c r="Q83" i="19"/>
  <c r="Q67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61" i="19"/>
  <c r="Y98" i="19"/>
  <c r="Y128" i="19"/>
  <c r="Y158" i="19"/>
  <c r="I20" i="19"/>
  <c r="C23" i="19"/>
  <c r="I23" i="19" s="1"/>
  <c r="I24" i="19"/>
  <c r="C77" i="19"/>
  <c r="I77" i="19" s="1"/>
  <c r="I69" i="19"/>
  <c r="I115" i="19"/>
  <c r="I145" i="19"/>
  <c r="Q19" i="19"/>
  <c r="Q60" i="19"/>
  <c r="Q85" i="19"/>
  <c r="Q137" i="19"/>
  <c r="S35" i="19"/>
  <c r="Y35" i="19" s="1"/>
  <c r="Y27" i="19"/>
  <c r="Y99" i="19"/>
  <c r="Y151" i="19"/>
  <c r="I42" i="19"/>
  <c r="C107" i="19"/>
  <c r="I107" i="19" s="1"/>
  <c r="I108" i="19"/>
  <c r="I127" i="19"/>
  <c r="Q28" i="19"/>
  <c r="K77" i="19"/>
  <c r="Q77" i="19" s="1"/>
  <c r="Q69" i="19"/>
  <c r="Q116" i="19"/>
  <c r="Y84" i="19"/>
  <c r="S51" i="19"/>
  <c r="Y51" i="19" s="1"/>
  <c r="Y52" i="19"/>
  <c r="S119" i="19"/>
  <c r="Y119" i="19" s="1"/>
  <c r="Y111" i="19"/>
  <c r="Y25" i="19"/>
  <c r="Y17" i="19"/>
  <c r="Y30" i="19"/>
  <c r="S77" i="19"/>
  <c r="Y77" i="19" s="1"/>
  <c r="Y69" i="19"/>
  <c r="S79" i="19"/>
  <c r="Y79" i="19" s="1"/>
  <c r="Y80" i="19"/>
  <c r="Y76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C21" i="19"/>
  <c r="I21" i="19" s="1"/>
  <c r="I13" i="19"/>
  <c r="I48" i="19"/>
  <c r="I39" i="19"/>
  <c r="I25" i="19"/>
  <c r="I17" i="19"/>
  <c r="I54" i="19"/>
  <c r="I72" i="19"/>
  <c r="I70" i="19"/>
  <c r="I90" i="19"/>
  <c r="I101" i="19"/>
  <c r="I112" i="19"/>
  <c r="I123" i="19"/>
  <c r="I131" i="19"/>
  <c r="I142" i="19"/>
  <c r="C161" i="19"/>
  <c r="I161" i="19" s="1"/>
  <c r="I153" i="19"/>
  <c r="K9" i="19"/>
  <c r="Q9" i="19" s="1"/>
  <c r="Q10" i="19"/>
  <c r="Q54" i="19"/>
  <c r="Q48" i="19"/>
  <c r="Q34" i="19"/>
  <c r="Q25" i="19"/>
  <c r="Q68" i="19"/>
  <c r="Q61" i="19"/>
  <c r="Q71" i="19"/>
  <c r="Q90" i="19"/>
  <c r="Q101" i="19"/>
  <c r="Q112" i="19"/>
  <c r="Q123" i="19"/>
  <c r="Q131" i="19"/>
  <c r="Q142" i="19"/>
  <c r="K161" i="19"/>
  <c r="Q161" i="19" s="1"/>
  <c r="Q153" i="19"/>
  <c r="Y33" i="19"/>
  <c r="Y39" i="19"/>
  <c r="S105" i="19"/>
  <c r="Y105" i="19" s="1"/>
  <c r="Y97" i="19"/>
  <c r="Y138" i="19"/>
  <c r="I57" i="19"/>
  <c r="I33" i="19"/>
  <c r="C91" i="19"/>
  <c r="I91" i="19" s="1"/>
  <c r="I83" i="19"/>
  <c r="C133" i="19"/>
  <c r="I133" i="19" s="1"/>
  <c r="I125" i="19"/>
  <c r="I155" i="19"/>
  <c r="Q11" i="19"/>
  <c r="Q76" i="19"/>
  <c r="K79" i="19"/>
  <c r="Q79" i="19" s="1"/>
  <c r="Q80" i="19"/>
  <c r="K133" i="19"/>
  <c r="Q133" i="19" s="1"/>
  <c r="Q125" i="19"/>
  <c r="Q155" i="19"/>
  <c r="S49" i="19"/>
  <c r="Y49" i="19" s="1"/>
  <c r="Y41" i="19"/>
  <c r="Y43" i="19"/>
  <c r="Y87" i="19"/>
  <c r="Y117" i="19"/>
  <c r="S149" i="19"/>
  <c r="Y149" i="19" s="1"/>
  <c r="Y150" i="19"/>
  <c r="C37" i="19"/>
  <c r="I37" i="19" s="1"/>
  <c r="I38" i="19"/>
  <c r="I85" i="19"/>
  <c r="I126" i="19"/>
  <c r="I156" i="19"/>
  <c r="Q12" i="19"/>
  <c r="Q74" i="19"/>
  <c r="Q96" i="19"/>
  <c r="Q126" i="19"/>
  <c r="Y45" i="19"/>
  <c r="Y88" i="19"/>
  <c r="Y140" i="19"/>
  <c r="I56" i="19"/>
  <c r="I86" i="19"/>
  <c r="I138" i="19"/>
  <c r="Q42" i="19"/>
  <c r="K105" i="19"/>
  <c r="Q105" i="19" s="1"/>
  <c r="Q97" i="19"/>
  <c r="Q146" i="19"/>
  <c r="Y12" i="19"/>
  <c r="Y100" i="19"/>
  <c r="Y152" i="19"/>
  <c r="S23" i="19"/>
  <c r="Y23" i="19" s="1"/>
  <c r="Y24" i="19"/>
  <c r="Y48" i="19"/>
  <c r="Y29" i="19"/>
  <c r="Y28" i="19"/>
  <c r="Y53" i="19"/>
  <c r="Y34" i="19"/>
  <c r="Y73" i="19"/>
  <c r="Y62" i="19"/>
  <c r="Y85" i="19"/>
  <c r="Y96" i="19"/>
  <c r="Y104" i="19"/>
  <c r="Y115" i="19"/>
  <c r="Y126" i="19"/>
  <c r="Y137" i="19"/>
  <c r="Y145" i="19"/>
  <c r="Y156" i="19"/>
  <c r="I11" i="19"/>
  <c r="I53" i="19"/>
  <c r="I43" i="19"/>
  <c r="I29" i="19"/>
  <c r="C9" i="19"/>
  <c r="I9" i="19" s="1"/>
  <c r="I10" i="19"/>
  <c r="I58" i="19"/>
  <c r="I76" i="19"/>
  <c r="I74" i="19"/>
  <c r="C93" i="19"/>
  <c r="I93" i="19" s="1"/>
  <c r="I94" i="19"/>
  <c r="I102" i="19"/>
  <c r="I113" i="19"/>
  <c r="I124" i="19"/>
  <c r="I132" i="19"/>
  <c r="I143" i="19"/>
  <c r="I154" i="19"/>
  <c r="Q58" i="19"/>
  <c r="Q53" i="19"/>
  <c r="Q39" i="19"/>
  <c r="Q29" i="19"/>
  <c r="Q72" i="19"/>
  <c r="K65" i="19"/>
  <c r="Q65" i="19" s="1"/>
  <c r="Q66" i="19"/>
  <c r="Q75" i="19"/>
  <c r="K93" i="19"/>
  <c r="Q93" i="19" s="1"/>
  <c r="Q94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<sst xmlns="http://schemas.openxmlformats.org/spreadsheetml/2006/main" count="6167" uniqueCount="322">
  <si>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</si>
  <si>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</si>
  <si>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</si>
  <si>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</si>
  <si>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</si>
  <si>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</si>
  <si>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</si>
  <si>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</si>
  <si>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</si>
  <si>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</si>
  <si>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</si>
  <si>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</si>
  <si>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</si>
  <si>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</si>
  <si>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</si>
  <si>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</si>
  <si>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</si>
  <si>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</si>
  <si>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</si>
  <si>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</si>
  <si>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</si>
  <si>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</si>
  <si>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</si>
  <si>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</si>
  <si>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</si>
  <si>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</si>
  <si>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</si>
  <si>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</si>
  <si>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</si>
  <si>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</si>
  <si>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</si>
  <si>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</si>
  <si>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</si>
  <si>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</si>
  <si>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</si>
  <si>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</si>
  <si>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</si>
  <si>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</si>
  <si>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</si>
  <si>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</si>
  <si>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</si>
  <si>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</si>
  <si>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</si>
  <si>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</si>
  <si>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</si>
  <si>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</si>
  <si>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</si>
  <si>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</si>
  <si>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</si>
  <si>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</si>
  <si>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</si>
  <si>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</si>
  <si>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</si>
  <si>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</si>
  <si>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</si>
  <si>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</si>
  <si>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</si>
  <si>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</si>
  <si>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</si>
  <si>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</si>
  <si>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</si>
  <si>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</si>
  <si>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</si>
  <si>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</si>
  <si>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</si>
  <si>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</si>
  <si>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</si>
  <si>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</si>
  <si>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</si>
  <si>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</si>
  <si>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</si>
  <si>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</si>
  <si>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</si>
  <si>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</si>
  <si>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</si>
  <si>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</si>
  <si>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</si>
  <si>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</si>
  <si>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</si>
  <si>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</si>
  <si>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</si>
  <si>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</si>
  <si>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</si>
  <si>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</si>
  <si>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</si>
  <si>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</si>
  <si>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</si>
  <si>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</si>
  <si>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</si>
  <si>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</si>
  <si>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</si>
  <si>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</si>
  <si>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</si>
  <si>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</si>
  <si>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</si>
  <si>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</si>
  <si>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</si>
  <si>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</si>
  <si>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</si>
  <si>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</si>
  <si>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</si>
  <si>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</si>
  <si>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</si>
  <si>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</si>
  <si>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</si>
  <si>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</si>
  <si>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</si>
  <si>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</si>
  <si>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</si>
  <si>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</si>
  <si>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</si>
  <si>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</si>
  <si>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</si>
  <si>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</si>
  <si>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</si>
  <si>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</si>
  <si>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</si>
  <si>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</si>
  <si>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</si>
  <si>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</si>
  <si>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</si>
  <si>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</si>
  <si>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</si>
  <si>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</si>
  <si>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</si>
  <si>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</si>
  <si>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</si>
  <si>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</si>
  <si>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</si>
  <si>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</si>
  <si>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</si>
  <si>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</si>
  <si>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</si>
  <si>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</si>
  <si>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</si>
  <si>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</si>
  <si>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</si>
  <si>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</si>
  <si>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</si>
  <si>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</si>
  <si>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</si>
  <si>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</si>
  <si>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</si>
  <si>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</si>
  <si>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</si>
  <si>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</si>
  <si>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</si>
  <si>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</si>
  <si>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</si>
  <si>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</si>
  <si>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</si>
  <si>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</si>
  <si>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</si>
  <si>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</si>
  <si>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</si>
  <si>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</si>
  <si>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</si>
  <si>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</si>
  <si>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</si>
  <si>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</si>
  <si>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</si>
  <si>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</si>
  <si>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</si>
  <si>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</si>
  <si>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</si>
  <si>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</si>
  <si>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</si>
  <si>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</si>
  <si>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</si>
  <si>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</si>
  <si>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</si>
  <si>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</si>
  <si>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</si>
  <si>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</si>
  <si>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</si>
  <si>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</si>
  <si>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</si>
  <si>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</si>
  <si>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</si>
  <si>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</si>
  <si>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</si>
  <si>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</si>
  <si>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</si>
  <si>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</si>
  <si>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</si>
  <si>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</si>
  <si>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</si>
  <si>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</si>
  <si>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</si>
  <si>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</si>
  <si>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</si>
  <si>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</si>
  <si>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</si>
  <si>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</si>
  <si>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</si>
  <si>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</si>
  <si>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</si>
  <si>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</si>
  <si>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</si>
  <si>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</si>
  <si>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</si>
  <si>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</si>
  <si>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</si>
  <si>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</si>
  <si>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</si>
  <si>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</si>
  <si>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</si>
  <si>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</si>
  <si>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</si>
  <si>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</si>
  <si>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</si>
  <si>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</si>
  <si>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</si>
  <si>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</si>
  <si>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</si>
  <si>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</si>
  <si>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</si>
  <si>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</si>
  <si>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</si>
  <si>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</si>
  <si>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</si>
  <si>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</si>
  <si>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</si>
  <si>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agosto 2019</t>
  </si>
  <si>
    <t>agosto 2021</t>
  </si>
  <si>
    <t>agosto 2022</t>
  </si>
  <si>
    <t>agosto 2023</t>
  </si>
  <si>
    <t>agosto 2024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</si>
  <si>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</si>
  <si>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</si>
  <si>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</si>
  <si>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</si>
  <si>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</si>
  <si>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</si>
  <si>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</si>
  <si>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</si>
  <si>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</si>
  <si>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</si>
  <si>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</si>
  <si>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</si>
  <si>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</si>
  <si>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</si>
  <si>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</si>
  <si>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</si>
  <si>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</si>
  <si>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</si>
  <si>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</si>
  <si>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</si>
  <si>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</si>
  <si>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</si>
  <si>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</si>
  <si>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</si>
  <si>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</si>
  <si>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</si>
  <si>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</si>
  <si>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</si>
  <si>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agosto 2020</t>
  </si>
  <si>
    <t>Viajeros entrados en los establecimientos alojativos de San Miguel de Abona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</si>
  <si>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</si>
  <si>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</si>
  <si>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</si>
  <si>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</si>
  <si>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</si>
  <si>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</si>
  <si>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</si>
  <si>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</si>
  <si>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agosto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</si>
  <si>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</si>
  <si>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</si>
  <si>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</si>
  <si>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</si>
  <si>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</si>
  <si>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</si>
  <si>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</si>
  <si>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</si>
  <si>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</si>
  <si>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</si>
  <si>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</si>
  <si>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</si>
  <si>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</si>
  <si>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</si>
  <si>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</si>
  <si>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</si>
  <si>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</si>
  <si>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</si>
  <si>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</si>
  <si>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apartamentos de San Miguel de Abona</t>
  </si>
  <si>
    <t>agosto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</si>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</sst>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91D8F4C-1CBC-4BC3-9732-37ED92BD5EA3}"/>
    <cellStyle name="Normal 2 6" xfId="3" xr:uid="{6ED4E842-7D53-40E6-BBC5-36F5B6E591F3}"/>
    <cellStyle name="Porcentaje" xfId="1" builtinId="5"/>
  </cellStyles>
  <dxfs count="0"/>
  <tableStyles count="1" defaultTableStyle="TableStyleMedium2" defaultPivotStyle="PivotStyleLight16">
    <tableStyle name="Invisible" pivot="0" table="0" count="0" xr9:uid="{20616C41-1EE5-41AE-A8A4-F762A0A539A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7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9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1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B-47BB-A2B7-434D35F0B2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B-47BB-A2B7-434D35F0B253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EB-47BB-A2B7-434D35F0B25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B-47BB-A2B7-434D35F0B25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EB-47BB-A2B7-434D35F0B2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EB-47BB-A2B7-434D35F0B25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EB-47BB-A2B7-434D35F0B2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EB-47BB-A2B7-434D35F0B2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12">
                  <c:v>160886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EB-47BB-A2B7-434D35F0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EB-47BB-A2B7-434D35F0B2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EB-47BB-A2B7-434D35F0B2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EB-47BB-A2B7-434D35F0B2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EB-47BB-A2B7-434D35F0B2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EB-47BB-A2B7-434D35F0B2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EB-47BB-A2B7-434D35F0B2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EB-47BB-A2B7-434D35F0B2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EB-47BB-A2B7-434D35F0B2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B-47BB-A2B7-434D35F0B2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B-47BB-A2B7-434D35F0B2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EB-47BB-A2B7-434D35F0B2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EB-47BB-A2B7-434D35F0B2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EB-47BB-A2B7-434D35F0B25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-4.7284613699214217E-2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EB-47BB-A2B7-434D35F0B253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0.67930692552580774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EB-47BB-A2B7-434D35F0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C-4974-8BEE-D5B4BA1D0D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C-4974-8BEE-D5B4BA1D0DEA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C-4974-8BEE-D5B4BA1D0DE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C-4974-8BEE-D5B4BA1D0DE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C-4974-8BEE-D5B4BA1D0D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6C-4974-8BEE-D5B4BA1D0DE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6C-4974-8BEE-D5B4BA1D0D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6C-4974-8BEE-D5B4BA1D0D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12">
                  <c:v>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6C-4974-8BEE-D5B4BA1D0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6C-4974-8BEE-D5B4BA1D0D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6C-4974-8BEE-D5B4BA1D0D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6C-4974-8BEE-D5B4BA1D0D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6C-4974-8BEE-D5B4BA1D0D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C-4974-8BEE-D5B4BA1D0D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C-4974-8BEE-D5B4BA1D0D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C-4974-8BEE-D5B4BA1D0D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C-4974-8BEE-D5B4BA1D0D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C-4974-8BEE-D5B4BA1D0D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C-4974-8BEE-D5B4BA1D0D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C-4974-8BEE-D5B4BA1D0D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C-4974-8BEE-D5B4BA1D0D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C-4974-8BEE-D5B4BA1D0DE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5">
                  <c:v>-0.29729729729729726</c:v>
                </c:pt>
                <c:pt idx="6">
                  <c:v>-0.25888324873096447</c:v>
                </c:pt>
                <c:pt idx="7">
                  <c:v>-0.43207126948775054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3.0933062880324602E-2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6C-4974-8BEE-D5B4BA1D0DEA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5">
                  <c:v>0.89583333333333326</c:v>
                </c:pt>
                <c:pt idx="6">
                  <c:v>1.584070796460177</c:v>
                </c:pt>
                <c:pt idx="7">
                  <c:v>6.6945606694560622E-2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1.3260869565217392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6C-4974-8BEE-D5B4BA1D0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E-44CB-841C-5DFE0BDF75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E-44CB-841C-5DFE0BDF75BF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CE-44CB-841C-5DFE0BDF75BF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E-44CB-841C-5DFE0BDF75BF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CE-44CB-841C-5DFE0BDF75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CE-44CB-841C-5DFE0BDF75BF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CE-44CB-841C-5DFE0BDF75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CE-44CB-841C-5DFE0BDF75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12">
                  <c:v>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CE-44CB-841C-5DFE0BDF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E-44CB-841C-5DFE0BDF75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E-44CB-841C-5DFE0BDF75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CE-44CB-841C-5DFE0BDF75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CE-44CB-841C-5DFE0BDF75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CE-44CB-841C-5DFE0BDF75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CE-44CB-841C-5DFE0BDF75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CE-44CB-841C-5DFE0BDF75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CE-44CB-841C-5DFE0BDF75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CE-44CB-841C-5DFE0BDF75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CE-44CB-841C-5DFE0BDF75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CE-44CB-841C-5DFE0BDF75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CE-44CB-841C-5DFE0BDF75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CE-44CB-841C-5DFE0BDF75B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-0.10566868464501922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CE-44CB-841C-5DFE0BDF75BF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0.23574144486692017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CE-44CB-841C-5DFE0BDF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1-41F4-9A97-0CFFE5917A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1-41F4-9A97-0CFFE5917AB1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1-41F4-9A97-0CFFE5917AB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1-41F4-9A97-0CFFE5917AB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1-41F4-9A97-0CFFE5917A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1-41F4-9A97-0CFFE5917AB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E1-41F4-9A97-0CFFE5917A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E1-41F4-9A97-0CFFE5917A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12">
                  <c:v>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E1-41F4-9A97-0CFFE591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1-41F4-9A97-0CFFE5917A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1-41F4-9A97-0CFFE5917A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1-41F4-9A97-0CFFE5917A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1-41F4-9A97-0CFFE5917A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1-41F4-9A97-0CFFE5917A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1-41F4-9A97-0CFFE5917A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1-41F4-9A97-0CFFE5917A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1-41F4-9A97-0CFFE5917A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1-41F4-9A97-0CFFE5917A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1-41F4-9A97-0CFFE5917A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1-41F4-9A97-0CFFE5917A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1-41F4-9A97-0CFFE5917A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1-41F4-9A97-0CFFE5917AB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5">
                  <c:v>-0.5</c:v>
                </c:pt>
                <c:pt idx="6">
                  <c:v>-0.89542483660130723</c:v>
                </c:pt>
                <c:pt idx="7">
                  <c:v>-0.76470588235294112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3.2183908045976928E-2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E1-41F4-9A97-0CFFE5917AB1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5">
                  <c:v>-0.36363636363636365</c:v>
                </c:pt>
                <c:pt idx="6">
                  <c:v>-0.36</c:v>
                </c:pt>
                <c:pt idx="7">
                  <c:v>-0.83333333333333337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0.78528827037773352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E1-41F4-9A97-0CFFE5917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D-43DD-A25B-80A80F3232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D-43DD-A25B-80A80F323237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D-43DD-A25B-80A80F32323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D-43DD-A25B-80A80F32323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D-43DD-A25B-80A80F3232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D-43DD-A25B-80A80F32323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DD-43DD-A25B-80A80F3232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DD-43DD-A25B-80A80F3232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12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DD-43DD-A25B-80A80F32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D-43DD-A25B-80A80F3232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D-43DD-A25B-80A80F3232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D-43DD-A25B-80A80F3232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D-43DD-A25B-80A80F3232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D-43DD-A25B-80A80F3232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D-43DD-A25B-80A80F3232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D-43DD-A25B-80A80F3232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D-43DD-A25B-80A80F3232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D-43DD-A25B-80A80F3232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D-43DD-A25B-80A80F3232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D-43DD-A25B-80A80F3232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D-43DD-A25B-80A80F3232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D-43DD-A25B-80A80F32323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5">
                  <c:v>-0.26666666666666672</c:v>
                </c:pt>
                <c:pt idx="6">
                  <c:v>1.9444444444444446</c:v>
                </c:pt>
                <c:pt idx="7">
                  <c:v>-0.94117647058823528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1.3983050847457625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DD-43DD-A25B-80A80F323237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5">
                  <c:v>-0.78</c:v>
                </c:pt>
                <c:pt idx="6">
                  <c:v>0.51428571428571423</c:v>
                </c:pt>
                <c:pt idx="7">
                  <c:v>-0.94736842105263164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0.24532453245324537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DD-43DD-A25B-80A80F32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9-4CAF-B77E-4F4D2025C7E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9-4CAF-B77E-4F4D2025C7EE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49-4CAF-B77E-4F4D2025C7E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9-4CAF-B77E-4F4D2025C7E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49-4CAF-B77E-4F4D2025C7E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49-4CAF-B77E-4F4D2025C7E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49-4CAF-B77E-4F4D2025C7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49-4CAF-B77E-4F4D2025C7E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12">
                  <c:v>160886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49-4CAF-B77E-4F4D2025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9-4CAF-B77E-4F4D2025C7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9-4CAF-B77E-4F4D2025C7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9-4CAF-B77E-4F4D2025C7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9-4CAF-B77E-4F4D2025C7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9-4CAF-B77E-4F4D2025C7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9-4CAF-B77E-4F4D2025C7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9-4CAF-B77E-4F4D2025C7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9-4CAF-B77E-4F4D2025C7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9-4CAF-B77E-4F4D2025C7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9-4CAF-B77E-4F4D2025C7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9-4CAF-B77E-4F4D2025C7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9-4CAF-B77E-4F4D2025C7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9-4CAF-B77E-4F4D2025C7E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-4.7284613699214217E-2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49-4CAF-B77E-4F4D2025C7EE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0.67930692552580774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49-4CAF-B77E-4F4D2025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3-459E-819B-3861119CACE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3-459E-819B-3861119CACEC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3-459E-819B-3861119CACE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3-459E-819B-3861119CACE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3-459E-819B-3861119CACE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3-459E-819B-3861119CACE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93-459E-819B-3861119CAC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93-459E-819B-3861119CACE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12">
                  <c:v>139462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93-459E-819B-3861119C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3-459E-819B-3861119CAC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3-459E-819B-3861119CAC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3-459E-819B-3861119CAC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3-459E-819B-3861119CAC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3-459E-819B-3861119CAC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3-459E-819B-3861119CAC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3-459E-819B-3861119CAC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3-459E-819B-3861119CAC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3-459E-819B-3861119CAC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3-459E-819B-3861119CAC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3-459E-819B-3861119CAC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3-459E-819B-3861119CAC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3-459E-819B-3861119CACE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5">
                  <c:v>-0.10687780913557021</c:v>
                </c:pt>
                <c:pt idx="6">
                  <c:v>-5.8852432166839552E-2</c:v>
                </c:pt>
                <c:pt idx="7">
                  <c:v>7.6779789277606314E-2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-5.3583789139374893E-2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3-459E-819B-3861119CACEC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5">
                  <c:v>1.4332906165456358</c:v>
                </c:pt>
                <c:pt idx="6">
                  <c:v>1.1583823713534493</c:v>
                </c:pt>
                <c:pt idx="7">
                  <c:v>1.3537345718284768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1.4282555325335609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93-459E-819B-3861119C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1-4EA3-B246-9D6BEF2A84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cat'!$C$54:$C$66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1-4EA3-B246-9D6BEF2A848C}"/>
            </c:ext>
          </c:extLst>
        </c:ser>
        <c:ser>
          <c:idx val="5"/>
          <c:order val="1"/>
          <c:tx>
            <c:strRef>
              <c:f>'Viajeros entr evol mensu TF cat'!$I$52:$J$52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1-4EA3-B246-9D6BEF2A848C}"/>
              </c:ext>
            </c:extLst>
          </c:dPt>
          <c:val>
            <c:numRef>
              <c:f>'Viajeros entr evol mensu TF cat'!$I$54:$I$66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1-4EA3-B246-9D6BEF2A848C}"/>
            </c:ext>
          </c:extLst>
        </c:ser>
        <c:ser>
          <c:idx val="0"/>
          <c:order val="2"/>
          <c:tx>
            <c:strRef>
              <c:f>'Viajeros entr evol mensu TF cat'!$K$52:$L$52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1-4EA3-B246-9D6BEF2A84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cat'!$K$54:$K$66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1-4EA3-B246-9D6BEF2A848C}"/>
            </c:ext>
          </c:extLst>
        </c:ser>
        <c:ser>
          <c:idx val="1"/>
          <c:order val="3"/>
          <c:tx>
            <c:strRef>
              <c:f>'Viajeros entr evol mensu TF cat'!$M$52:$N$52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01-4EA3-B246-9D6BEF2A84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01-4EA3-B246-9D6BEF2A84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cat'!$M$54:$M$66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12">
                  <c:v>21424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01-4EA3-B246-9D6BEF2A8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cat'!$N$53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1-4EA3-B246-9D6BEF2A84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1-4EA3-B246-9D6BEF2A84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1-4EA3-B246-9D6BEF2A84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1-4EA3-B246-9D6BEF2A84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1-4EA3-B246-9D6BEF2A84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1-4EA3-B246-9D6BEF2A84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1-4EA3-B246-9D6BEF2A84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1-4EA3-B246-9D6BEF2A84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1-4EA3-B246-9D6BEF2A84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1-4EA3-B246-9D6BEF2A84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1-4EA3-B246-9D6BEF2A84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1-4EA3-B246-9D6BEF2A84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1-4EA3-B246-9D6BEF2A848C}"/>
              </c:ext>
            </c:extLst>
          </c:dPt>
          <c:cat>
            <c:strRef>
              <c:f>'Viajeros entr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cat'!$N$54:$N$66</c:f>
              <c:numCache>
                <c:formatCode>0.0%</c:formatCode>
                <c:ptCount val="13"/>
                <c:pt idx="0">
                  <c:v>-8.4326306141154883E-2</c:v>
                </c:pt>
                <c:pt idx="1">
                  <c:v>0.16666666666666674</c:v>
                </c:pt>
                <c:pt idx="2">
                  <c:v>4.0502227622529752E-4</c:v>
                </c:pt>
                <c:pt idx="3">
                  <c:v>-3.1294452347083945E-2</c:v>
                </c:pt>
                <c:pt idx="4">
                  <c:v>-2.0849420849420874E-2</c:v>
                </c:pt>
                <c:pt idx="5">
                  <c:v>-0.11171110361120484</c:v>
                </c:pt>
                <c:pt idx="6">
                  <c:v>-2.3608277470125283E-2</c:v>
                </c:pt>
                <c:pt idx="7">
                  <c:v>0.10508155583437895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-4.1370334216520588E-3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01-4EA3-B246-9D6BEF2A848C}"/>
            </c:ext>
          </c:extLst>
        </c:ser>
        <c:ser>
          <c:idx val="4"/>
          <c:order val="5"/>
          <c:tx>
            <c:strRef>
              <c:f>'Viajeros entr evol mensu TF cat'!$O$53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cat'!$O$54:$O$66</c:f>
              <c:numCache>
                <c:formatCode>0.0%</c:formatCode>
                <c:ptCount val="13"/>
                <c:pt idx="0">
                  <c:v>-0.5914110429447853</c:v>
                </c:pt>
                <c:pt idx="1">
                  <c:v>-0.58258715945894457</c:v>
                </c:pt>
                <c:pt idx="2">
                  <c:v>-0.49868073878627972</c:v>
                </c:pt>
                <c:pt idx="3">
                  <c:v>-0.38648648648648654</c:v>
                </c:pt>
                <c:pt idx="4">
                  <c:v>-0.30387043645347245</c:v>
                </c:pt>
                <c:pt idx="5">
                  <c:v>-0.41898454746136871</c:v>
                </c:pt>
                <c:pt idx="6">
                  <c:v>-0.30353430353430355</c:v>
                </c:pt>
                <c:pt idx="7">
                  <c:v>-0.40115587285398602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-0.44167622224538727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01-4EA3-B246-9D6BEF2A8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0-4DDB-A4C4-3EEFE55CF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0-4DDB-A4C4-3EEFE55CF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4-449E-9BE8-057B2CF1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4-449E-9BE8-057B2CF1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4-4CB1-A9E4-81911154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4-4CB1-A9E4-81911154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9-40AB-93C5-65BEF7F154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9-40AB-93C5-65BEF7F154D5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9-40AB-93C5-65BEF7F154D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9-40AB-93C5-65BEF7F154D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9-40AB-93C5-65BEF7F154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9-40AB-93C5-65BEF7F154D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D9-40AB-93C5-65BEF7F154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D9-40AB-93C5-65BEF7F154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12">
                  <c:v>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D9-40AB-93C5-65BEF7F15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9-40AB-93C5-65BEF7F154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9-40AB-93C5-65BEF7F154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9-40AB-93C5-65BEF7F154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9-40AB-93C5-65BEF7F154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9-40AB-93C5-65BEF7F154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9-40AB-93C5-65BEF7F154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9-40AB-93C5-65BEF7F154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9-40AB-93C5-65BEF7F154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D9-40AB-93C5-65BEF7F154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D9-40AB-93C5-65BEF7F154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D9-40AB-93C5-65BEF7F154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D9-40AB-93C5-65BEF7F154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D9-40AB-93C5-65BEF7F154D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5">
                  <c:v>-9.3075204765450392E-3</c:v>
                </c:pt>
                <c:pt idx="6">
                  <c:v>-0.22452229299363058</c:v>
                </c:pt>
                <c:pt idx="7">
                  <c:v>-5.9040590405901039E-4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-8.6427171783148293E-2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D9-40AB-93C5-65BEF7F154D5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5">
                  <c:v>0.84727525164873319</c:v>
                </c:pt>
                <c:pt idx="6">
                  <c:v>0.18021590658735409</c:v>
                </c:pt>
                <c:pt idx="7">
                  <c:v>0.63195950831525671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0.67771806928317813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D9-40AB-93C5-65BEF7F15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B-43A1-903D-A44D7071104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AB-43A1-903D-A44D707110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AB-43A1-903D-A44D707110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AB-43A1-903D-A44D707110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AB-43A1-903D-A44D707110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AB-43A1-903D-A44D707110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AB-43A1-903D-A44D7071104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AB-43A1-903D-A44D707110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AB-43A1-903D-A44D7071104B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B-43A1-903D-A44D7071104B}"/>
                </c:ext>
              </c:extLst>
            </c:dLbl>
            <c:dLbl>
              <c:idx val="1"/>
              <c:layout>
                <c:manualLayout>
                  <c:x val="-8.8046397532593867E-3"/>
                  <c:y val="-0.198223119545954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B-43A1-903D-A44D7071104B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B-43A1-903D-A44D7071104B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B-43A1-903D-A44D7071104B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B-43A1-903D-A44D7071104B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AB-43A1-903D-A44D7071104B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AB-43A1-903D-A44D7071104B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AB-43A1-903D-A44D7071104B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AB-43A1-903D-A44D7071104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AB-43A1-903D-A44D7071104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AB-43A1-903D-A44D7071104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AB-43A1-903D-A44D7071104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0AB-43A1-903D-A44D707110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0AB-43A1-903D-A44D707110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0AB-43A1-903D-A44D707110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0AB-43A1-903D-A44D707110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0AB-43A1-903D-A44D707110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0AB-43A1-903D-A44D707110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0AB-43A1-903D-A44D7071104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AB-43A1-903D-A44D7071104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AB-43A1-903D-A44D7071104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AB-43A1-903D-A44D7071104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AB-43A1-903D-A44D7071104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AB-43A1-903D-A44D7071104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AB-43A1-903D-A44D7071104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AB-43A1-903D-A44D7071104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AB-43A1-903D-A44D7071104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AB-43A1-903D-A44D7071104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AB-43A1-903D-A44D7071104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AB-43A1-903D-A44D7071104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0AB-43A1-903D-A44D70711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6-4605-A0DE-538379CA94A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26-4605-A0DE-538379CA94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26-4605-A0DE-538379CA94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26-4605-A0DE-538379CA94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26-4605-A0DE-538379CA94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26-4605-A0DE-538379CA94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26-4605-A0DE-538379CA94A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26-4605-A0DE-538379CA94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25728</c:v>
                </c:pt>
                <c:pt idx="1">
                  <c:v>7276</c:v>
                </c:pt>
                <c:pt idx="2">
                  <c:v>18452</c:v>
                </c:pt>
                <c:pt idx="3">
                  <c:v>12278</c:v>
                </c:pt>
                <c:pt idx="4">
                  <c:v>650</c:v>
                </c:pt>
                <c:pt idx="5">
                  <c:v>1822</c:v>
                </c:pt>
                <c:pt idx="6">
                  <c:v>332</c:v>
                </c:pt>
                <c:pt idx="7">
                  <c:v>345</c:v>
                </c:pt>
                <c:pt idx="8">
                  <c:v>4</c:v>
                </c:pt>
                <c:pt idx="9">
                  <c:v>9</c:v>
                </c:pt>
                <c:pt idx="10">
                  <c:v>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26-4605-A0DE-538379CA94AC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1305804819510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6-4605-A0DE-538379CA94AC}"/>
                </c:ext>
              </c:extLst>
            </c:dLbl>
            <c:dLbl>
              <c:idx val="1"/>
              <c:layout>
                <c:manualLayout>
                  <c:x val="-3.8432546766976323E-3"/>
                  <c:y val="-0.22122591818879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6-4605-A0DE-538379CA94AC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6-4605-A0DE-538379CA94AC}"/>
                </c:ext>
              </c:extLst>
            </c:dLbl>
            <c:dLbl>
              <c:idx val="3"/>
              <c:layout>
                <c:manualLayout>
                  <c:x val="-6.4277317363969121E-3"/>
                  <c:y val="-0.286232641972385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26-4605-A0DE-538379CA94AC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26-4605-A0DE-538379CA94AC}"/>
                </c:ext>
              </c:extLst>
            </c:dLbl>
            <c:dLbl>
              <c:idx val="5"/>
              <c:layout>
                <c:manualLayout>
                  <c:x val="-7.955449482895784E-3"/>
                  <c:y val="-0.132409200729608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26-4605-A0DE-538379CA94AC}"/>
                </c:ext>
              </c:extLst>
            </c:dLbl>
            <c:dLbl>
              <c:idx val="6"/>
              <c:layout>
                <c:manualLayout>
                  <c:x val="-6.4950711709962266E-3"/>
                  <c:y val="0.18773292436189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26-4605-A0DE-538379CA94AC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26-4605-A0DE-538379CA94AC}"/>
                </c:ext>
              </c:extLst>
            </c:dLbl>
            <c:dLbl>
              <c:idx val="8"/>
              <c:layout>
                <c:manualLayout>
                  <c:x val="-6.4277317363969121E-3"/>
                  <c:y val="0.16449090480231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26-4605-A0DE-538379CA94AC}"/>
                </c:ext>
              </c:extLst>
            </c:dLbl>
            <c:dLbl>
              <c:idx val="9"/>
              <c:layout>
                <c:manualLayout>
                  <c:x val="-5.0345884568724856E-3"/>
                  <c:y val="0.145218501822610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26-4605-A0DE-538379CA94AC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26-4605-A0DE-538379CA94A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9.9299265082891885E-2</c:v>
                </c:pt>
                <c:pt idx="1">
                  <c:v>1.0134666111342394E-2</c:v>
                </c:pt>
                <c:pt idx="2">
                  <c:v>0.13894204061477677</c:v>
                </c:pt>
                <c:pt idx="3">
                  <c:v>0.10503105031050319</c:v>
                </c:pt>
                <c:pt idx="4">
                  <c:v>0.58924205378973116</c:v>
                </c:pt>
                <c:pt idx="5">
                  <c:v>0.44948289578361167</c:v>
                </c:pt>
                <c:pt idx="6">
                  <c:v>-0.38059701492537312</c:v>
                </c:pt>
                <c:pt idx="7">
                  <c:v>0.10932475884244375</c:v>
                </c:pt>
                <c:pt idx="8">
                  <c:v>-0.76470588235294112</c:v>
                </c:pt>
                <c:pt idx="9">
                  <c:v>-0.59090909090909083</c:v>
                </c:pt>
                <c:pt idx="10">
                  <c:v>0.18676122931442074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26-4605-A0DE-538379CA94A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626-4605-A0DE-538379CA94A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626-4605-A0DE-538379CA94A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626-4605-A0DE-538379CA94A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626-4605-A0DE-538379CA94A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626-4605-A0DE-538379CA94A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626-4605-A0DE-538379CA94A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626-4605-A0DE-538379CA94AC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26-4605-A0DE-538379CA94AC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6-4605-A0DE-538379CA94AC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26-4605-A0DE-538379CA94AC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26-4605-A0DE-538379CA94AC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26-4605-A0DE-538379CA94AC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26-4605-A0DE-538379CA94AC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26-4605-A0DE-538379CA94AC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26-4605-A0DE-538379CA94AC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6-4605-A0DE-538379CA94AC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26-4605-A0DE-538379CA94AC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26-4605-A0DE-538379CA94A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0.28280472636815923</c:v>
                </c:pt>
                <c:pt idx="2">
                  <c:v>0.71719527363184077</c:v>
                </c:pt>
                <c:pt idx="3">
                  <c:v>0.47722325870646765</c:v>
                </c:pt>
                <c:pt idx="4">
                  <c:v>2.5264303482587066E-2</c:v>
                </c:pt>
                <c:pt idx="5">
                  <c:v>7.0817786069651736E-2</c:v>
                </c:pt>
                <c:pt idx="6">
                  <c:v>1.2904228855721393E-2</c:v>
                </c:pt>
                <c:pt idx="7">
                  <c:v>1.3409514925373135E-2</c:v>
                </c:pt>
                <c:pt idx="8">
                  <c:v>1.554726368159204E-4</c:v>
                </c:pt>
                <c:pt idx="9">
                  <c:v>3.4981343283582088E-4</c:v>
                </c:pt>
                <c:pt idx="10">
                  <c:v>0.11707089552238806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626-4605-A0DE-538379CA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F-46A2-A6A5-C6F870046D2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6F-46A2-A6A5-C6F870046D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6F-46A2-A6A5-C6F870046D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6F-46A2-A6A5-C6F870046D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6F-46A2-A6A5-C6F870046D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6F-46A2-A6A5-C6F870046D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6F-46A2-A6A5-C6F870046D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6F-46A2-A6A5-C6F870046D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160886</c:v>
                </c:pt>
                <c:pt idx="1">
                  <c:v>34967</c:v>
                </c:pt>
                <c:pt idx="2">
                  <c:v>125919</c:v>
                </c:pt>
                <c:pt idx="3">
                  <c:v>77707</c:v>
                </c:pt>
                <c:pt idx="4">
                  <c:v>5529</c:v>
                </c:pt>
                <c:pt idx="5">
                  <c:v>9146</c:v>
                </c:pt>
                <c:pt idx="6">
                  <c:v>4066</c:v>
                </c:pt>
                <c:pt idx="7">
                  <c:v>3250</c:v>
                </c:pt>
                <c:pt idx="8">
                  <c:v>898</c:v>
                </c:pt>
                <c:pt idx="9">
                  <c:v>1132</c:v>
                </c:pt>
                <c:pt idx="10">
                  <c:v>24191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6F-46A2-A6A5-C6F870046D2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2929483438630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F-46A2-A6A5-C6F870046D25}"/>
                </c:ext>
              </c:extLst>
            </c:dLbl>
            <c:dLbl>
              <c:idx val="1"/>
              <c:layout>
                <c:manualLayout>
                  <c:x val="-6.4950711709962266E-3"/>
                  <c:y val="0.28557840044430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F-46A2-A6A5-C6F870046D25}"/>
                </c:ext>
              </c:extLst>
            </c:dLbl>
            <c:dLbl>
              <c:idx val="2"/>
              <c:layout>
                <c:manualLayout>
                  <c:x val="-6.4277317363969121E-3"/>
                  <c:y val="0.543365725900803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F-46A2-A6A5-C6F870046D25}"/>
                </c:ext>
              </c:extLst>
            </c:dLbl>
            <c:dLbl>
              <c:idx val="3"/>
              <c:layout>
                <c:manualLayout>
                  <c:x val="-5.1018234892476148E-3"/>
                  <c:y val="0.4001505450916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6F-46A2-A6A5-C6F870046D25}"/>
                </c:ext>
              </c:extLst>
            </c:dLbl>
            <c:dLbl>
              <c:idx val="4"/>
              <c:layout>
                <c:manualLayout>
                  <c:x val="-7.8209794181455239E-3"/>
                  <c:y val="0.206810050999264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6F-46A2-A6A5-C6F870046D25}"/>
                </c:ext>
              </c:extLst>
            </c:dLbl>
            <c:dLbl>
              <c:idx val="5"/>
              <c:layout>
                <c:manualLayout>
                  <c:x val="-7.955449482895784E-3"/>
                  <c:y val="0.24472429668095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6F-46A2-A6A5-C6F870046D2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F-46A2-A6A5-C6F870046D25}"/>
                </c:ext>
              </c:extLst>
            </c:dLbl>
            <c:dLbl>
              <c:idx val="7"/>
              <c:layout>
                <c:manualLayout>
                  <c:x val="-5.2363979562220593E-3"/>
                  <c:y val="0.19958820936856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6F-46A2-A6A5-C6F870046D2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6F-46A2-A6A5-C6F870046D2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6F-46A2-A6A5-C6F870046D2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6F-46A2-A6A5-C6F870046D2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-4.7284613699214217E-2</c:v>
                </c:pt>
                <c:pt idx="1">
                  <c:v>-8.6427171783148293E-2</c:v>
                </c:pt>
                <c:pt idx="2">
                  <c:v>-3.5812735458972678E-2</c:v>
                </c:pt>
                <c:pt idx="3">
                  <c:v>-8.3070787166507398E-2</c:v>
                </c:pt>
                <c:pt idx="4">
                  <c:v>-3.0340231497720138E-2</c:v>
                </c:pt>
                <c:pt idx="5">
                  <c:v>-0.11538833542895832</c:v>
                </c:pt>
                <c:pt idx="6">
                  <c:v>3.0933062880324602E-2</c:v>
                </c:pt>
                <c:pt idx="7">
                  <c:v>-0.10566868464501922</c:v>
                </c:pt>
                <c:pt idx="8">
                  <c:v>3.2183908045976928E-2</c:v>
                </c:pt>
                <c:pt idx="9">
                  <c:v>1.3983050847457625</c:v>
                </c:pt>
                <c:pt idx="10">
                  <c:v>0.15812906932209891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6F-46A2-A6A5-C6F870046D2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C6F-46A2-A6A5-C6F870046D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C6F-46A2-A6A5-C6F870046D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C6F-46A2-A6A5-C6F870046D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C6F-46A2-A6A5-C6F870046D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C6F-46A2-A6A5-C6F870046D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C6F-46A2-A6A5-C6F870046D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C6F-46A2-A6A5-C6F870046D2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6F-46A2-A6A5-C6F870046D2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6F-46A2-A6A5-C6F870046D2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6F-46A2-A6A5-C6F870046D2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6F-46A2-A6A5-C6F870046D2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6F-46A2-A6A5-C6F870046D2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6F-46A2-A6A5-C6F870046D2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6F-46A2-A6A5-C6F870046D2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6F-46A2-A6A5-C6F870046D2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6F-46A2-A6A5-C6F870046D2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6F-46A2-A6A5-C6F870046D2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6F-46A2-A6A5-C6F870046D2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0.21734022848476561</c:v>
                </c:pt>
                <c:pt idx="2">
                  <c:v>0.78265977151523436</c:v>
                </c:pt>
                <c:pt idx="3">
                  <c:v>0.48299416978481657</c:v>
                </c:pt>
                <c:pt idx="4">
                  <c:v>3.4365948559849833E-2</c:v>
                </c:pt>
                <c:pt idx="5">
                  <c:v>5.684770582897207E-2</c:v>
                </c:pt>
                <c:pt idx="6">
                  <c:v>2.5272553236453141E-2</c:v>
                </c:pt>
                <c:pt idx="7">
                  <c:v>2.0200638961749312E-2</c:v>
                </c:pt>
                <c:pt idx="8">
                  <c:v>5.5815919346618101E-3</c:v>
                </c:pt>
                <c:pt idx="9">
                  <c:v>7.0360379399077612E-3</c:v>
                </c:pt>
                <c:pt idx="10">
                  <c:v>0.15036112526882389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C6F-46A2-A6A5-C6F87004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C-4CCF-8262-82651C67965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3C-4CCF-8262-82651C6796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3C-4CCF-8262-82651C6796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3C-4CCF-8262-82651C6796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3C-4CCF-8262-82651C6796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3C-4CCF-8262-82651C6796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3C-4CCF-8262-82651C67965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3C-4CCF-8262-82651C6796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139462</c:v>
                </c:pt>
                <c:pt idx="1">
                  <c:v>30723</c:v>
                </c:pt>
                <c:pt idx="2">
                  <c:v>108739</c:v>
                </c:pt>
                <c:pt idx="3">
                  <c:v>67869</c:v>
                </c:pt>
                <c:pt idx="4">
                  <c:v>4708</c:v>
                </c:pt>
                <c:pt idx="5">
                  <c:v>8106</c:v>
                </c:pt>
                <c:pt idx="6">
                  <c:v>3668</c:v>
                </c:pt>
                <c:pt idx="7">
                  <c:v>2958</c:v>
                </c:pt>
                <c:pt idx="8">
                  <c:v>826</c:v>
                </c:pt>
                <c:pt idx="9">
                  <c:v>1042</c:v>
                </c:pt>
                <c:pt idx="10">
                  <c:v>19562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3C-4CCF-8262-82651C67965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16425202488786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C-4CCF-8262-82651C679650}"/>
                </c:ext>
              </c:extLst>
            </c:dLbl>
            <c:dLbl>
              <c:idx val="1"/>
              <c:layout>
                <c:manualLayout>
                  <c:x val="-2.517346429548335E-3"/>
                  <c:y val="0.32522100151014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C-4CCF-8262-82651C679650}"/>
                </c:ext>
              </c:extLst>
            </c:dLbl>
            <c:dLbl>
              <c:idx val="2"/>
              <c:layout>
                <c:manualLayout>
                  <c:x val="-3.7759152420983179E-3"/>
                  <c:y val="0.52333533496282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C-4CCF-8262-82651C679650}"/>
                </c:ext>
              </c:extLst>
            </c:dLbl>
            <c:dLbl>
              <c:idx val="3"/>
              <c:layout>
                <c:manualLayout>
                  <c:x val="-3.7759152420983179E-3"/>
                  <c:y val="0.37295939511320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C-4CCF-8262-82651C679650}"/>
                </c:ext>
              </c:extLst>
            </c:dLbl>
            <c:dLbl>
              <c:idx val="4"/>
              <c:layout>
                <c:manualLayout>
                  <c:x val="-6.495071170996178E-3"/>
                  <c:y val="0.201101178142205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3C-4CCF-8262-82651C679650}"/>
                </c:ext>
              </c:extLst>
            </c:dLbl>
            <c:dLbl>
              <c:idx val="5"/>
              <c:layout>
                <c:manualLayout>
                  <c:x val="-7.955449482895784E-3"/>
                  <c:y val="0.23756353764050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C-4CCF-8262-82651C67965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C-4CCF-8262-82651C679650}"/>
                </c:ext>
              </c:extLst>
            </c:dLbl>
            <c:dLbl>
              <c:idx val="7"/>
              <c:layout>
                <c:manualLayout>
                  <c:x val="-2.5845814619234646E-3"/>
                  <c:y val="0.21629664712963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3C-4CCF-8262-82651C67965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C-4CCF-8262-82651C67965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3C-4CCF-8262-82651C67965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3C-4CCF-8262-82651C67965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-5.3583789139374893E-2</c:v>
                </c:pt>
                <c:pt idx="1">
                  <c:v>-7.3855243722304231E-2</c:v>
                </c:pt>
                <c:pt idx="2">
                  <c:v>-4.7694530805272195E-2</c:v>
                </c:pt>
                <c:pt idx="3">
                  <c:v>-9.1603870812308474E-2</c:v>
                </c:pt>
                <c:pt idx="4">
                  <c:v>-4.0749796251018711E-2</c:v>
                </c:pt>
                <c:pt idx="5">
                  <c:v>-0.13609719705851009</c:v>
                </c:pt>
                <c:pt idx="6">
                  <c:v>1.8040521787399344E-2</c:v>
                </c:pt>
                <c:pt idx="7">
                  <c:v>-0.10823032861018989</c:v>
                </c:pt>
                <c:pt idx="8">
                  <c:v>9.5490716180371304E-2</c:v>
                </c:pt>
                <c:pt idx="9">
                  <c:v>1.6313131313131315</c:v>
                </c:pt>
                <c:pt idx="10">
                  <c:v>0.14324118987785628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3C-4CCF-8262-82651C67965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A3C-4CCF-8262-82651C67965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A3C-4CCF-8262-82651C67965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A3C-4CCF-8262-82651C67965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A3C-4CCF-8262-82651C67965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A3C-4CCF-8262-82651C67965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A3C-4CCF-8262-82651C67965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A3C-4CCF-8262-82651C67965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3C-4CCF-8262-82651C67965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3C-4CCF-8262-82651C67965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3C-4CCF-8262-82651C67965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3C-4CCF-8262-82651C67965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3C-4CCF-8262-82651C67965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3C-4CCF-8262-82651C67965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3C-4CCF-8262-82651C67965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3C-4CCF-8262-82651C67965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3C-4CCF-8262-82651C67965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3C-4CCF-8262-82651C67965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3C-4CCF-8262-82651C67965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0.22029656824081112</c:v>
                </c:pt>
                <c:pt idx="2">
                  <c:v>0.77970343175918888</c:v>
                </c:pt>
                <c:pt idx="3">
                  <c:v>0.48664869283389023</c:v>
                </c:pt>
                <c:pt idx="4">
                  <c:v>3.3758299751903746E-2</c:v>
                </c:pt>
                <c:pt idx="5">
                  <c:v>5.8123359768252281E-2</c:v>
                </c:pt>
                <c:pt idx="6">
                  <c:v>2.6301071259554575E-2</c:v>
                </c:pt>
                <c:pt idx="7">
                  <c:v>2.1210078731123891E-2</c:v>
                </c:pt>
                <c:pt idx="8">
                  <c:v>5.9227603218080915E-3</c:v>
                </c:pt>
                <c:pt idx="9">
                  <c:v>7.4715693163729191E-3</c:v>
                </c:pt>
                <c:pt idx="10">
                  <c:v>0.14026759977628314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A3C-4CCF-8262-82651C67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8-479E-8457-7854C779E5F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8-479E-8457-7854C779E5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B8-479E-8457-7854C779E5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B8-479E-8457-7854C779E5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B8-479E-8457-7854C779E5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B8-479E-8457-7854C779E5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B8-479E-8457-7854C779E5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6B8-479E-8457-7854C779E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21424</c:v>
                </c:pt>
                <c:pt idx="1">
                  <c:v>4244</c:v>
                </c:pt>
                <c:pt idx="2">
                  <c:v>17180</c:v>
                </c:pt>
                <c:pt idx="3">
                  <c:v>9838</c:v>
                </c:pt>
                <c:pt idx="4">
                  <c:v>821</c:v>
                </c:pt>
                <c:pt idx="5">
                  <c:v>1040</c:v>
                </c:pt>
                <c:pt idx="6">
                  <c:v>398</c:v>
                </c:pt>
                <c:pt idx="7">
                  <c:v>292</c:v>
                </c:pt>
                <c:pt idx="8">
                  <c:v>72</c:v>
                </c:pt>
                <c:pt idx="9">
                  <c:v>90</c:v>
                </c:pt>
                <c:pt idx="10">
                  <c:v>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B8-479E-8457-7854C779E5FD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61624533775383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B8-479E-8457-7854C779E5FD}"/>
                </c:ext>
              </c:extLst>
            </c:dLbl>
            <c:dLbl>
              <c:idx val="1"/>
              <c:layout>
                <c:manualLayout>
                  <c:x val="-6.4950711709962266E-3"/>
                  <c:y val="0.28008002759053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B8-479E-8457-7854C779E5FD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B8-479E-8457-7854C779E5FD}"/>
                </c:ext>
              </c:extLst>
            </c:dLbl>
            <c:dLbl>
              <c:idx val="3"/>
              <c:layout>
                <c:manualLayout>
                  <c:x val="-2.4500069949490205E-3"/>
                  <c:y val="0.37783190635005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B8-479E-8457-7854C779E5F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B8-479E-8457-7854C779E5F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B8-479E-8457-7854C779E5F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B8-479E-8457-7854C779E5FD}"/>
                </c:ext>
              </c:extLst>
            </c:dLbl>
            <c:dLbl>
              <c:idx val="7"/>
              <c:layout>
                <c:manualLayout>
                  <c:x val="-6.5623062033713566E-3"/>
                  <c:y val="0.182879771607496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B8-479E-8457-7854C779E5FD}"/>
                </c:ext>
              </c:extLst>
            </c:dLbl>
            <c:dLbl>
              <c:idx val="8"/>
              <c:layout>
                <c:manualLayout>
                  <c:x val="-2.4500069949490205E-3"/>
                  <c:y val="0.197907780324451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B8-479E-8457-7854C779E5F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B8-479E-8457-7854C779E5F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B8-479E-8457-7854C779E5F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-4.1370334216520588E-3</c:v>
                </c:pt>
                <c:pt idx="1">
                  <c:v>-0.1681693453547628</c:v>
                </c:pt>
                <c:pt idx="2">
                  <c:v>4.6858814209981059E-2</c:v>
                </c:pt>
                <c:pt idx="3">
                  <c:v>-1.953358580825193E-2</c:v>
                </c:pt>
                <c:pt idx="4">
                  <c:v>3.400503778337538E-2</c:v>
                </c:pt>
                <c:pt idx="5">
                  <c:v>8.786610878661083E-2</c:v>
                </c:pt>
                <c:pt idx="6">
                  <c:v>0.16715542521994142</c:v>
                </c:pt>
                <c:pt idx="7">
                  <c:v>-7.8864353312302793E-2</c:v>
                </c:pt>
                <c:pt idx="8">
                  <c:v>-0.37931034482758619</c:v>
                </c:pt>
                <c:pt idx="9">
                  <c:v>0.18421052631578938</c:v>
                </c:pt>
                <c:pt idx="10">
                  <c:v>0.22557585385226364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B8-479E-8457-7854C779E5F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6B8-479E-8457-7854C779E5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6B8-479E-8457-7854C779E5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6B8-479E-8457-7854C779E5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6B8-479E-8457-7854C779E5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6B8-479E-8457-7854C779E5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6B8-479E-8457-7854C779E5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6B8-479E-8457-7854C779E5F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B8-479E-8457-7854C779E5F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B8-479E-8457-7854C779E5F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B8-479E-8457-7854C779E5F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B8-479E-8457-7854C779E5F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B8-479E-8457-7854C779E5F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B8-479E-8457-7854C779E5F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B8-479E-8457-7854C779E5F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B8-479E-8457-7854C779E5F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B8-479E-8457-7854C779E5F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B8-479E-8457-7854C779E5F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B8-479E-8457-7854C779E5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0.19809559372666169</c:v>
                </c:pt>
                <c:pt idx="2">
                  <c:v>0.80190440627333837</c:v>
                </c:pt>
                <c:pt idx="3">
                  <c:v>0.45920463032113518</c:v>
                </c:pt>
                <c:pt idx="4">
                  <c:v>3.8321508588498879E-2</c:v>
                </c:pt>
                <c:pt idx="5">
                  <c:v>4.8543689320388349E-2</c:v>
                </c:pt>
                <c:pt idx="6">
                  <c:v>1.8577296489917849E-2</c:v>
                </c:pt>
                <c:pt idx="7">
                  <c:v>1.362957430918596E-2</c:v>
                </c:pt>
                <c:pt idx="8">
                  <c:v>3.3607169529499626E-3</c:v>
                </c:pt>
                <c:pt idx="9">
                  <c:v>4.200896191187453E-3</c:v>
                </c:pt>
                <c:pt idx="10">
                  <c:v>0.21606609410007468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6B8-479E-8457-7854C779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7-46D8-A738-A9AE414046E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47-46D8-A738-A9AE414046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47-46D8-A738-A9AE414046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47-46D8-A738-A9AE414046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47-46D8-A738-A9AE414046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47-46D8-A738-A9AE414046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47-46D8-A738-A9AE414046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47-46D8-A738-A9AE414046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25728</c:v>
                </c:pt>
                <c:pt idx="1">
                  <c:v>7276</c:v>
                </c:pt>
                <c:pt idx="2">
                  <c:v>18452</c:v>
                </c:pt>
                <c:pt idx="3">
                  <c:v>12278</c:v>
                </c:pt>
                <c:pt idx="4">
                  <c:v>650</c:v>
                </c:pt>
                <c:pt idx="5">
                  <c:v>1822</c:v>
                </c:pt>
                <c:pt idx="6">
                  <c:v>332</c:v>
                </c:pt>
                <c:pt idx="7">
                  <c:v>345</c:v>
                </c:pt>
                <c:pt idx="8">
                  <c:v>4</c:v>
                </c:pt>
                <c:pt idx="9">
                  <c:v>9</c:v>
                </c:pt>
                <c:pt idx="10">
                  <c:v>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47-46D8-A738-A9AE414046E1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47-46D8-A738-A9AE414046E1}"/>
                </c:ext>
              </c:extLst>
            </c:dLbl>
            <c:dLbl>
              <c:idx val="1"/>
              <c:layout>
                <c:manualLayout>
                  <c:x val="-9.1468876652948221E-3"/>
                  <c:y val="-0.21162542652093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47-46D8-A738-A9AE414046E1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47-46D8-A738-A9AE414046E1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47-46D8-A738-A9AE414046E1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47-46D8-A738-A9AE414046E1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47-46D8-A738-A9AE414046E1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47-46D8-A738-A9AE414046E1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47-46D8-A738-A9AE414046E1}"/>
                </c:ext>
              </c:extLst>
            </c:dLbl>
            <c:dLbl>
              <c:idx val="8"/>
              <c:layout>
                <c:manualLayout>
                  <c:x val="-7.7536399835462094E-3"/>
                  <c:y val="0.1453955473610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47-46D8-A738-A9AE414046E1}"/>
                </c:ext>
              </c:extLst>
            </c:dLbl>
            <c:dLbl>
              <c:idx val="9"/>
              <c:layout>
                <c:manualLayout>
                  <c:x val="-7.6864049511710794E-3"/>
                  <c:y val="0.147605421502763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47-46D8-A738-A9AE414046E1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47-46D8-A738-A9AE414046E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9.9299265082891885E-2</c:v>
                </c:pt>
                <c:pt idx="1">
                  <c:v>1.0134666111342394E-2</c:v>
                </c:pt>
                <c:pt idx="2">
                  <c:v>0.13894204061477677</c:v>
                </c:pt>
                <c:pt idx="3">
                  <c:v>0.10503105031050319</c:v>
                </c:pt>
                <c:pt idx="4">
                  <c:v>0.58924205378973116</c:v>
                </c:pt>
                <c:pt idx="5">
                  <c:v>0.44948289578361167</c:v>
                </c:pt>
                <c:pt idx="6">
                  <c:v>-0.38059701492537312</c:v>
                </c:pt>
                <c:pt idx="7">
                  <c:v>0.10932475884244375</c:v>
                </c:pt>
                <c:pt idx="8">
                  <c:v>-0.76470588235294112</c:v>
                </c:pt>
                <c:pt idx="9">
                  <c:v>-0.59090909090909083</c:v>
                </c:pt>
                <c:pt idx="10">
                  <c:v>0.18676122931442074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47-46D8-A738-A9AE414046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747-46D8-A738-A9AE414046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747-46D8-A738-A9AE414046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747-46D8-A738-A9AE414046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747-46D8-A738-A9AE414046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747-46D8-A738-A9AE414046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747-46D8-A738-A9AE414046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747-46D8-A738-A9AE414046E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47-46D8-A738-A9AE414046E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47-46D8-A738-A9AE414046E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47-46D8-A738-A9AE414046E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47-46D8-A738-A9AE414046E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47-46D8-A738-A9AE414046E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47-46D8-A738-A9AE414046E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47-46D8-A738-A9AE414046E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47-46D8-A738-A9AE414046E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47-46D8-A738-A9AE414046E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47-46D8-A738-A9AE414046E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47-46D8-A738-A9AE414046E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0.28280472636815923</c:v>
                </c:pt>
                <c:pt idx="2">
                  <c:v>0.71719527363184077</c:v>
                </c:pt>
                <c:pt idx="3">
                  <c:v>0.47722325870646765</c:v>
                </c:pt>
                <c:pt idx="4">
                  <c:v>2.5264303482587066E-2</c:v>
                </c:pt>
                <c:pt idx="5">
                  <c:v>7.0817786069651736E-2</c:v>
                </c:pt>
                <c:pt idx="6">
                  <c:v>1.2904228855721393E-2</c:v>
                </c:pt>
                <c:pt idx="7">
                  <c:v>1.3409514925373135E-2</c:v>
                </c:pt>
                <c:pt idx="8">
                  <c:v>1.554726368159204E-4</c:v>
                </c:pt>
                <c:pt idx="9">
                  <c:v>3.4981343283582088E-4</c:v>
                </c:pt>
                <c:pt idx="10">
                  <c:v>0.11707089552238806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747-46D8-A738-A9AE4140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98-4877-9C7B-17D8A415EC9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98-4877-9C7B-17D8A415EC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98-4877-9C7B-17D8A415EC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98-4877-9C7B-17D8A415EC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98-4877-9C7B-17D8A415EC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98-4877-9C7B-17D8A415EC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98-4877-9C7B-17D8A415EC9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998-4877-9C7B-17D8A415EC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187665</c:v>
                </c:pt>
                <c:pt idx="1">
                  <c:v>38704</c:v>
                </c:pt>
                <c:pt idx="2">
                  <c:v>12288</c:v>
                </c:pt>
                <c:pt idx="3">
                  <c:v>26416</c:v>
                </c:pt>
                <c:pt idx="4">
                  <c:v>148961</c:v>
                </c:pt>
                <c:pt idx="5">
                  <c:v>92013</c:v>
                </c:pt>
                <c:pt idx="6">
                  <c:v>6419</c:v>
                </c:pt>
                <c:pt idx="7">
                  <c:v>10432</c:v>
                </c:pt>
                <c:pt idx="8">
                  <c:v>4841</c:v>
                </c:pt>
                <c:pt idx="9">
                  <c:v>3901</c:v>
                </c:pt>
                <c:pt idx="10">
                  <c:v>1217</c:v>
                </c:pt>
                <c:pt idx="11">
                  <c:v>1444</c:v>
                </c:pt>
                <c:pt idx="12">
                  <c:v>28694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98-4877-9C7B-17D8A415EC92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49396269075388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8-4877-9C7B-17D8A415EC92}"/>
                </c:ext>
              </c:extLst>
            </c:dLbl>
            <c:dLbl>
              <c:idx val="1"/>
              <c:layout>
                <c:manualLayout>
                  <c:x val="-2.517346429548335E-3"/>
                  <c:y val="0.28485386695084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98-4877-9C7B-17D8A415EC92}"/>
                </c:ext>
              </c:extLst>
            </c:dLbl>
            <c:dLbl>
              <c:idx val="2"/>
              <c:layout>
                <c:manualLayout>
                  <c:x val="-3.977724741447892E-3"/>
                  <c:y val="0.25778732545649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BF-43FE-BE6C-97F553E1E534}"/>
                </c:ext>
              </c:extLst>
            </c:dLbl>
            <c:dLbl>
              <c:idx val="3"/>
              <c:layout>
                <c:manualLayout>
                  <c:x val="0"/>
                  <c:y val="-0.193340494092373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BF-43FE-BE6C-97F553E1E534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98-4877-9C7B-17D8A415EC92}"/>
                </c:ext>
              </c:extLst>
            </c:dLbl>
            <c:dLbl>
              <c:idx val="5"/>
              <c:layout>
                <c:manualLayout>
                  <c:x val="-5.1018234892476148E-3"/>
                  <c:y val="0.39889581471488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98-4877-9C7B-17D8A415EC92}"/>
                </c:ext>
              </c:extLst>
            </c:dLbl>
            <c:dLbl>
              <c:idx val="6"/>
              <c:layout>
                <c:manualLayout>
                  <c:x val="-5.1691629238470272E-3"/>
                  <c:y val="0.215245274791778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98-4877-9C7B-17D8A415EC92}"/>
                </c:ext>
              </c:extLst>
            </c:dLbl>
            <c:dLbl>
              <c:idx val="7"/>
              <c:layout>
                <c:manualLayout>
                  <c:x val="-9.2813577300451776E-3"/>
                  <c:y val="0.230402778600043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98-4877-9C7B-17D8A415EC92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98-4877-9C7B-17D8A415EC92}"/>
                </c:ext>
              </c:extLst>
            </c:dLbl>
            <c:dLbl>
              <c:idx val="9"/>
              <c:layout>
                <c:manualLayout>
                  <c:x val="-9.2141226976700484E-3"/>
                  <c:y val="0.230618165210551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98-4877-9C7B-17D8A415EC92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98-4877-9C7B-17D8A415EC92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98-4877-9C7B-17D8A415EC92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98-4877-9C7B-17D8A415EC9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-1.8231755166099872E-2</c:v>
                </c:pt>
                <c:pt idx="1">
                  <c:v>-6.8338829646390487E-2</c:v>
                </c:pt>
                <c:pt idx="2">
                  <c:v>-0.2319519969998125</c:v>
                </c:pt>
                <c:pt idx="3">
                  <c:v>3.4137175070466652E-2</c:v>
                </c:pt>
                <c:pt idx="4">
                  <c:v>-4.3179797736736525E-3</c:v>
                </c:pt>
                <c:pt idx="5">
                  <c:v>-4.316584168711779E-2</c:v>
                </c:pt>
                <c:pt idx="6">
                  <c:v>-3.8784067085953833E-2</c:v>
                </c:pt>
                <c:pt idx="7">
                  <c:v>-9.4051237516283082E-2</c:v>
                </c:pt>
                <c:pt idx="8">
                  <c:v>-8.8042588042588354E-3</c:v>
                </c:pt>
                <c:pt idx="9">
                  <c:v>-9.3001627528481734E-2</c:v>
                </c:pt>
                <c:pt idx="10">
                  <c:v>0.21335992023928219</c:v>
                </c:pt>
                <c:pt idx="11">
                  <c:v>1.3403565640194488</c:v>
                </c:pt>
                <c:pt idx="12">
                  <c:v>0.17381877684598068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98-4877-9C7B-17D8A415EC9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998-4877-9C7B-17D8A415EC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998-4877-9C7B-17D8A415EC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998-4877-9C7B-17D8A415EC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998-4877-9C7B-17D8A415EC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998-4877-9C7B-17D8A415EC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998-4877-9C7B-17D8A415EC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998-4877-9C7B-17D8A415EC9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98-4877-9C7B-17D8A415EC9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98-4877-9C7B-17D8A415EC92}"/>
                </c:ext>
              </c:extLst>
            </c:dLbl>
            <c:dLbl>
              <c:idx val="2"/>
              <c:layout>
                <c:manualLayout>
                  <c:x val="1.3259082471492973E-3"/>
                  <c:y val="6.444701931055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BF-43FE-BE6C-97F553E1E534}"/>
                </c:ext>
              </c:extLst>
            </c:dLbl>
            <c:dLbl>
              <c:idx val="3"/>
              <c:layout>
                <c:manualLayout>
                  <c:x val="-2.6518164942985947E-3"/>
                  <c:y val="5.96731799502505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BF-43FE-BE6C-97F553E1E53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98-4877-9C7B-17D8A415EC92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98-4877-9C7B-17D8A415EC92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98-4877-9C7B-17D8A415EC92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98-4877-9C7B-17D8A415EC92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98-4877-9C7B-17D8A415EC92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98-4877-9C7B-17D8A415EC92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98-4877-9C7B-17D8A415EC92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98-4877-9C7B-17D8A415EC92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98-4877-9C7B-17D8A415EC9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0.20623984227213385</c:v>
                </c:pt>
                <c:pt idx="2">
                  <c:v>6.5478379026456715E-2</c:v>
                </c:pt>
                <c:pt idx="3">
                  <c:v>0.14076146324567715</c:v>
                </c:pt>
                <c:pt idx="4">
                  <c:v>0.79376015772786612</c:v>
                </c:pt>
                <c:pt idx="5">
                  <c:v>0.49030453201182961</c:v>
                </c:pt>
                <c:pt idx="6">
                  <c:v>3.420456664801641E-2</c:v>
                </c:pt>
                <c:pt idx="7">
                  <c:v>5.5588415527668987E-2</c:v>
                </c:pt>
                <c:pt idx="8">
                  <c:v>2.5795966216396238E-2</c:v>
                </c:pt>
                <c:pt idx="9">
                  <c:v>2.0787040737484348E-2</c:v>
                </c:pt>
                <c:pt idx="10">
                  <c:v>6.4849599019529483E-3</c:v>
                </c:pt>
                <c:pt idx="11">
                  <c:v>7.6945621186689048E-3</c:v>
                </c:pt>
                <c:pt idx="12">
                  <c:v>0.15290011456584873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998-4877-9C7B-17D8A415E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C-4E5E-BD03-71251315D0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C-4E5E-BD03-71251315D008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C-4E5E-BD03-71251315D00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C-4E5E-BD03-71251315D00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C-4E5E-BD03-71251315D0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C-4E5E-BD03-71251315D00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5C-4E5E-BD03-71251315D0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5C-4E5E-BD03-71251315D0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12">
                  <c:v>995472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5C-4E5E-BD03-71251315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C-4E5E-BD03-71251315D0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C-4E5E-BD03-71251315D0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C-4E5E-BD03-71251315D0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C-4E5E-BD03-71251315D0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C-4E5E-BD03-71251315D0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C-4E5E-BD03-71251315D0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C-4E5E-BD03-71251315D0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C-4E5E-BD03-71251315D0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C-4E5E-BD03-71251315D0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C-4E5E-BD03-71251315D0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5C-4E5E-BD03-71251315D0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5C-4E5E-BD03-71251315D0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5C-4E5E-BD03-71251315D00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6.0154123375378621E-2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5C-4E5E-BD03-71251315D008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0.40885160150810096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5C-4E5E-BD03-71251315D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3-4295-878A-37C7BCD4D5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3-4295-878A-37C7BCD4D571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3-4295-878A-37C7BCD4D57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3-4295-878A-37C7BCD4D57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3-4295-878A-37C7BCD4D5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3-4295-878A-37C7BCD4D57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33-4295-878A-37C7BCD4D5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33-4295-878A-37C7BCD4D5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12">
                  <c:v>148373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33-4295-878A-37C7BCD4D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3-4295-878A-37C7BCD4D5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3-4295-878A-37C7BCD4D5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3-4295-878A-37C7BCD4D5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3-4295-878A-37C7BCD4D5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3-4295-878A-37C7BCD4D5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3-4295-878A-37C7BCD4D5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33-4295-878A-37C7BCD4D5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33-4295-878A-37C7BCD4D5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33-4295-878A-37C7BCD4D5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33-4295-878A-37C7BCD4D5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33-4295-878A-37C7BCD4D5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33-4295-878A-37C7BCD4D5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33-4295-878A-37C7BCD4D57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5">
                  <c:v>9.2238838554743019E-2</c:v>
                </c:pt>
                <c:pt idx="6">
                  <c:v>-6.0177380341567055E-2</c:v>
                </c:pt>
                <c:pt idx="7">
                  <c:v>0.13781943979466571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9.0381110415929111E-3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33-4295-878A-37C7BCD4D571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5">
                  <c:v>0.47657345237216853</c:v>
                </c:pt>
                <c:pt idx="6">
                  <c:v>0.28567131254386835</c:v>
                </c:pt>
                <c:pt idx="7">
                  <c:v>0.30145087861124109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0.51313011819655907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33-4295-878A-37C7BCD4D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12-4A2C-BECC-8F287390ED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2-4A2C-BECC-8F287390ED23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12-4A2C-BECC-8F287390ED2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12-4A2C-BECC-8F287390ED2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2-4A2C-BECC-8F287390ED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12-4A2C-BECC-8F287390ED2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12-4A2C-BECC-8F287390ED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12-4A2C-BECC-8F287390ED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12">
                  <c:v>107234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12-4A2C-BECC-8F28739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12-4A2C-BECC-8F287390ED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12-4A2C-BECC-8F287390ED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12-4A2C-BECC-8F287390ED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12-4A2C-BECC-8F287390ED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12-4A2C-BECC-8F287390ED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12-4A2C-BECC-8F287390ED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12-4A2C-BECC-8F287390ED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12-4A2C-BECC-8F287390ED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12-4A2C-BECC-8F287390ED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12-4A2C-BECC-8F287390ED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12-4A2C-BECC-8F287390ED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12-4A2C-BECC-8F287390ED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12-4A2C-BECC-8F287390ED2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5">
                  <c:v>0.10583314661289123</c:v>
                </c:pt>
                <c:pt idx="6">
                  <c:v>-0.1315370798049782</c:v>
                </c:pt>
                <c:pt idx="7">
                  <c:v>-7.5949999999999962E-2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2.5289466387478532E-2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12-4A2C-BECC-8F287390ED23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5">
                  <c:v>0.40487712306670454</c:v>
                </c:pt>
                <c:pt idx="6">
                  <c:v>0.25645975645975638</c:v>
                </c:pt>
                <c:pt idx="7">
                  <c:v>0.23412353923205331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0.52711478211335794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12-4A2C-BECC-8F28739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3-4690-979B-F3A906CCFC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3-4690-979B-F3A906CCFC60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F3-4690-979B-F3A906CCFC6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3-4690-979B-F3A906CCFC6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F3-4690-979B-F3A906CCFC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3-4690-979B-F3A906CCFC6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F3-4690-979B-F3A906CCFC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F3-4690-979B-F3A906CCFC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12">
                  <c:v>23606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F3-4690-979B-F3A906CCF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3-4690-979B-F3A906CCFC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3-4690-979B-F3A906CCFC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3-4690-979B-F3A906CCFC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3-4690-979B-F3A906CCFC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3-4690-979B-F3A906CCFC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3-4690-979B-F3A906CCFC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3-4690-979B-F3A906CCFC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3-4690-979B-F3A906CCFC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F3-4690-979B-F3A906CCFC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F3-4690-979B-F3A906CCFC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F3-4690-979B-F3A906CCFC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F3-4690-979B-F3A906CCFC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F3-4690-979B-F3A906CCFC6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5">
                  <c:v>-1.388888888888884E-2</c:v>
                </c:pt>
                <c:pt idx="6">
                  <c:v>-0.13130544993662863</c:v>
                </c:pt>
                <c:pt idx="7">
                  <c:v>-7.7543702375616363E-2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2.5589781465872985E-2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F3-4690-979B-F3A906CCFC60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5">
                  <c:v>0.93368857312018938</c:v>
                </c:pt>
                <c:pt idx="6">
                  <c:v>0.29859795377036757</c:v>
                </c:pt>
                <c:pt idx="7">
                  <c:v>0.699421965317919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0.84724939353627038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F3-4690-979B-F3A906CCF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02-4D79-95B2-FB436477C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02-4D79-95B2-FB436477C7CC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02-4D79-95B2-FB436477C7C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02-4D79-95B2-FB436477C7C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02-4D79-95B2-FB436477C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02-4D79-95B2-FB436477C7C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02-4D79-95B2-FB436477C7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02-4D79-95B2-FB436477C7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12">
                  <c:v>41139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02-4D79-95B2-FB436477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02-4D79-95B2-FB436477C7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02-4D79-95B2-FB436477C7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02-4D79-95B2-FB436477C7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02-4D79-95B2-FB436477C7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02-4D79-95B2-FB436477C7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02-4D79-95B2-FB436477C7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02-4D79-95B2-FB436477C7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02-4D79-95B2-FB436477C7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02-4D79-95B2-FB436477C7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02-4D79-95B2-FB436477C7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02-4D79-95B2-FB436477C7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02-4D79-95B2-FB436477C7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02-4D79-95B2-FB436477C7C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5">
                  <c:v>5.5341577133590114E-2</c:v>
                </c:pt>
                <c:pt idx="6">
                  <c:v>0.11806178695039105</c:v>
                </c:pt>
                <c:pt idx="7">
                  <c:v>0.75897137875926202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-3.0997526793074992E-2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02-4D79-95B2-FB436477C7CC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5">
                  <c:v>0.72727272727272729</c:v>
                </c:pt>
                <c:pt idx="6">
                  <c:v>0.34640321086755166</c:v>
                </c:pt>
                <c:pt idx="7">
                  <c:v>0.41967636022514077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0.47785321694148086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02-4D79-95B2-FB436477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C-4C74-9BF8-C0A231FADD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C-4C74-9BF8-C0A231FADD1C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9C-4C74-9BF8-C0A231FADD1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9C-4C74-9BF8-C0A231FADD1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9C-4C74-9BF8-C0A231FADD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9C-4C74-9BF8-C0A231FADD1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9C-4C74-9BF8-C0A231FADD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9C-4C74-9BF8-C0A231FADD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12">
                  <c:v>847099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9C-4C74-9BF8-C0A231FAD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9C-4C74-9BF8-C0A231FADD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9C-4C74-9BF8-C0A231FADD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C-4C74-9BF8-C0A231FADD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C-4C74-9BF8-C0A231FADD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C-4C74-9BF8-C0A231FADD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C-4C74-9BF8-C0A231FADD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C-4C74-9BF8-C0A231FADD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C-4C74-9BF8-C0A231FADD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C-4C74-9BF8-C0A231FADD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C-4C74-9BF8-C0A231FADD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9C-4C74-9BF8-C0A231FADD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9C-4C74-9BF8-C0A231FADD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9C-4C74-9BF8-C0A231FADD1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5">
                  <c:v>-4.5315158739547057E-2</c:v>
                </c:pt>
                <c:pt idx="6">
                  <c:v>0.14368660512529519</c:v>
                </c:pt>
                <c:pt idx="7">
                  <c:v>9.9098106206719105E-2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6.9645075914458676E-2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9C-4C74-9BF8-C0A231FADD1C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5">
                  <c:v>0.57303926713345432</c:v>
                </c:pt>
                <c:pt idx="6">
                  <c:v>0.54141458284965105</c:v>
                </c:pt>
                <c:pt idx="7">
                  <c:v>0.44762181255141043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0.39204833967925823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9C-4C74-9BF8-C0A231FAD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0-4F52-8221-A397F7675D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0-4F52-8221-A397F7675D91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0-4F52-8221-A397F7675D9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0-4F52-8221-A397F7675D9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0-4F52-8221-A397F7675D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0-4F52-8221-A397F7675D9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C0-4F52-8221-A397F7675D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C0-4F52-8221-A397F7675D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12">
                  <c:v>520074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C0-4F52-8221-A397F7675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0-4F52-8221-A397F7675D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0-4F52-8221-A397F7675D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0-4F52-8221-A397F7675D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0-4F52-8221-A397F7675D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0-4F52-8221-A397F7675D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0-4F52-8221-A397F7675D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0-4F52-8221-A397F7675D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0-4F52-8221-A397F7675D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0-4F52-8221-A397F7675D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0-4F52-8221-A397F7675D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0-4F52-8221-A397F7675D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0-4F52-8221-A397F7675D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0-4F52-8221-A397F7675D9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5">
                  <c:v>5.5481264403789421E-3</c:v>
                </c:pt>
                <c:pt idx="6">
                  <c:v>0.35961403949279913</c:v>
                </c:pt>
                <c:pt idx="7">
                  <c:v>8.7857171112488253E-2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6.7262880748291121E-2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C0-4F52-8221-A397F7675D91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5">
                  <c:v>0.71875987841945288</c:v>
                </c:pt>
                <c:pt idx="6">
                  <c:v>0.70068424004486829</c:v>
                </c:pt>
                <c:pt idx="7">
                  <c:v>0.84440321030158061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0.59045009449599073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C0-4F52-8221-A397F7675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F-4E6F-B1A3-DC83727D7F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F-4E6F-B1A3-DC83727D7FA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3F-4E6F-B1A3-DC83727D7FA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3F-4E6F-B1A3-DC83727D7FA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3F-4E6F-B1A3-DC83727D7F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3F-4E6F-B1A3-DC83727D7FA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3F-4E6F-B1A3-DC83727D7F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3F-4E6F-B1A3-DC83727D7F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12">
                  <c:v>37467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3F-4E6F-B1A3-DC83727D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3F-4E6F-B1A3-DC83727D7F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3F-4E6F-B1A3-DC83727D7F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3F-4E6F-B1A3-DC83727D7F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3F-4E6F-B1A3-DC83727D7F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3F-4E6F-B1A3-DC83727D7F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3F-4E6F-B1A3-DC83727D7F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3F-4E6F-B1A3-DC83727D7F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3F-4E6F-B1A3-DC83727D7F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3F-4E6F-B1A3-DC83727D7F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3F-4E6F-B1A3-DC83727D7F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3F-4E6F-B1A3-DC83727D7F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3F-4E6F-B1A3-DC83727D7F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3F-4E6F-B1A3-DC83727D7FA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5">
                  <c:v>-0.18465570645699314</c:v>
                </c:pt>
                <c:pt idx="6">
                  <c:v>0.42070569988367579</c:v>
                </c:pt>
                <c:pt idx="7">
                  <c:v>0.60293577981651381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-5.767102615694164E-2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3F-4E6F-B1A3-DC83727D7FA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5">
                  <c:v>0.38262626262626265</c:v>
                </c:pt>
                <c:pt idx="6">
                  <c:v>-0.19134848819245198</c:v>
                </c:pt>
                <c:pt idx="7">
                  <c:v>0.25878962536023065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-0.3323056634707916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3F-4E6F-B1A3-DC83727D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10-40BC-ACDE-6C08117221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0-40BC-ACDE-6C08117221F8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10-40BC-ACDE-6C08117221F8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10-40BC-ACDE-6C08117221F8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10-40BC-ACDE-6C08117221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10-40BC-ACDE-6C08117221F8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10-40BC-ACDE-6C08117221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10-40BC-ACDE-6C08117221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12">
                  <c:v>52258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10-40BC-ACDE-6C0811722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10-40BC-ACDE-6C08117221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10-40BC-ACDE-6C08117221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10-40BC-ACDE-6C08117221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10-40BC-ACDE-6C08117221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10-40BC-ACDE-6C08117221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10-40BC-ACDE-6C08117221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10-40BC-ACDE-6C08117221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10-40BC-ACDE-6C08117221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10-40BC-ACDE-6C08117221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10-40BC-ACDE-6C08117221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10-40BC-ACDE-6C08117221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10-40BC-ACDE-6C08117221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10-40BC-ACDE-6C08117221F8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5">
                  <c:v>4.9433249370277155E-2</c:v>
                </c:pt>
                <c:pt idx="6">
                  <c:v>0.28728236184708544</c:v>
                </c:pt>
                <c:pt idx="7">
                  <c:v>6.1359489051094895E-2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-0.10805782655447271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10-40BC-ACDE-6C08117221F8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5">
                  <c:v>-0.13842574641333849</c:v>
                </c:pt>
                <c:pt idx="6">
                  <c:v>-7.3927842069435035E-2</c:v>
                </c:pt>
                <c:pt idx="7">
                  <c:v>-0.2310997273403288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-0.26667789284611709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10-40BC-ACDE-6C0811722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7-433C-B75F-599664F90F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7-433C-B75F-599664F90F38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E7-433C-B75F-599664F90F3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7-433C-B75F-599664F90F3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7-433C-B75F-599664F90F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7-433C-B75F-599664F90F3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E7-433C-B75F-599664F90F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E7-433C-B75F-599664F90F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12">
                  <c:v>20918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E7-433C-B75F-599664F90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E7-433C-B75F-599664F90F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E7-433C-B75F-599664F90F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E7-433C-B75F-599664F90F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E7-433C-B75F-599664F90F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E7-433C-B75F-599664F90F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E7-433C-B75F-599664F90F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E7-433C-B75F-599664F90F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E7-433C-B75F-599664F90F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E7-433C-B75F-599664F90F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E7-433C-B75F-599664F90F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E7-433C-B75F-599664F90F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E7-433C-B75F-599664F90F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E7-433C-B75F-599664F90F3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5">
                  <c:v>6.8338557993730342E-2</c:v>
                </c:pt>
                <c:pt idx="6">
                  <c:v>-0.77499362949120876</c:v>
                </c:pt>
                <c:pt idx="7">
                  <c:v>5.5865921787709549E-2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-0.30883859243350409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E7-433C-B75F-599664F90F38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5">
                  <c:v>-0.29147609147609144</c:v>
                </c:pt>
                <c:pt idx="6">
                  <c:v>-0.31444099378881984</c:v>
                </c:pt>
                <c:pt idx="7">
                  <c:v>-0.24864474159739791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-5.0735160646215305E-2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E7-433C-B75F-599664F90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A-4C55-9594-D0B947CF54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A-4C55-9594-D0B947CF54C3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A-4C55-9594-D0B947CF54C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A-4C55-9594-D0B947CF54C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FA-4C55-9594-D0B947CF54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FA-4C55-9594-D0B947CF54C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FA-4C55-9594-D0B947CF54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FA-4C55-9594-D0B947CF54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12">
                  <c:v>27149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FA-4C55-9594-D0B947CF5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FA-4C55-9594-D0B947CF54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A-4C55-9594-D0B947CF54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A-4C55-9594-D0B947CF54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A-4C55-9594-D0B947CF54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A-4C55-9594-D0B947CF54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A-4C55-9594-D0B947CF54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A-4C55-9594-D0B947CF54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A-4C55-9594-D0B947CF54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A-4C55-9594-D0B947CF54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A-4C55-9594-D0B947CF54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FA-4C55-9594-D0B947CF54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FA-4C55-9594-D0B947CF54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FA-4C55-9594-D0B947CF54C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5">
                  <c:v>7.1080817916260974E-2</c:v>
                </c:pt>
                <c:pt idx="6">
                  <c:v>-0.2651651651651652</c:v>
                </c:pt>
                <c:pt idx="7">
                  <c:v>-0.27328671328671328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5.9555867775045845E-2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FA-4C55-9594-D0B947CF54C3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5">
                  <c:v>0.91804707933740182</c:v>
                </c:pt>
                <c:pt idx="6">
                  <c:v>1.332697807435653</c:v>
                </c:pt>
                <c:pt idx="7">
                  <c:v>0.6718146718146718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1.0898314217535217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FA-4C55-9594-D0B947CF5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C-4D0F-9413-56D4668095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C-4D0F-9413-56D4668095DE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C-4D0F-9413-56D4668095D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C-4D0F-9413-56D4668095D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C-4D0F-9413-56D4668095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AC-4D0F-9413-56D4668095D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AC-4D0F-9413-56D4668095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AC-4D0F-9413-56D4668095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12">
                  <c:v>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AC-4D0F-9413-56D4668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C-4D0F-9413-56D4668095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C-4D0F-9413-56D4668095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C-4D0F-9413-56D4668095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C-4D0F-9413-56D4668095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C-4D0F-9413-56D4668095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C-4D0F-9413-56D4668095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AC-4D0F-9413-56D4668095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AC-4D0F-9413-56D4668095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AC-4D0F-9413-56D4668095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AC-4D0F-9413-56D4668095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AC-4D0F-9413-56D4668095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AC-4D0F-9413-56D4668095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AC-4D0F-9413-56D4668095D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5">
                  <c:v>2.5555555555555554</c:v>
                </c:pt>
                <c:pt idx="6">
                  <c:v>-0.86907020872865282</c:v>
                </c:pt>
                <c:pt idx="7">
                  <c:v>-0.94354838709677424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0.44505653812699331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AC-4D0F-9413-56D4668095DE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5">
                  <c:v>0.93103448275862077</c:v>
                </c:pt>
                <c:pt idx="6">
                  <c:v>0.14999999999999991</c:v>
                </c:pt>
                <c:pt idx="7">
                  <c:v>-0.87037037037037035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1.6588423579621234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AC-4D0F-9413-56D4668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3-4BD4-83A9-1092C3E289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3-4BD4-83A9-1092C3E289C2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53-4BD4-83A9-1092C3E289C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3-4BD4-83A9-1092C3E289C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53-4BD4-83A9-1092C3E289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53-4BD4-83A9-1092C3E289C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53-4BD4-83A9-1092C3E289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53-4BD4-83A9-1092C3E289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12">
                  <c:v>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53-4BD4-83A9-1092C3E28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53-4BD4-83A9-1092C3E289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3-4BD4-83A9-1092C3E289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3-4BD4-83A9-1092C3E289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3-4BD4-83A9-1092C3E289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3-4BD4-83A9-1092C3E289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3-4BD4-83A9-1092C3E289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3-4BD4-83A9-1092C3E289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3-4BD4-83A9-1092C3E289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3-4BD4-83A9-1092C3E289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3-4BD4-83A9-1092C3E289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3-4BD4-83A9-1092C3E289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3-4BD4-83A9-1092C3E289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3-4BD4-83A9-1092C3E289C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5">
                  <c:v>0.48888888888888893</c:v>
                </c:pt>
                <c:pt idx="6">
                  <c:v>3.7407407407407405</c:v>
                </c:pt>
                <c:pt idx="7">
                  <c:v>-0.79245283018867929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1.0394495412844038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53-4BD4-83A9-1092C3E289C2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5">
                  <c:v>-0.83208020050125309</c:v>
                </c:pt>
                <c:pt idx="6">
                  <c:v>3.7837837837837895E-2</c:v>
                </c:pt>
                <c:pt idx="7">
                  <c:v>-0.77319587628865982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0.1090047393364928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53-4BD4-83A9-1092C3E28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6F-437F-A780-D785F8A4E4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6F-437F-A780-D785F8A4E4C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6F-437F-A780-D785F8A4E4C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6F-437F-A780-D785F8A4E4C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6F-437F-A780-D785F8A4E4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6F-437F-A780-D785F8A4E4C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6F-437F-A780-D785F8A4E4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6F-437F-A780-D785F8A4E4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12">
                  <c:v>995472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6F-437F-A780-D785F8A4E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F-437F-A780-D785F8A4E4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F-437F-A780-D785F8A4E4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6F-437F-A780-D785F8A4E4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6F-437F-A780-D785F8A4E4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6F-437F-A780-D785F8A4E4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6F-437F-A780-D785F8A4E4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6F-437F-A780-D785F8A4E4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6F-437F-A780-D785F8A4E4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6F-437F-A780-D785F8A4E4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6F-437F-A780-D785F8A4E4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6F-437F-A780-D785F8A4E4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6F-437F-A780-D785F8A4E4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6F-437F-A780-D785F8A4E4C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6.0154123375378621E-2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6F-437F-A780-D785F8A4E4C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0.40885160150810096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6F-437F-A780-D785F8A4E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F-4CFC-BB6D-14EA4EAECD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F-4CFC-BB6D-14EA4EAECD2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AF-4CFC-BB6D-14EA4EAECD2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AF-4CFC-BB6D-14EA4EAECD2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AF-4CFC-BB6D-14EA4EAECD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F-4CFC-BB6D-14EA4EAECD2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AF-4CFC-BB6D-14EA4EAECD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AF-4CFC-BB6D-14EA4EAECD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12">
                  <c:v>11361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AF-4CFC-BB6D-14EA4EAE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F-4CFC-BB6D-14EA4EAECD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F-4CFC-BB6D-14EA4EAECD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F-4CFC-BB6D-14EA4EAECD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F-4CFC-BB6D-14EA4EAECD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F-4CFC-BB6D-14EA4EAECD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F-4CFC-BB6D-14EA4EAECD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F-4CFC-BB6D-14EA4EAECD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F-4CFC-BB6D-14EA4EAECD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AF-4CFC-BB6D-14EA4EAECD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AF-4CFC-BB6D-14EA4EAECD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AF-4CFC-BB6D-14EA4EAECD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AF-4CFC-BB6D-14EA4EAECD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AF-4CFC-BB6D-14EA4EAECD2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5">
                  <c:v>-1.9417475728155109E-3</c:v>
                </c:pt>
                <c:pt idx="6">
                  <c:v>-0.34863314208572393</c:v>
                </c:pt>
                <c:pt idx="7">
                  <c:v>0.14785992217898825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-0.25540699960676372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AF-4CFC-BB6D-14EA4EAECD2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5">
                  <c:v>0.72483221476510074</c:v>
                </c:pt>
                <c:pt idx="6">
                  <c:v>1.5789473684210575E-2</c:v>
                </c:pt>
                <c:pt idx="7">
                  <c:v>0.5373480023161552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0.40902889743271742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AF-4CFC-BB6D-14EA4EAE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4-4F4F-8EA9-9A972CA1CE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4-4F4F-8EA9-9A972CA1CE45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4-4F4F-8EA9-9A972CA1CE4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4-4F4F-8EA9-9A972CA1CE4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4-4F4F-8EA9-9A972CA1CE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4-4F4F-8EA9-9A972CA1CE4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84-4F4F-8EA9-9A972CA1CE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84-4F4F-8EA9-9A972CA1CE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12">
                  <c:v>820118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4-4F4F-8EA9-9A972CA1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4-4F4F-8EA9-9A972CA1CE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4-4F4F-8EA9-9A972CA1CE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4-4F4F-8EA9-9A972CA1CE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4-4F4F-8EA9-9A972CA1CE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4-4F4F-8EA9-9A972CA1CE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4-4F4F-8EA9-9A972CA1CE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4-4F4F-8EA9-9A972CA1CE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4-4F4F-8EA9-9A972CA1CE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4-4F4F-8EA9-9A972CA1CE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4-4F4F-8EA9-9A972CA1CE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4-4F4F-8EA9-9A972CA1CE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4-4F4F-8EA9-9A972CA1CE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4-4F4F-8EA9-9A972CA1CE4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5">
                  <c:v>-4.4609431811040601E-2</c:v>
                </c:pt>
                <c:pt idx="6">
                  <c:v>8.2017173963045309E-2</c:v>
                </c:pt>
                <c:pt idx="7">
                  <c:v>0.10324006154506749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3.3911189721880008E-2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84-4F4F-8EA9-9A972CA1CE45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5">
                  <c:v>1.3340790454884415</c:v>
                </c:pt>
                <c:pt idx="6">
                  <c:v>1.034966925614174</c:v>
                </c:pt>
                <c:pt idx="7">
                  <c:v>1.1065675975745153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1.1094763592590118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84-4F4F-8EA9-9A972CA1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6-42A6-9E8B-ABFB743FAB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cat'!$C$54:$C$66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6-42A6-9E8B-ABFB743FABA5}"/>
            </c:ext>
          </c:extLst>
        </c:ser>
        <c:ser>
          <c:idx val="5"/>
          <c:order val="1"/>
          <c:tx>
            <c:strRef>
              <c:f>'Pernocta evol mensu TF cat'!$I$52:$J$52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6-42A6-9E8B-ABFB743FABA5}"/>
              </c:ext>
            </c:extLst>
          </c:dPt>
          <c:val>
            <c:numRef>
              <c:f>'Pernocta evol mensu TF cat'!$I$54:$I$66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6-42A6-9E8B-ABFB743FABA5}"/>
            </c:ext>
          </c:extLst>
        </c:ser>
        <c:ser>
          <c:idx val="0"/>
          <c:order val="2"/>
          <c:tx>
            <c:strRef>
              <c:f>'Pernocta evol mensu TF cat'!$K$52:$L$52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6-42A6-9E8B-ABFB743FAB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cat'!$K$54:$K$66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6-42A6-9E8B-ABFB743FABA5}"/>
            </c:ext>
          </c:extLst>
        </c:ser>
        <c:ser>
          <c:idx val="1"/>
          <c:order val="3"/>
          <c:tx>
            <c:strRef>
              <c:f>'Pernocta evol mensu TF cat'!$M$52:$N$52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96-42A6-9E8B-ABFB743FAB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96-42A6-9E8B-ABFB743FAB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cat'!$M$54:$M$66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12">
                  <c:v>175354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96-42A6-9E8B-ABFB743F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cat'!$N$53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6-42A6-9E8B-ABFB743FAB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6-42A6-9E8B-ABFB743FAB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6-42A6-9E8B-ABFB743FAB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6-42A6-9E8B-ABFB743FAB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6-42A6-9E8B-ABFB743FAB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6-42A6-9E8B-ABFB743FAB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6-42A6-9E8B-ABFB743FAB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6-42A6-9E8B-ABFB743FAB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6-42A6-9E8B-ABFB743FAB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6-42A6-9E8B-ABFB743FAB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96-42A6-9E8B-ABFB743FAB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96-42A6-9E8B-ABFB743FAB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96-42A6-9E8B-ABFB743FABA5}"/>
              </c:ext>
            </c:extLst>
          </c:dPt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cat'!$N$54:$N$66</c:f>
              <c:numCache>
                <c:formatCode>0.0%</c:formatCode>
                <c:ptCount val="13"/>
                <c:pt idx="0">
                  <c:v>0.16611556352631274</c:v>
                </c:pt>
                <c:pt idx="1">
                  <c:v>0.25107096293536979</c:v>
                </c:pt>
                <c:pt idx="2">
                  <c:v>0.22672931660024975</c:v>
                </c:pt>
                <c:pt idx="3">
                  <c:v>0.32489926522872725</c:v>
                </c:pt>
                <c:pt idx="4">
                  <c:v>0.29750223015165034</c:v>
                </c:pt>
                <c:pt idx="5">
                  <c:v>9.9762329174093889E-2</c:v>
                </c:pt>
                <c:pt idx="6">
                  <c:v>0.18401220583475886</c:v>
                </c:pt>
                <c:pt idx="7">
                  <c:v>0.12320140134295365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0.20295810494686806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96-42A6-9E8B-ABFB743FABA5}"/>
            </c:ext>
          </c:extLst>
        </c:ser>
        <c:ser>
          <c:idx val="4"/>
          <c:order val="5"/>
          <c:tx>
            <c:strRef>
              <c:f>'Pernocta evol mensu TF cat'!$O$53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cat'!$O$54:$O$66</c:f>
              <c:numCache>
                <c:formatCode>0.0%</c:formatCode>
                <c:ptCount val="13"/>
                <c:pt idx="0">
                  <c:v>-0.57067987207262971</c:v>
                </c:pt>
                <c:pt idx="1">
                  <c:v>-0.55624311825589079</c:v>
                </c:pt>
                <c:pt idx="2">
                  <c:v>-0.48826419213973804</c:v>
                </c:pt>
                <c:pt idx="3">
                  <c:v>-0.3136147352264006</c:v>
                </c:pt>
                <c:pt idx="4">
                  <c:v>-0.34486197799369411</c:v>
                </c:pt>
                <c:pt idx="5">
                  <c:v>-0.46592220683287167</c:v>
                </c:pt>
                <c:pt idx="6">
                  <c:v>-0.32049989386542133</c:v>
                </c:pt>
                <c:pt idx="7">
                  <c:v>-0.4345315583924747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-0.4482357161287075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96-42A6-9E8B-ABFB743F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F1-4B79-B544-CF29099553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1-4B79-B544-CF2909955363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1-4B79-B544-CF290995536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F1-4B79-B544-CF290995536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F1-4B79-B544-CF29099553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F1-4B79-B544-CF290995536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F1-4B79-B544-CF29099553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F1-4B79-B544-CF29099553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12">
                  <c:v>6.1874370672401575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F1-4B79-B544-CF290995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1-4B79-B544-CF29099553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F1-4B79-B544-CF29099553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F1-4B79-B544-CF29099553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F1-4B79-B544-CF29099553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F1-4B79-B544-CF29099553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F1-4B79-B544-CF29099553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F1-4B79-B544-CF29099553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F1-4B79-B544-CF29099553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F1-4B79-B544-CF29099553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F1-4B79-B544-CF29099553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F1-4B79-B544-CF29099553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F1-4B79-B544-CF29099553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F1-4B79-B544-CF290995536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0.62705073684595103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F1-4B79-B544-CF2909955363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-1.1877938706023352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F1-4B79-B544-CF290995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C1-4593-A33B-484E346520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1-4593-A33B-484E346520E1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C1-4593-A33B-484E346520E1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C1-4593-A33B-484E346520E1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C1-4593-A33B-484E346520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C1-4593-A33B-484E346520E1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C1-4593-A33B-484E346520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C1-4593-A33B-484E346520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12">
                  <c:v>4.2432293305116255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C1-4593-A33B-484E3465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C1-4593-A33B-484E346520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C1-4593-A33B-484E346520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C1-4593-A33B-484E346520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C1-4593-A33B-484E346520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1-4593-A33B-484E346520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1-4593-A33B-484E346520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1-4593-A33B-484E346520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1-4593-A33B-484E346520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1-4593-A33B-484E346520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1-4593-A33B-484E346520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1-4593-A33B-484E346520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1-4593-A33B-484E346520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1-4593-A33B-484E346520E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5">
                  <c:v>0.34959270766089023</c:v>
                </c:pt>
                <c:pt idx="6">
                  <c:v>0.83709450935676744</c:v>
                </c:pt>
                <c:pt idx="7">
                  <c:v>0.54953062796024543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0.40145271392116166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C1-4593-A33B-484E346520E1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5">
                  <c:v>-0.94402883983376151</c:v>
                </c:pt>
                <c:pt idx="6">
                  <c:v>0.39264766234994131</c:v>
                </c:pt>
                <c:pt idx="7">
                  <c:v>-1.1472373835376573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-0.46154948150257624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C1-4593-A33B-484E34652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B-4A98-ABDC-8EAC276A33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B-4A98-ABDC-8EAC276A3398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B-4A98-ABDC-8EAC276A339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5B-4A98-ABDC-8EAC276A339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5B-4A98-ABDC-8EAC276A33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5B-4A98-ABDC-8EAC276A339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5B-4A98-ABDC-8EAC276A33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5B-4A98-ABDC-8EAC276A33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12">
                  <c:v>4.542658646106922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5B-4A98-ABDC-8EAC276A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5B-4A98-ABDC-8EAC276A33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5B-4A98-ABDC-8EAC276A33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5B-4A98-ABDC-8EAC276A33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5B-4A98-ABDC-8EAC276A33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5B-4A98-ABDC-8EAC276A33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B-4A98-ABDC-8EAC276A33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5B-4A98-ABDC-8EAC276A33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5B-4A98-ABDC-8EAC276A33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5B-4A98-ABDC-8EAC276A33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5B-4A98-ABDC-8EAC276A33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5B-4A98-ABDC-8EAC276A33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5B-4A98-ABDC-8EAC276A33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5B-4A98-ABDC-8EAC276A339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5">
                  <c:v>0.49080169422331021</c:v>
                </c:pt>
                <c:pt idx="6">
                  <c:v>-1.3169851137417865E-3</c:v>
                </c:pt>
                <c:pt idx="7">
                  <c:v>7.7439376852108666E-3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-1.3305792482505296E-3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5B-4A98-ABDC-8EAC276A3398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5">
                  <c:v>-1.70641269813646</c:v>
                </c:pt>
                <c:pt idx="6">
                  <c:v>-0.1656017628769515</c:v>
                </c:pt>
                <c:pt idx="7">
                  <c:v>-1.6928678159951014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-0.95229401059548024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5B-4A98-ABDC-8EAC276A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4B-4F10-82FD-C612827A67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B-4F10-82FD-C612827A670B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4B-4F10-82FD-C612827A670B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B-4F10-82FD-C612827A670B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4B-4F10-82FD-C612827A67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4B-4F10-82FD-C612827A670B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4B-4F10-82FD-C612827A67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4B-4F10-82FD-C612827A67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12">
                  <c:v>3.621072088724584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4B-4F10-82FD-C612827A6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B-4F10-82FD-C612827A67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B-4F10-82FD-C612827A67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B-4F10-82FD-C612827A67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4B-4F10-82FD-C612827A67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B-4F10-82FD-C612827A67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B-4F10-82FD-C612827A67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B-4F10-82FD-C612827A67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B-4F10-82FD-C612827A67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4B-4F10-82FD-C612827A67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4B-4F10-82FD-C612827A67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4B-4F10-82FD-C612827A67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4B-4F10-82FD-C612827A67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4B-4F10-82FD-C612827A670B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5">
                  <c:v>0.13744097314041781</c:v>
                </c:pt>
                <c:pt idx="6">
                  <c:v>1.8863663945133329</c:v>
                </c:pt>
                <c:pt idx="7">
                  <c:v>1.5842863109762799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0.83859732138941556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4B-4F10-82FD-C612827A670B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5">
                  <c:v>3.5776773822888686E-3</c:v>
                </c:pt>
                <c:pt idx="6">
                  <c:v>1.1096973002454322</c:v>
                </c:pt>
                <c:pt idx="7">
                  <c:v>-0.37796751930401928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0.1686350305576485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4B-4F10-82FD-C612827A6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63-4B98-9CF8-99785276EC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3-4B98-9CF8-99785276ECA1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63-4B98-9CF8-99785276ECA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3-4B98-9CF8-99785276ECA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63-4B98-9CF8-99785276EC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63-4B98-9CF8-99785276ECA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63-4B98-9CF8-99785276EC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63-4B98-9CF8-99785276EC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12">
                  <c:v>6.7273326503545929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63-4B98-9CF8-99785276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63-4B98-9CF8-99785276EC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63-4B98-9CF8-99785276EC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3-4B98-9CF8-99785276EC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3-4B98-9CF8-99785276EC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3-4B98-9CF8-99785276EC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3-4B98-9CF8-99785276EC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3-4B98-9CF8-99785276EC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3-4B98-9CF8-99785276EC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3-4B98-9CF8-99785276EC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3-4B98-9CF8-99785276EC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63-4B98-9CF8-99785276EC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63-4B98-9CF8-99785276EC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63-4B98-9CF8-99785276ECA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5">
                  <c:v>0.71558665581638703</c:v>
                </c:pt>
                <c:pt idx="6">
                  <c:v>0.75979343388298748</c:v>
                </c:pt>
                <c:pt idx="7">
                  <c:v>-0.16339735041827819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0.66325718096808828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63-4B98-9CF8-99785276ECA1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5">
                  <c:v>-0.4046659448598442</c:v>
                </c:pt>
                <c:pt idx="6">
                  <c:v>-1.457056109710777</c:v>
                </c:pt>
                <c:pt idx="7">
                  <c:v>-0.77018935596823557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-1.390365414023834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63-4B98-9CF8-99785276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2-4A69-ABDE-1D63EFA2EF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2-4A69-ABDE-1D63EFA2EFA4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E2-4A69-ABDE-1D63EFA2EFA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E2-4A69-ABDE-1D63EFA2EFA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E2-4A69-ABDE-1D63EFA2EF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E2-4A69-ABDE-1D63EFA2EFA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E2-4A69-ABDE-1D63EFA2EF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E2-4A69-ABDE-1D63EFA2EF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12">
                  <c:v>6.6927561223570589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E2-4A69-ABDE-1D63EFA2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E2-4A69-ABDE-1D63EFA2EF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E2-4A69-ABDE-1D63EFA2EF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2-4A69-ABDE-1D63EFA2EF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2-4A69-ABDE-1D63EFA2EF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2-4A69-ABDE-1D63EFA2EF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2-4A69-ABDE-1D63EFA2EF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2-4A69-ABDE-1D63EFA2EF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2-4A69-ABDE-1D63EFA2EF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2-4A69-ABDE-1D63EFA2EF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2-4A69-ABDE-1D63EFA2EF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E2-4A69-ABDE-1D63EFA2EF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E2-4A69-ABDE-1D63EFA2EF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E2-4A69-ABDE-1D63EFA2EFA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5">
                  <c:v>0.95872460625040024</c:v>
                </c:pt>
                <c:pt idx="6">
                  <c:v>1.9113309609203517</c:v>
                </c:pt>
                <c:pt idx="7">
                  <c:v>6.3197050802903831E-2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0.94273547265854418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E2-4A69-ABDE-1D63EFA2EFA4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5">
                  <c:v>-0.36590047184524988</c:v>
                </c:pt>
                <c:pt idx="6">
                  <c:v>-1.130329925782128</c:v>
                </c:pt>
                <c:pt idx="7">
                  <c:v>-0.12047615145799107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-1.1732562420315773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E2-4A69-ABDE-1D63EFA2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1-4D9B-B5A4-DD459A90AF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1-4D9B-B5A4-DD459A90AFCB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1-4D9B-B5A4-DD459A90AFC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1-4D9B-B5A4-DD459A90AFC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1-4D9B-B5A4-DD459A90AF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1-4D9B-B5A4-DD459A90AFC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61-4D9B-B5A4-DD459A90AF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61-4D9B-B5A4-DD459A90AF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12">
                  <c:v>6.7764514378730327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61-4D9B-B5A4-DD459A90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361-4D9B-B5A4-DD459A90AFC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361-4D9B-B5A4-DD459A90AF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61-4D9B-B5A4-DD459A90AF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61-4D9B-B5A4-DD459A90AF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61-4D9B-B5A4-DD459A90AF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61-4D9B-B5A4-DD459A90AF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61-4D9B-B5A4-DD459A90AF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61-4D9B-B5A4-DD459A90AF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1-4D9B-B5A4-DD459A90AF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1-4D9B-B5A4-DD459A90AF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1-4D9B-B5A4-DD459A90AF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61-4D9B-B5A4-DD459A90AF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61-4D9B-B5A4-DD459A90AF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61-4D9B-B5A4-DD459A90AF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61-4D9B-B5A4-DD459A90AFC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5">
                  <c:v>0.20000756780278284</c:v>
                </c:pt>
                <c:pt idx="6">
                  <c:v>-2.9104554865424959E-2</c:v>
                </c:pt>
                <c:pt idx="7">
                  <c:v>-0.44182634346543548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-0.19654049478217583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61-4D9B-B5A4-DD459A90AFCB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5">
                  <c:v>0.5960823944051441</c:v>
                </c:pt>
                <c:pt idx="6">
                  <c:v>-2.7025763125763129</c:v>
                </c:pt>
                <c:pt idx="7">
                  <c:v>0.33710751318901266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-2.4406970509574526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61-4D9B-B5A4-DD459A90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8A-4119-89D3-E16EC28C1F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A-4119-89D3-E16EC28C1F8E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8A-4119-89D3-E16EC28C1F8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8A-4119-89D3-E16EC28C1F8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8A-4119-89D3-E16EC28C1F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8A-4119-89D3-E16EC28C1F8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8A-4119-89D3-E16EC28C1F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8A-4119-89D3-E16EC28C1F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12">
                  <c:v>5.7137546468401483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8A-4119-89D3-E16EC28C1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8A-4119-89D3-E16EC28C1F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8A-4119-89D3-E16EC28C1F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8A-4119-89D3-E16EC28C1F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8A-4119-89D3-E16EC28C1F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8A-4119-89D3-E16EC28C1F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8A-4119-89D3-E16EC28C1F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8A-4119-89D3-E16EC28C1F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8A-4119-89D3-E16EC28C1F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8A-4119-89D3-E16EC28C1F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8A-4119-89D3-E16EC28C1F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8A-4119-89D3-E16EC28C1F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8A-4119-89D3-E16EC28C1F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8A-4119-89D3-E16EC28C1F8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5">
                  <c:v>0.80897185006774031</c:v>
                </c:pt>
                <c:pt idx="6">
                  <c:v>-1.3196677153373226</c:v>
                </c:pt>
                <c:pt idx="7">
                  <c:v>-2.0265667398888745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4.6959018636259842E-2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8A-4119-89D3-E16EC28C1F8E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5">
                  <c:v>-0.60594147685823163</c:v>
                </c:pt>
                <c:pt idx="6">
                  <c:v>-3.2479153760494386</c:v>
                </c:pt>
                <c:pt idx="7">
                  <c:v>-3.1490165593314607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-2.4961531872612346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8A-4119-89D3-E16EC28C1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6-43F0-9056-B57221039F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6-43F0-9056-B57221039F5B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6-43F0-9056-B57221039F5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6-43F0-9056-B57221039F5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6-43F0-9056-B57221039F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6-43F0-9056-B57221039F5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46-43F0-9056-B57221039F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46-43F0-9056-B57221039F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12">
                  <c:v>125919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46-43F0-9056-B5722103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46-43F0-9056-B57221039F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6-43F0-9056-B57221039F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6-43F0-9056-B57221039F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6-43F0-9056-B57221039F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6-43F0-9056-B57221039F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46-43F0-9056-B57221039F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46-43F0-9056-B57221039F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46-43F0-9056-B57221039F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46-43F0-9056-B57221039F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46-43F0-9056-B57221039F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46-43F0-9056-B57221039F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46-43F0-9056-B57221039F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46-43F0-9056-B57221039F5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5">
                  <c:v>-0.13907324364723472</c:v>
                </c:pt>
                <c:pt idx="6">
                  <c:v>2.6415094339622636E-2</c:v>
                </c:pt>
                <c:pt idx="7">
                  <c:v>0.12198351971748078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-3.5812735458972678E-2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46-43F0-9056-B57221039F5B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5">
                  <c:v>0.66040129151291516</c:v>
                </c:pt>
                <c:pt idx="6">
                  <c:v>0.84451441026883023</c:v>
                </c:pt>
                <c:pt idx="7">
                  <c:v>0.58970082351714792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0.67974867601350009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46-43F0-9056-B5722103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6-44E4-A8BD-95F5EA9A99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6-44E4-A8BD-95F5EA9A99AB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6-44E4-A8BD-95F5EA9A99A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6-44E4-A8BD-95F5EA9A99A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6-44E4-A8BD-95F5EA9A99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6-44E4-A8BD-95F5EA9A99A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16-44E4-A8BD-95F5EA9A99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16-44E4-A8BD-95F5EA9A99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12">
                  <c:v>6.4363076923076923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16-44E4-A8BD-95F5EA9A9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6-44E4-A8BD-95F5EA9A99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6-44E4-A8BD-95F5EA9A99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6-44E4-A8BD-95F5EA9A99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6-44E4-A8BD-95F5EA9A99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6-44E4-A8BD-95F5EA9A99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6-44E4-A8BD-95F5EA9A99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6-44E4-A8BD-95F5EA9A99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16-44E4-A8BD-95F5EA9A99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16-44E4-A8BD-95F5EA9A99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16-44E4-A8BD-95F5EA9A99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16-44E4-A8BD-95F5EA9A99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16-44E4-A8BD-95F5EA9A99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16-44E4-A8BD-95F5EA9A99A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-1.8919806951441513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16-44E4-A8BD-95F5EA9A99AB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-1.9423995320269087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16-44E4-A8BD-95F5EA9A9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1-46C1-A2F0-B343DE95D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1-46C1-A2F0-B343DE95D99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1-46C1-A2F0-B343DE95D99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11-46C1-A2F0-B343DE95D99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11-46C1-A2F0-B343DE95D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11-46C1-A2F0-B343DE95D99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11-46C1-A2F0-B343DE95D9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11-46C1-A2F0-B343DE95D9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12">
                  <c:v>6.6770782095425476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11-46C1-A2F0-B343DE95D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11-46C1-A2F0-B343DE95D9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11-46C1-A2F0-B343DE95D9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11-46C1-A2F0-B343DE95D9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11-46C1-A2F0-B343DE95D9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11-46C1-A2F0-B343DE95D9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1-46C1-A2F0-B343DE95D9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11-46C1-A2F0-B343DE95D9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11-46C1-A2F0-B343DE95D9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11-46C1-A2F0-B343DE95D9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11-46C1-A2F0-B343DE95D9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11-46C1-A2F0-B343DE95D9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11-46C1-A2F0-B343DE95D9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11-46C1-A2F0-B343DE95D99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5">
                  <c:v>4.1574101574101574</c:v>
                </c:pt>
                <c:pt idx="6">
                  <c:v>-7.1639663444823753E-2</c:v>
                </c:pt>
                <c:pt idx="7">
                  <c:v>2.2260972094851299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0.18037435558717263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11-46C1-A2F0-B343DE95D99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5">
                  <c:v>0.13999542124542153</c:v>
                </c:pt>
                <c:pt idx="6">
                  <c:v>-0.90304885440659532</c:v>
                </c:pt>
                <c:pt idx="7">
                  <c:v>3.6861432439084414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-0.75484398725379087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11-46C1-A2F0-B343DE95D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F-47EE-A414-1CDE6D456F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F-47EE-A414-1CDE6D456F82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F-47EE-A414-1CDE6D456F82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F-47EE-A414-1CDE6D456F82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F-47EE-A414-1CDE6D456F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1F-47EE-A414-1CDE6D456F82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1F-47EE-A414-1CDE6D456F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1F-47EE-A414-1CDE6D456F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12">
                  <c:v>6.4363076923076923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1F-47EE-A414-1CDE6D45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F-47EE-A414-1CDE6D456F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F-47EE-A414-1CDE6D456F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F-47EE-A414-1CDE6D456F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F-47EE-A414-1CDE6D456F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F-47EE-A414-1CDE6D456F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F-47EE-A414-1CDE6D456F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F-47EE-A414-1CDE6D456F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F-47EE-A414-1CDE6D456F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F-47EE-A414-1CDE6D456F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F-47EE-A414-1CDE6D456F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F-47EE-A414-1CDE6D456F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F-47EE-A414-1CDE6D456F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F-47EE-A414-1CDE6D456F8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-1.8919806951441513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1F-47EE-A414-1CDE6D456F82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-1.9423995320269087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1F-47EE-A414-1CDE6D45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E-4119-A449-9E41C59E23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E-4119-A449-9E41C59E235C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4E-4119-A449-9E41C59E235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4E-4119-A449-9E41C59E235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E-4119-A449-9E41C59E23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E-4119-A449-9E41C59E235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4E-4119-A449-9E41C59E23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4E-4119-A449-9E41C59E23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12">
                  <c:v>11.10022271714922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4E-4119-A449-9E41C59E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4E-4119-A449-9E41C59E23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4E-4119-A449-9E41C59E23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E-4119-A449-9E41C59E23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E-4119-A449-9E41C59E23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E-4119-A449-9E41C59E23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E-4119-A449-9E41C59E23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E-4119-A449-9E41C59E23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E-4119-A449-9E41C59E23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E-4119-A449-9E41C59E23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E-4119-A449-9E41C59E23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E-4119-A449-9E41C59E23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E-4119-A449-9E41C59E23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E-4119-A449-9E41C59E235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5">
                  <c:v>27.5</c:v>
                </c:pt>
                <c:pt idx="6">
                  <c:v>2.6041666666666661</c:v>
                </c:pt>
                <c:pt idx="7">
                  <c:v>-5.5441176470588234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3.1714870849653121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4E-4119-A449-9E41C59E235C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5">
                  <c:v>21.454545454545453</c:v>
                </c:pt>
                <c:pt idx="6">
                  <c:v>5.7374999999999998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3.6469423990577692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4E-4119-A449-9E41C59E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89-446C-88FA-195E19CB54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9-446C-88FA-195E19CB5423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89-446C-88FA-195E19CB542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89-446C-88FA-195E19CB542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89-446C-88FA-195E19CB54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89-446C-88FA-195E19CB542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89-446C-88FA-195E19CB54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89-446C-88FA-195E19CB54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12">
                  <c:v>7.8551236749116606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89-446C-88FA-195E19CB5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89-446C-88FA-195E19CB54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89-446C-88FA-195E19CB54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89-446C-88FA-195E19CB54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89-446C-88FA-195E19CB54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89-446C-88FA-195E19CB54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89-446C-88FA-195E19CB54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89-446C-88FA-195E19CB54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89-446C-88FA-195E19CB54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89-446C-88FA-195E19CB54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89-446C-88FA-195E19CB54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89-446C-88FA-195E19CB54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89-446C-88FA-195E19CB54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89-446C-88FA-195E19CB542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5">
                  <c:v>3.0909090909090908</c:v>
                </c:pt>
                <c:pt idx="6">
                  <c:v>2.7452830188679247</c:v>
                </c:pt>
                <c:pt idx="7">
                  <c:v>15.764705882352942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-1.3821644606815591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89-446C-88FA-195E19CB5423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5">
                  <c:v>-1.8890909090909096</c:v>
                </c:pt>
                <c:pt idx="6">
                  <c:v>-3.3261455525606465</c:v>
                </c:pt>
                <c:pt idx="7">
                  <c:v>16.894736842105264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-0.96555839329516058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89-446C-88FA-195E19CB5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9-4B49-BDD7-60C11B315B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9-4B49-BDD7-60C11B315B1D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9-4B49-BDD7-60C11B315B1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9-4B49-BDD7-60C11B315B1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9-4B49-BDD7-60C11B315B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9-4B49-BDD7-60C11B315B1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99-4B49-BDD7-60C11B315B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99-4B49-BDD7-60C11B315B1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12">
                  <c:v>6.1874370672401575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99-4B49-BDD7-60C11B315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9-4B49-BDD7-60C11B315B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9-4B49-BDD7-60C11B315B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9-4B49-BDD7-60C11B315B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9-4B49-BDD7-60C11B315B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9-4B49-BDD7-60C11B315B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9-4B49-BDD7-60C11B315B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9-4B49-BDD7-60C11B315B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99-4B49-BDD7-60C11B315B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99-4B49-BDD7-60C11B315B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99-4B49-BDD7-60C11B315B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99-4B49-BDD7-60C11B315B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99-4B49-BDD7-60C11B315B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99-4B49-BDD7-60C11B315B1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0.62705073684595103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99-4B49-BDD7-60C11B315B1D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-1.1877938706023352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99-4B49-BDD7-60C11B315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48-454E-8944-060E5701BE2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8-454E-8944-060E5701BE23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48-454E-8944-060E5701BE2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8-454E-8944-060E5701BE2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48-454E-8944-060E5701BE2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8-454E-8944-060E5701BE2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48-454E-8944-060E5701BE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48-454E-8944-060E5701BE2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12">
                  <c:v>5.8805839583542472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48-454E-8944-060E5701B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48-454E-8944-060E5701BE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8-454E-8944-060E5701BE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8-454E-8944-060E5701BE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8-454E-8944-060E5701BE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8-454E-8944-060E5701BE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8-454E-8944-060E5701BE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8-454E-8944-060E5701BE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48-454E-8944-060E5701BE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48-454E-8944-060E5701BE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48-454E-8944-060E5701BE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48-454E-8944-060E5701BE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48-454E-8944-060E5701BE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48-454E-8944-060E5701BE2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5">
                  <c:v>0.40587584304535262</c:v>
                </c:pt>
                <c:pt idx="6">
                  <c:v>0.85265376077595612</c:v>
                </c:pt>
                <c:pt idx="7">
                  <c:v>0.15990598530840838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0.49764580772788136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48-454E-8944-060E5701BE23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5">
                  <c:v>-0.26469965303889786</c:v>
                </c:pt>
                <c:pt idx="6">
                  <c:v>-0.39719312866527812</c:v>
                </c:pt>
                <c:pt idx="7">
                  <c:v>-0.78226784018262396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-0.88866020440932036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48-454E-8944-060E5701B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5-44E2-B46D-47E77C21DD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5-44E2-B46D-47E77C21DD0E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85-44E2-B46D-47E77C21DD0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5-44E2-B46D-47E77C21DD0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5-44E2-B46D-47E77C21DD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85-44E2-B46D-47E77C21DD0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85-44E2-B46D-47E77C21DD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85-44E2-B46D-47E77C21DD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85-44E2-B46D-47E77C21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85-44E2-B46D-47E77C21DD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85-44E2-B46D-47E77C21DD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85-44E2-B46D-47E77C21DD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85-44E2-B46D-47E77C21DD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85-44E2-B46D-47E77C21DD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85-44E2-B46D-47E77C21DD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85-44E2-B46D-47E77C21DD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85-44E2-B46D-47E77C21DD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85-44E2-B46D-47E77C21DD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85-44E2-B46D-47E77C21DD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85-44E2-B46D-47E77C21DD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85-44E2-B46D-47E77C21DD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85-44E2-B46D-47E77C21DD0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85-44E2-B46D-47E77C21DD0E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85-44E2-B46D-47E77C21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9-4857-8FEA-280E86186E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9-4857-8FEA-280E86186E7C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9-4857-8FEA-280E86186E7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9-4857-8FEA-280E86186E7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9-4857-8FEA-280E86186E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9-4857-8FEA-280E86186E7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39-4857-8FEA-280E86186E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39-4857-8FEA-280E86186E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39-4857-8FEA-280E8618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9-4857-8FEA-280E86186E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9-4857-8FEA-280E86186E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9-4857-8FEA-280E86186E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9-4857-8FEA-280E86186E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9-4857-8FEA-280E86186E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9-4857-8FEA-280E86186E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9-4857-8FEA-280E86186E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9-4857-8FEA-280E86186E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39-4857-8FEA-280E86186E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39-4857-8FEA-280E86186E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39-4857-8FEA-280E86186E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39-4857-8FEA-280E86186E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39-4857-8FEA-280E86186E7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39-4857-8FEA-280E86186E7C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39-4857-8FEA-280E8618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C-40A5-A3C4-3143FED193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C-40A5-A3C4-3143FED1930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C-40A5-A3C4-3143FED1930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7C-40A5-A3C4-3143FED1930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C-40A5-A3C4-3143FED193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7C-40A5-A3C4-3143FED1930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7C-40A5-A3C4-3143FED193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7C-40A5-A3C4-3143FED193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12">
                  <c:v>8.1849327856609406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7C-40A5-A3C4-3143FED1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7C-40A5-A3C4-3143FED193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7C-40A5-A3C4-3143FED193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C-40A5-A3C4-3143FED193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C-40A5-A3C4-3143FED193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C-40A5-A3C4-3143FED193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C-40A5-A3C4-3143FED193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7C-40A5-A3C4-3143FED193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C-40A5-A3C4-3143FED193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C-40A5-A3C4-3143FED193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C-40A5-A3C4-3143FED193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7C-40A5-A3C4-3143FED193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7C-40A5-A3C4-3143FED193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7C-40A5-A3C4-3143FED1930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5">
                  <c:v>1.3522408335017388</c:v>
                </c:pt>
                <c:pt idx="6">
                  <c:v>1.3404846069854752</c:v>
                </c:pt>
                <c:pt idx="7">
                  <c:v>0.1233209014360197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1.4090763267756152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7C-40A5-A3C4-3143FED1930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5">
                  <c:v>-0.61803629300106699</c:v>
                </c:pt>
                <c:pt idx="6">
                  <c:v>-0.19086542340273649</c:v>
                </c:pt>
                <c:pt idx="7">
                  <c:v>-0.45119227915301074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-9.7304262186447943E-2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7C-40A5-A3C4-3143FED1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D2-4E45-92FA-A73B3AEE4D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2-4E45-92FA-A73B3AEE4D95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D2-4E45-92FA-A73B3AEE4D9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D2-4E45-92FA-A73B3AEE4D9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D2-4E45-92FA-A73B3AEE4D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D2-4E45-92FA-A73B3AEE4D9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D2-4E45-92FA-A73B3AEE4D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D2-4E45-92FA-A73B3AEE4D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12">
                  <c:v>77707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D2-4E45-92FA-A73B3AEE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2-4E45-92FA-A73B3AEE4D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2-4E45-92FA-A73B3AEE4D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2-4E45-92FA-A73B3AEE4D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2-4E45-92FA-A73B3AEE4D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2-4E45-92FA-A73B3AEE4D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2-4E45-92FA-A73B3AEE4D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2-4E45-92FA-A73B3AEE4D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2-4E45-92FA-A73B3AEE4D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2-4E45-92FA-A73B3AEE4D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2-4E45-92FA-A73B3AEE4D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2-4E45-92FA-A73B3AEE4D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2-4E45-92FA-A73B3AEE4D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2-4E45-92FA-A73B3AEE4D9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5">
                  <c:v>-0.12636618191671933</c:v>
                </c:pt>
                <c:pt idx="6">
                  <c:v>1.9971175622812476E-2</c:v>
                </c:pt>
                <c:pt idx="7">
                  <c:v>7.9594947735191601E-2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-8.3070787166507398E-2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D2-4E45-92FA-A73B3AEE4D95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5">
                  <c:v>0.80481433103190891</c:v>
                </c:pt>
                <c:pt idx="6">
                  <c:v>0.95193065405831367</c:v>
                </c:pt>
                <c:pt idx="7">
                  <c:v>0.87110775618041147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0.86925982054797823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D2-4E45-92FA-A73B3AEE4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14-45B5-8DB7-2CE33A7B46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4-45B5-8DB7-2CE33A7B4687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14-45B5-8DB7-2CE33A7B468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4-45B5-8DB7-2CE33A7B468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14-45B5-8DB7-2CE33A7B46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14-45B5-8DB7-2CE33A7B468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14-45B5-8DB7-2CE33A7B46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14-45B5-8DB7-2CE33A7B46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14-45B5-8DB7-2CE33A7B4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14-45B5-8DB7-2CE33A7B46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14-45B5-8DB7-2CE33A7B46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14-45B5-8DB7-2CE33A7B46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14-45B5-8DB7-2CE33A7B46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4-45B5-8DB7-2CE33A7B46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4-45B5-8DB7-2CE33A7B46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14-45B5-8DB7-2CE33A7B46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14-45B5-8DB7-2CE33A7B46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14-45B5-8DB7-2CE33A7B46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14-45B5-8DB7-2CE33A7B46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14-45B5-8DB7-2CE33A7B46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14-45B5-8DB7-2CE33A7B46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14-45B5-8DB7-2CE33A7B468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5">
                  <c:v>-2.6902813585920726E-2</c:v>
                </c:pt>
                <c:pt idx="6">
                  <c:v>9.8090073095967956E-2</c:v>
                </c:pt>
                <c:pt idx="7">
                  <c:v>0.10534952412208742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14-45B5-8DB7-2CE33A7B4687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5">
                  <c:v>0.33739023262979506</c:v>
                </c:pt>
                <c:pt idx="6">
                  <c:v>0.27711504182092406</c:v>
                </c:pt>
                <c:pt idx="7">
                  <c:v>0.21573817831789199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14-45B5-8DB7-2CE33A7B4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0-4F95-B03D-1E96933096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0-4F95-B03D-1E969330960C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A0-4F95-B03D-1E96933096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A0-4F95-B03D-1E969330960C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A0-4F95-B03D-1E969330960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12">
                  <c:v>0.81777500000000014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A0-4F95-B03D-1E969330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A0-4F95-B03D-1E96933096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A0-4F95-B03D-1E96933096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A0-4F95-B03D-1E96933096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A0-4F95-B03D-1E96933096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A0-4F95-B03D-1E96933096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A0-4F95-B03D-1E96933096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A0-4F95-B03D-1E96933096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A0-4F95-B03D-1E96933096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A0-4F95-B03D-1E96933096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A0-4F95-B03D-1E96933096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A0-4F95-B03D-1E96933096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A0-4F95-B03D-1E96933096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A0-4F95-B03D-1E969330960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0.15811900776137566</c:v>
                </c:pt>
                <c:pt idx="1">
                  <c:v>0.24257651895842836</c:v>
                </c:pt>
                <c:pt idx="2">
                  <c:v>0.21838152156356028</c:v>
                </c:pt>
                <c:pt idx="3">
                  <c:v>0.3157894736842104</c:v>
                </c:pt>
                <c:pt idx="4">
                  <c:v>0.28880429139989627</c:v>
                </c:pt>
                <c:pt idx="5">
                  <c:v>9.2286071205496478E-2</c:v>
                </c:pt>
                <c:pt idx="6">
                  <c:v>0.17589453860640281</c:v>
                </c:pt>
                <c:pt idx="7">
                  <c:v>0.11564163551931128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0.19420541198745989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A0-4F95-B03D-1E969330960C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0.13075780089153044</c:v>
                </c:pt>
                <c:pt idx="1">
                  <c:v>0.16888697894284466</c:v>
                </c:pt>
                <c:pt idx="2">
                  <c:v>0.34768626049669482</c:v>
                </c:pt>
                <c:pt idx="3">
                  <c:v>0.80787334189131355</c:v>
                </c:pt>
                <c:pt idx="4">
                  <c:v>0.72567191844300294</c:v>
                </c:pt>
                <c:pt idx="5">
                  <c:v>0.40659561632817232</c:v>
                </c:pt>
                <c:pt idx="6">
                  <c:v>0.78979552837760369</c:v>
                </c:pt>
                <c:pt idx="7">
                  <c:v>0.48926519504082244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0.45253705711975245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A0-4F95-B03D-1E969330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5-4BAB-83C0-39A6076816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5-4BAB-83C0-39A60768168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05-4BAB-83C0-39A6076816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05-4BAB-83C0-39A60768168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5-4BAB-83C0-39A6076816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05-4BAB-83C0-39A60768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05-4BAB-83C0-39A6076816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05-4BAB-83C0-39A6076816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05-4BAB-83C0-39A6076816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05-4BAB-83C0-39A6076816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05-4BAB-83C0-39A6076816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05-4BAB-83C0-39A6076816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05-4BAB-83C0-39A6076816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05-4BAB-83C0-39A6076816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05-4BAB-83C0-39A6076816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05-4BAB-83C0-39A6076816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05-4BAB-83C0-39A6076816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05-4BAB-83C0-39A6076816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05-4BAB-83C0-39A60768168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05-4BAB-83C0-39A60768168C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05-4BAB-83C0-39A60768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4B-487D-923D-8E387444D9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4B-487D-923D-8E387444D9B5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4B-487D-923D-8E387444D9B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4B-487D-923D-8E387444D9B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4B-487D-923D-8E387444D9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4B-487D-923D-8E387444D9B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4B-487D-923D-8E387444D9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4B-487D-923D-8E387444D9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4B-487D-923D-8E387444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4B-487D-923D-8E387444D9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4B-487D-923D-8E387444D9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4B-487D-923D-8E387444D9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4B-487D-923D-8E387444D9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4B-487D-923D-8E387444D9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B-487D-923D-8E387444D9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B-487D-923D-8E387444D9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4B-487D-923D-8E387444D9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4B-487D-923D-8E387444D9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4B-487D-923D-8E387444D9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4B-487D-923D-8E387444D9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4B-487D-923D-8E387444D9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4B-487D-923D-8E387444D9B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5">
                  <c:v>-4.460143399409533E-2</c:v>
                </c:pt>
                <c:pt idx="6">
                  <c:v>8.1995812979762661E-2</c:v>
                </c:pt>
                <c:pt idx="7">
                  <c:v>0.10324611877103451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4B-487D-923D-8E387444D9B5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5">
                  <c:v>7.1927126463977142E-2</c:v>
                </c:pt>
                <c:pt idx="6">
                  <c:v>-6.540084388185663E-2</c:v>
                </c:pt>
                <c:pt idx="7">
                  <c:v>-3.2559025133282571E-2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4B-487D-923D-8E387444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7-467A-8626-5740AB2F27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7-467A-8626-5740AB2F2779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7-467A-8626-5740AB2F277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7-467A-8626-5740AB2F277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7-467A-8626-5740AB2F27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7-467A-8626-5740AB2F277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A7-467A-8626-5740AB2F27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A7-467A-8626-5740AB2F27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A7-467A-8626-5740AB2F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A7-467A-8626-5740AB2F27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A7-467A-8626-5740AB2F27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A7-467A-8626-5740AB2F27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A7-467A-8626-5740AB2F27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A7-467A-8626-5740AB2F27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A7-467A-8626-5740AB2F27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A7-467A-8626-5740AB2F27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A7-467A-8626-5740AB2F27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A7-467A-8626-5740AB2F27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A7-467A-8626-5740AB2F27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A7-467A-8626-5740AB2F27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A7-467A-8626-5740AB2F27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A7-467A-8626-5740AB2F277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A7-467A-8626-5740AB2F2779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A7-467A-8626-5740AB2F2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23017</c:v>
                </c:pt>
                <c:pt idx="1">
                  <c:v>12656</c:v>
                </c:pt>
                <c:pt idx="2">
                  <c:v>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D-4043-89F8-722E07B0046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23606</c:v>
                </c:pt>
                <c:pt idx="1">
                  <c:v>4768</c:v>
                </c:pt>
                <c:pt idx="2">
                  <c:v>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D-4043-89F8-722E07B0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5D-4043-89F8-722E07B0046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5D-4043-89F8-722E07B0046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5D-4043-89F8-722E07B0046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D-4043-89F8-722E07B0046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D-4043-89F8-722E07B0046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D-4043-89F8-722E07B0046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5D-4043-89F8-722E07B0046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5D-4043-89F8-722E07B0046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5D-4043-89F8-722E07B0046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0.67509365973632285</c:v>
                </c:pt>
                <c:pt idx="1">
                  <c:v>0.13635713672891583</c:v>
                </c:pt>
                <c:pt idx="2">
                  <c:v>0.18854920353476134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5D-4043-89F8-722E07B0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5D-4043-89F8-722E07B004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5D-4043-89F8-722E07B004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5D-4043-89F8-722E07B004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5D-4043-89F8-722E07B004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5D-4043-89F8-722E07B0046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5D-4043-89F8-722E07B0046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5D-4043-89F8-722E07B0046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5D-4043-89F8-722E07B0046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5D-4043-89F8-722E07B0046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5D-4043-89F8-722E07B0046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5D-4043-89F8-722E07B0046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5D-4043-89F8-722E07B0046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2.5589781465872985E-2</c:v>
                </c:pt>
                <c:pt idx="1">
                  <c:v>-0.62326169405815424</c:v>
                </c:pt>
                <c:pt idx="2">
                  <c:v>1.5338201383551113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5D-4043-89F8-722E07B004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8D-4DE8-802F-CA983CD32C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8D-4DE8-802F-CA983CD32C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8D-4DE8-802F-CA983CD32C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8D-4DE8-802F-CA983CD32C0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8D-4DE8-802F-CA983CD32C0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D-4DE8-802F-CA983CD32C0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D-4DE8-802F-CA983CD32C0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D-4DE8-802F-CA983CD32C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D-4DE8-802F-CA983CD32C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D-4DE8-802F-CA983CD32C0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8D-4DE8-802F-CA983CD32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23606</c:v>
                </c:pt>
                <c:pt idx="1">
                  <c:v>4768</c:v>
                </c:pt>
                <c:pt idx="2">
                  <c:v>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8D-4DE8-802F-CA983CD32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3D-469F-B703-E7DAD8764BF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D-469F-B703-E7DAD8764BF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D-469F-B703-E7DAD8764BF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D-469F-B703-E7DAD8764BF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D-469F-B703-E7DAD8764BF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D-469F-B703-E7DAD8764BF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D-469F-B703-E7DAD8764BF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D-469F-B703-E7DAD8764BF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D-469F-B703-E7DAD8764BF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3D-469F-B703-E7DAD8764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B3D-469F-B703-E7DAD8764BF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3D-469F-B703-E7DAD8764BF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3D-469F-B703-E7DAD8764BF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3D-469F-B703-E7DAD8764BF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3D-469F-B703-E7DAD8764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B3D-469F-B703-E7DAD8764BF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B3D-469F-B703-E7DAD8764BF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3D-469F-B703-E7DAD8764BF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3D-469F-B703-E7DAD8764BF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3D-469F-B703-E7DAD8764BF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3D-469F-B703-E7DAD8764BF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3D-469F-B703-E7DAD8764BF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3D-469F-B703-E7DAD8764BF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3D-469F-B703-E7DAD8764BF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3D-469F-B703-E7DAD8764BF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3D-469F-B703-E7DAD8764BF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3D-469F-B703-E7DAD8764BF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3D-469F-B703-E7DAD8764BF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3D-469F-B703-E7DAD8764BF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3D-469F-B703-E7DAD8764BF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3D-469F-B703-E7DAD8764BF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3D-469F-B703-E7DAD8764BF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3D-469F-B703-E7DAD8764B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B3D-469F-B703-E7DAD8764BF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3D-469F-B703-E7DAD8764B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B3D-469F-B703-E7DAD8764B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B3D-469F-B703-E7DAD8764B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B3D-469F-B703-E7DAD8764B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B3D-469F-B703-E7DAD8764B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B3D-469F-B703-E7DAD8764B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B3D-469F-B703-E7DAD8764B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B3D-469F-B703-E7DAD8764B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B3D-469F-B703-E7DAD8764B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B3D-469F-B703-E7DAD8764B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B3D-469F-B703-E7DAD8764B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B3D-469F-B703-E7DAD8764B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B3D-469F-B703-E7DAD8764B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B3D-469F-B703-E7DAD8764B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B3D-469F-B703-E7DAD8764BF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B3D-469F-B703-E7DAD8764BF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3D-469F-B703-E7DAD8764BF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3D-469F-B703-E7DAD8764BF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3D-469F-B703-E7DAD8764BF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3D-469F-B703-E7DAD8764BF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3D-469F-B703-E7DAD8764BF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3D-469F-B703-E7DAD8764BF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3D-469F-B703-E7DAD8764BF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3D-469F-B703-E7DAD8764BF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B3D-469F-B703-E7DAD8764BF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3D-469F-B703-E7DAD8764BF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B3D-469F-B703-E7DAD8764BF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3D-469F-B703-E7DAD8764BF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B3D-469F-B703-E7DAD8764BF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B3D-469F-B703-E7DAD8764BF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B3D-469F-B703-E7DAD8764BF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B3D-469F-B703-E7DAD8764B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B3D-469F-B703-E7DAD8764BF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B3D-469F-B703-E7DAD8764BF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B3D-469F-B703-E7DAD8764BF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B3D-469F-B703-E7DAD8764BF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B3D-469F-B703-E7DAD8764BF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B3D-469F-B703-E7DAD8764BF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B3D-469F-B703-E7DAD8764BF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B3D-469F-B703-E7DAD8764BF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B3D-469F-B703-E7DAD8764BF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B3D-469F-B703-E7DAD8764BF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B3D-469F-B703-E7DAD8764BF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B3D-469F-B703-E7DAD8764BF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B3D-469F-B703-E7DAD8764BF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B3D-469F-B703-E7DAD8764BF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B3D-469F-B703-E7DAD8764BF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B3D-469F-B703-E7DAD8764BF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B3D-469F-B703-E7DAD8764B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B3D-469F-B703-E7DAD876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BB-4BD0-878C-1B6459561A0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BB-4BD0-878C-1B6459561A0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BB-4BD0-878C-1B6459561A0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B-4BD0-878C-1B6459561A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B-4BD0-878C-1B6459561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13775</c:v>
                </c:pt>
                <c:pt idx="1">
                  <c:v>0</c:v>
                </c:pt>
                <c:pt idx="2">
                  <c:v>5441</c:v>
                </c:pt>
                <c:pt idx="3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B-4EDB-BFDF-4D6730CC8DA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33173</c:v>
                </c:pt>
                <c:pt idx="1">
                  <c:v>0</c:v>
                </c:pt>
                <c:pt idx="2">
                  <c:v>0</c:v>
                </c:pt>
                <c:pt idx="3">
                  <c:v>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B-4EDB-BFDF-4D6730CC8DA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30723</c:v>
                </c:pt>
                <c:pt idx="1">
                  <c:v>0</c:v>
                </c:pt>
                <c:pt idx="2">
                  <c:v>0</c:v>
                </c:pt>
                <c:pt idx="3">
                  <c:v>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B-4EDB-BFDF-4D6730CC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-7.3855243722304231E-2</c:v>
                </c:pt>
                <c:pt idx="1">
                  <c:v>0</c:v>
                </c:pt>
                <c:pt idx="2">
                  <c:v>0</c:v>
                </c:pt>
                <c:pt idx="3">
                  <c:v>-0.1681693453547628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AB-4EDB-BFDF-4D6730CC8DA4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1.5555647978705704</c:v>
                </c:pt>
                <c:pt idx="1">
                  <c:v>0</c:v>
                </c:pt>
                <c:pt idx="2">
                  <c:v>-1</c:v>
                </c:pt>
                <c:pt idx="3">
                  <c:v>-0.51882086167800456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AB-4EDB-BFDF-4D6730CC8DA4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0.88448875928887216</c:v>
                </c:pt>
                <c:pt idx="1">
                  <c:v>0</c:v>
                </c:pt>
                <c:pt idx="2">
                  <c:v>0</c:v>
                </c:pt>
                <c:pt idx="3">
                  <c:v>8.4407236697707957E-2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AB-4EDB-BFDF-4D6730CC8DA4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0.8786284210827352</c:v>
                </c:pt>
                <c:pt idx="1">
                  <c:v>0</c:v>
                </c:pt>
                <c:pt idx="2">
                  <c:v>0</c:v>
                </c:pt>
                <c:pt idx="3">
                  <c:v>0.12137157891726486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AB-4EDB-BFDF-4D6730CC8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F5-496F-B33C-E93CE97F00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5-496F-B33C-E93CE97F0060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F5-496F-B33C-E93CE97F006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5-496F-B33C-E93CE97F006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F5-496F-B33C-E93CE97F00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F5-496F-B33C-E93CE97F006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F5-496F-B33C-E93CE97F00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F5-496F-B33C-E93CE97F00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12">
                  <c:v>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F5-496F-B33C-E93CE97F0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6F5-496F-B33C-E93CE97F0060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6F5-496F-B33C-E93CE97F00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F5-496F-B33C-E93CE97F00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F5-496F-B33C-E93CE97F00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F5-496F-B33C-E93CE97F00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F5-496F-B33C-E93CE97F00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F5-496F-B33C-E93CE97F00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F5-496F-B33C-E93CE97F00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F5-496F-B33C-E93CE97F00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F5-496F-B33C-E93CE97F00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F5-496F-B33C-E93CE97F00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F5-496F-B33C-E93CE97F00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F5-496F-B33C-E93CE97F00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F5-496F-B33C-E93CE97F00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F5-496F-B33C-E93CE97F006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5">
                  <c:v>-0.20853080568720384</c:v>
                </c:pt>
                <c:pt idx="6">
                  <c:v>0.42663043478260865</c:v>
                </c:pt>
                <c:pt idx="7">
                  <c:v>0.69616519174041303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-3.0340231497720138E-2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F5-496F-B33C-E93CE97F0060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5">
                  <c:v>0.26196473551637278</c:v>
                </c:pt>
                <c:pt idx="6">
                  <c:v>0.12179487179487181</c:v>
                </c:pt>
                <c:pt idx="7">
                  <c:v>0.20292887029288709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-9.1819973718791026E-2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F5-496F-B33C-E93CE97F0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AD-44FA-A39A-05DBCD02E77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AD-44FA-A39A-05DBCD02E77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D-44FA-A39A-05DBCD02E77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D-44FA-A39A-05DBCD02E77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AD-44FA-A39A-05DBCD02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13467</c:v>
                </c:pt>
                <c:pt idx="1">
                  <c:v>0</c:v>
                </c:pt>
                <c:pt idx="2">
                  <c:v>5168</c:v>
                </c:pt>
                <c:pt idx="3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C-4AA5-8F5E-91089564110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21530</c:v>
                </c:pt>
                <c:pt idx="1">
                  <c:v>0</c:v>
                </c:pt>
                <c:pt idx="2">
                  <c:v>0</c:v>
                </c:pt>
                <c:pt idx="3">
                  <c:v>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C-4AA5-8F5E-91089564110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21901</c:v>
                </c:pt>
                <c:pt idx="1">
                  <c:v>0</c:v>
                </c:pt>
                <c:pt idx="2">
                  <c:v>0</c:v>
                </c:pt>
                <c:pt idx="3">
                  <c:v>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C-4AA5-8F5E-910895641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1.7231769623780702E-2</c:v>
                </c:pt>
                <c:pt idx="1">
                  <c:v>0</c:v>
                </c:pt>
                <c:pt idx="2">
                  <c:v>0</c:v>
                </c:pt>
                <c:pt idx="3">
                  <c:v>0.14660390047074645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C-4AA5-8F5E-910895641105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1.2151309800748455</c:v>
                </c:pt>
                <c:pt idx="1">
                  <c:v>0</c:v>
                </c:pt>
                <c:pt idx="2">
                  <c:v>-1</c:v>
                </c:pt>
                <c:pt idx="3">
                  <c:v>-0.41044260027662516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4C-4AA5-8F5E-910895641105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0.9612049292560475</c:v>
                </c:pt>
                <c:pt idx="1">
                  <c:v>0</c:v>
                </c:pt>
                <c:pt idx="2">
                  <c:v>0</c:v>
                </c:pt>
                <c:pt idx="3">
                  <c:v>3.8795070743952532E-2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4C-4AA5-8F5E-910895641105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0.92777260018639329</c:v>
                </c:pt>
                <c:pt idx="1">
                  <c:v>0</c:v>
                </c:pt>
                <c:pt idx="2">
                  <c:v>0</c:v>
                </c:pt>
                <c:pt idx="3">
                  <c:v>7.2227399813606707E-2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4C-4AA5-8F5E-910895641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BC-4C97-BE49-1D6310DFAB7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BC-4C97-BE49-1D6310DFAB7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C-4C97-BE49-1D6310DFAB7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C-4C97-BE49-1D6310DFAB7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C-4C97-BE49-1D6310DFA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308</c:v>
                </c:pt>
                <c:pt idx="1">
                  <c:v>0</c:v>
                </c:pt>
                <c:pt idx="2">
                  <c:v>273</c:v>
                </c:pt>
                <c:pt idx="3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9-4245-9997-7CC9F55BDDA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11643</c:v>
                </c:pt>
                <c:pt idx="1">
                  <c:v>0</c:v>
                </c:pt>
                <c:pt idx="2">
                  <c:v>0</c:v>
                </c:pt>
                <c:pt idx="3">
                  <c:v>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9-4245-9997-7CC9F55BDDA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8822</c:v>
                </c:pt>
                <c:pt idx="1">
                  <c:v>0</c:v>
                </c:pt>
                <c:pt idx="2">
                  <c:v>0</c:v>
                </c:pt>
                <c:pt idx="3">
                  <c:v>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9-4245-9997-7CC9F55BD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-0.24229150562569779</c:v>
                </c:pt>
                <c:pt idx="1">
                  <c:v>0</c:v>
                </c:pt>
                <c:pt idx="2">
                  <c:v>0</c:v>
                </c:pt>
                <c:pt idx="3">
                  <c:v>-0.29764868603042882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9-4245-9997-7CC9F55BDDA4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3.1320843091334893</c:v>
                </c:pt>
                <c:pt idx="1">
                  <c:v>0</c:v>
                </c:pt>
                <c:pt idx="2">
                  <c:v>-1</c:v>
                </c:pt>
                <c:pt idx="3">
                  <c:v>-0.57169365721997301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9-4245-9997-7CC9F55BDDA4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0.83069291086573849</c:v>
                </c:pt>
                <c:pt idx="1">
                  <c:v>0</c:v>
                </c:pt>
                <c:pt idx="2">
                  <c:v>0</c:v>
                </c:pt>
                <c:pt idx="3">
                  <c:v>0.11639195604630075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A9-4245-9997-7CC9F55BDDA4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0.77651615174720534</c:v>
                </c:pt>
                <c:pt idx="1">
                  <c:v>0</c:v>
                </c:pt>
                <c:pt idx="2">
                  <c:v>0</c:v>
                </c:pt>
                <c:pt idx="3">
                  <c:v>0.22348384825279466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A9-4245-9997-7CC9F55BD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1-41FB-8334-9584C28E14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51-41FB-8334-9584C28E14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51-41FB-8334-9584C28E14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51-41FB-8334-9584C28E148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51-41FB-8334-9584C28E148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51-41FB-8334-9584C28E14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51-41FB-8334-9584C28E148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51-41FB-8334-9584C28E148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51-41FB-8334-9584C28E148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51-41FB-8334-9584C28E148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1-41FB-8334-9584C28E148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1-41FB-8334-9584C28E148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1-41FB-8334-9584C28E148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1-41FB-8334-9584C28E148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1-41FB-8334-9584C28E148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1-41FB-8334-9584C28E148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1-41FB-8334-9584C28E148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1-41FB-8334-9584C28E148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1-41FB-8334-9584C28E148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251-41FB-8334-9584C28E148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51-41FB-8334-9584C28E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C7-4BE2-91A7-9805C1137D4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7-4BE2-91A7-9805C1137D4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7-4BE2-91A7-9805C1137D4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7-4BE2-91A7-9805C1137D4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7-4BE2-91A7-9805C1137D4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7-4BE2-91A7-9805C1137D4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7-4BE2-91A7-9805C1137D4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C7-4BE2-91A7-9805C1137D4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7-4BE2-91A7-9805C1137D4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C7-4BE2-91A7-9805C1137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8C7-4BE2-91A7-9805C1137D4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C7-4BE2-91A7-9805C1137D4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C7-4BE2-91A7-9805C1137D4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C7-4BE2-91A7-9805C1137D4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C7-4BE2-91A7-9805C1137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8C7-4BE2-91A7-9805C1137D4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8C7-4BE2-91A7-9805C1137D4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C7-4BE2-91A7-9805C1137D4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C7-4BE2-91A7-9805C1137D4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C7-4BE2-91A7-9805C1137D4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C7-4BE2-91A7-9805C1137D4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C7-4BE2-91A7-9805C1137D4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C7-4BE2-91A7-9805C1137D4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C7-4BE2-91A7-9805C1137D4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C7-4BE2-91A7-9805C1137D4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C7-4BE2-91A7-9805C1137D4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C7-4BE2-91A7-9805C1137D4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C7-4BE2-91A7-9805C1137D4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C7-4BE2-91A7-9805C1137D4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C7-4BE2-91A7-9805C1137D4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C7-4BE2-91A7-9805C1137D4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C7-4BE2-91A7-9805C1137D4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C7-4BE2-91A7-9805C1137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8C7-4BE2-91A7-9805C1137D4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C7-4BE2-91A7-9805C1137D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C7-4BE2-91A7-9805C1137D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C7-4BE2-91A7-9805C1137D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C7-4BE2-91A7-9805C1137D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C7-4BE2-91A7-9805C1137D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8C7-4BE2-91A7-9805C1137D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8C7-4BE2-91A7-9805C1137D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8C7-4BE2-91A7-9805C1137D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8C7-4BE2-91A7-9805C1137D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8C7-4BE2-91A7-9805C1137D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8C7-4BE2-91A7-9805C1137D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8C7-4BE2-91A7-9805C1137D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8C7-4BE2-91A7-9805C1137D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8C7-4BE2-91A7-9805C1137D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8C7-4BE2-91A7-9805C1137D4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8C7-4BE2-91A7-9805C1137D4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C7-4BE2-91A7-9805C1137D4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C7-4BE2-91A7-9805C1137D4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C7-4BE2-91A7-9805C1137D4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C7-4BE2-91A7-9805C1137D4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C7-4BE2-91A7-9805C1137D4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C7-4BE2-91A7-9805C1137D4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C7-4BE2-91A7-9805C1137D4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C7-4BE2-91A7-9805C1137D4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C7-4BE2-91A7-9805C1137D4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C7-4BE2-91A7-9805C1137D4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C7-4BE2-91A7-9805C1137D4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C7-4BE2-91A7-9805C1137D4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8C7-4BE2-91A7-9805C1137D4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C7-4BE2-91A7-9805C1137D4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8C7-4BE2-91A7-9805C1137D4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C7-4BE2-91A7-9805C1137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8C7-4BE2-91A7-9805C1137D4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C7-4BE2-91A7-9805C1137D4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8C7-4BE2-91A7-9805C1137D4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C7-4BE2-91A7-9805C1137D4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8C7-4BE2-91A7-9805C1137D4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8C7-4BE2-91A7-9805C1137D4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8C7-4BE2-91A7-9805C1137D4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8C7-4BE2-91A7-9805C1137D4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8C7-4BE2-91A7-9805C1137D4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8C7-4BE2-91A7-9805C1137D4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8C7-4BE2-91A7-9805C1137D4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8C7-4BE2-91A7-9805C1137D4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8C7-4BE2-91A7-9805C1137D4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8C7-4BE2-91A7-9805C1137D4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8C7-4BE2-91A7-9805C1137D4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8C7-4BE2-91A7-9805C1137D4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8C7-4BE2-91A7-9805C1137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8C7-4BE2-91A7-9805C1137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D-467F-AB17-474FC352D6F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D-467F-AB17-474FC352D6F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D-467F-AB17-474FC352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8D-467F-AB17-474FC352D6F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8D-467F-AB17-474FC352D6F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8D-467F-AB17-474FC352D6F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8D-467F-AB17-474FC352D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8-4C7D-BCF4-A179E8D7BC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B8-4C7D-BCF4-A179E8D7BC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B8-4C7D-BCF4-A179E8D7BC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9B8-4C7D-BCF4-A179E8D7BCC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9B8-4C7D-BCF4-A179E8D7BC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B8-4C7D-BCF4-A179E8D7BC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B8-4C7D-BCF4-A179E8D7BC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B8-4C7D-BCF4-A179E8D7BCC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B8-4C7D-BCF4-A179E8D7BCC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B8-4C7D-BCF4-A179E8D7BCC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8-4C7D-BCF4-A179E8D7BCC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8-4C7D-BCF4-A179E8D7BCC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8-4C7D-BCF4-A179E8D7BCC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8-4C7D-BCF4-A179E8D7BCC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8-4C7D-BCF4-A179E8D7BCC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8-4C7D-BCF4-A179E8D7BCC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8-4C7D-BCF4-A179E8D7BCC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8-4C7D-BCF4-A179E8D7BCC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8-4C7D-BCF4-A179E8D7BCC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9B8-4C7D-BCF4-A179E8D7BCC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9B8-4C7D-BCF4-A179E8D7B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A-429A-AABC-2F46E01143B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A-429A-AABC-2F46E01143B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A-429A-AABC-2F46E01143B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A-429A-AABC-2F46E01143B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A-429A-AABC-2F46E01143B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A-429A-AABC-2F46E01143B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A-429A-AABC-2F46E01143B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A-429A-AABC-2F46E01143B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A-429A-AABC-2F46E01143B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A-429A-AABC-2F46E0114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02A-429A-AABC-2F46E01143B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A-429A-AABC-2F46E01143B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A-429A-AABC-2F46E01143B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A-429A-AABC-2F46E01143B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A-429A-AABC-2F46E0114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02A-429A-AABC-2F46E01143B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02A-429A-AABC-2F46E01143B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A-429A-AABC-2F46E01143B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2A-429A-AABC-2F46E01143B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2A-429A-AABC-2F46E01143B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2A-429A-AABC-2F46E01143B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2A-429A-AABC-2F46E01143B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2A-429A-AABC-2F46E01143B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2A-429A-AABC-2F46E01143B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2A-429A-AABC-2F46E01143B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2A-429A-AABC-2F46E01143B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2A-429A-AABC-2F46E01143B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2A-429A-AABC-2F46E01143B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2A-429A-AABC-2F46E01143B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2A-429A-AABC-2F46E01143B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2A-429A-AABC-2F46E01143B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2A-429A-AABC-2F46E01143B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2A-429A-AABC-2F46E01143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02A-429A-AABC-2F46E01143B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2A-429A-AABC-2F46E01143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2A-429A-AABC-2F46E01143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2A-429A-AABC-2F46E01143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2A-429A-AABC-2F46E01143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2A-429A-AABC-2F46E01143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02A-429A-AABC-2F46E01143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02A-429A-AABC-2F46E01143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02A-429A-AABC-2F46E01143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02A-429A-AABC-2F46E01143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02A-429A-AABC-2F46E01143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02A-429A-AABC-2F46E01143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02A-429A-AABC-2F46E01143B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02A-429A-AABC-2F46E01143B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02A-429A-AABC-2F46E01143B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02A-429A-AABC-2F46E01143B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02A-429A-AABC-2F46E01143B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2A-429A-AABC-2F46E01143B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2A-429A-AABC-2F46E01143B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2A-429A-AABC-2F46E01143B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2A-429A-AABC-2F46E01143B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2A-429A-AABC-2F46E01143B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2A-429A-AABC-2F46E01143B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2A-429A-AABC-2F46E01143B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2A-429A-AABC-2F46E01143B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2A-429A-AABC-2F46E01143B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2A-429A-AABC-2F46E01143B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2A-429A-AABC-2F46E01143B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2A-429A-AABC-2F46E01143B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2A-429A-AABC-2F46E01143B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2A-429A-AABC-2F46E01143B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2A-429A-AABC-2F46E01143B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2A-429A-AABC-2F46E01143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02A-429A-AABC-2F46E01143B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2A-429A-AABC-2F46E01143B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2A-429A-AABC-2F46E01143B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2A-429A-AABC-2F46E01143B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2A-429A-AABC-2F46E01143B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2A-429A-AABC-2F46E01143B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2A-429A-AABC-2F46E01143B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2A-429A-AABC-2F46E01143B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2A-429A-AABC-2F46E01143B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2A-429A-AABC-2F46E01143B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2A-429A-AABC-2F46E01143B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2A-429A-AABC-2F46E01143B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2A-429A-AABC-2F46E01143B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2A-429A-AABC-2F46E01143B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2A-429A-AABC-2F46E01143B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2A-429A-AABC-2F46E01143B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2A-429A-AABC-2F46E01143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02A-429A-AABC-2F46E0114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8-497F-AEB7-2421CA58568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8-497F-AEB7-2421CA58568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8-497F-AEB7-2421CA58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E8-497F-AEB7-2421CA58568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E8-497F-AEB7-2421CA58568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E8-497F-AEB7-2421CA58568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E8-497F-AEB7-2421CA58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0-496A-B6A8-7081B6E82B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0-496A-B6A8-7081B6E82BBD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0-496A-B6A8-7081B6E82BB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0-496A-B6A8-7081B6E82BB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00-496A-B6A8-7081B6E82B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00-496A-B6A8-7081B6E82BB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00-496A-B6A8-7081B6E82B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00-496A-B6A8-7081B6E82B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12">
                  <c:v>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00-496A-B6A8-7081B6E8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00-496A-B6A8-7081B6E82B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00-496A-B6A8-7081B6E82B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0-496A-B6A8-7081B6E82B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0-496A-B6A8-7081B6E82B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0-496A-B6A8-7081B6E82B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0-496A-B6A8-7081B6E82B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0-496A-B6A8-7081B6E82B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0-496A-B6A8-7081B6E82B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0-496A-B6A8-7081B6E82B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0-496A-B6A8-7081B6E82B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0-496A-B6A8-7081B6E82B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0-496A-B6A8-7081B6E82B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0-496A-B6A8-7081B6E82BB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5">
                  <c:v>-7.1428571428571397E-2</c:v>
                </c:pt>
                <c:pt idx="6">
                  <c:v>0.59871794871794881</c:v>
                </c:pt>
                <c:pt idx="7">
                  <c:v>0.43926056338028174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-0.11538833542895832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00-496A-B6A8-7081B6E82BBD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5">
                  <c:v>-6.4102564102564097E-2</c:v>
                </c:pt>
                <c:pt idx="6">
                  <c:v>0.47748815165876768</c:v>
                </c:pt>
                <c:pt idx="7">
                  <c:v>0.19430241051862684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5.3686635944700356E-2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00-496A-B6A8-7081B6E8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4-480D-B82A-3356E2F12C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94-480D-B82A-3356E2F12C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94-480D-B82A-3356E2F12C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894-480D-B82A-3356E2F12C0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894-480D-B82A-3356E2F12C0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94-480D-B82A-3356E2F12C0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94-480D-B82A-3356E2F12C0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94-480D-B82A-3356E2F12C0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94-480D-B82A-3356E2F12C0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94-480D-B82A-3356E2F12C0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4-480D-B82A-3356E2F12C0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4-480D-B82A-3356E2F12C0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4-480D-B82A-3356E2F12C0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4-480D-B82A-3356E2F12C0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4-480D-B82A-3356E2F12C0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4-480D-B82A-3356E2F12C0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4-480D-B82A-3356E2F12C0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4-480D-B82A-3356E2F12C0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4-480D-B82A-3356E2F12C0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894-480D-B82A-3356E2F12C0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94-480D-B82A-3356E2F1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1-4841-AF04-A5B5C07D347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1-4841-AF04-A5B5C07D347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1-4841-AF04-A5B5C07D347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1-4841-AF04-A5B5C07D347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1-4841-AF04-A5B5C07D347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1-4841-AF04-A5B5C07D347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1-4841-AF04-A5B5C07D347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1-4841-AF04-A5B5C07D347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1-4841-AF04-A5B5C07D347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1-4841-AF04-A5B5C07D3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FC1-4841-AF04-A5B5C07D347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1-4841-AF04-A5B5C07D347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1-4841-AF04-A5B5C07D347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1-4841-AF04-A5B5C07D347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1-4841-AF04-A5B5C07D3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FC1-4841-AF04-A5B5C07D347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FC1-4841-AF04-A5B5C07D347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1-4841-AF04-A5B5C07D347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1-4841-AF04-A5B5C07D347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1-4841-AF04-A5B5C07D347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1-4841-AF04-A5B5C07D347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1-4841-AF04-A5B5C07D347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1-4841-AF04-A5B5C07D347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1-4841-AF04-A5B5C07D347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1-4841-AF04-A5B5C07D347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1-4841-AF04-A5B5C07D347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1-4841-AF04-A5B5C07D347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1-4841-AF04-A5B5C07D347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1-4841-AF04-A5B5C07D347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1-4841-AF04-A5B5C07D347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1-4841-AF04-A5B5C07D347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C1-4841-AF04-A5B5C07D347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1-4841-AF04-A5B5C07D34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FC1-4841-AF04-A5B5C07D347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C1-4841-AF04-A5B5C07D34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FC1-4841-AF04-A5B5C07D34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FC1-4841-AF04-A5B5C07D34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FC1-4841-AF04-A5B5C07D34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FC1-4841-AF04-A5B5C07D34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FC1-4841-AF04-A5B5C07D34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FC1-4841-AF04-A5B5C07D34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FC1-4841-AF04-A5B5C07D34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FC1-4841-AF04-A5B5C07D34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FC1-4841-AF04-A5B5C07D34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FC1-4841-AF04-A5B5C07D34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FC1-4841-AF04-A5B5C07D34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FC1-4841-AF04-A5B5C07D34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FC1-4841-AF04-A5B5C07D34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FC1-4841-AF04-A5B5C07D347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FC1-4841-AF04-A5B5C07D347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C1-4841-AF04-A5B5C07D347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C1-4841-AF04-A5B5C07D347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C1-4841-AF04-A5B5C07D347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C1-4841-AF04-A5B5C07D347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C1-4841-AF04-A5B5C07D347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C1-4841-AF04-A5B5C07D347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C1-4841-AF04-A5B5C07D347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C1-4841-AF04-A5B5C07D347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FC1-4841-AF04-A5B5C07D347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C1-4841-AF04-A5B5C07D347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FC1-4841-AF04-A5B5C07D347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FC1-4841-AF04-A5B5C07D347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FC1-4841-AF04-A5B5C07D347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FC1-4841-AF04-A5B5C07D347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FC1-4841-AF04-A5B5C07D347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FC1-4841-AF04-A5B5C07D34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FC1-4841-AF04-A5B5C07D347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FC1-4841-AF04-A5B5C07D347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FC1-4841-AF04-A5B5C07D347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FC1-4841-AF04-A5B5C07D347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FC1-4841-AF04-A5B5C07D347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FC1-4841-AF04-A5B5C07D347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FC1-4841-AF04-A5B5C07D347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FC1-4841-AF04-A5B5C07D347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FC1-4841-AF04-A5B5C07D347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FC1-4841-AF04-A5B5C07D347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FC1-4841-AF04-A5B5C07D347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FC1-4841-AF04-A5B5C07D347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FC1-4841-AF04-A5B5C07D347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FC1-4841-AF04-A5B5C07D347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FC1-4841-AF04-A5B5C07D347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FC1-4841-AF04-A5B5C07D347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FC1-4841-AF04-A5B5C07D34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FC1-4841-AF04-A5B5C07D3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A-4B91-BD5A-5E0320D99B1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A-4B91-BD5A-5E0320D99B1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A-4B91-BD5A-5E0320D99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A-4B91-BD5A-5E0320D99B1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3A-4B91-BD5A-5E0320D99B1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3A-4B91-BD5A-5E0320D99B1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3A-4B91-BD5A-5E0320D99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C-401D-8B69-20C7E8345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C-401D-8B69-20C7E8345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36164</c:v>
                </c:pt>
                <c:pt idx="1">
                  <c:v>32271</c:v>
                </c:pt>
                <c:pt idx="2">
                  <c:v>20278</c:v>
                </c:pt>
                <c:pt idx="3">
                  <c:v>25621</c:v>
                </c:pt>
                <c:pt idx="4">
                  <c:v>19123</c:v>
                </c:pt>
                <c:pt idx="5">
                  <c:v>16486</c:v>
                </c:pt>
                <c:pt idx="6">
                  <c:v>13022</c:v>
                </c:pt>
                <c:pt idx="7">
                  <c:v>14959</c:v>
                </c:pt>
                <c:pt idx="8">
                  <c:v>8760</c:v>
                </c:pt>
                <c:pt idx="9">
                  <c:v>15133</c:v>
                </c:pt>
                <c:pt idx="10">
                  <c:v>15282</c:v>
                </c:pt>
                <c:pt idx="11">
                  <c:v>27243</c:v>
                </c:pt>
                <c:pt idx="12">
                  <c:v>26912</c:v>
                </c:pt>
                <c:pt idx="13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C-4531-93A2-2BC1B565C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0.12063462551516846</c:v>
                </c:pt>
                <c:pt idx="1">
                  <c:v>0.59142913502317773</c:v>
                </c:pt>
                <c:pt idx="2">
                  <c:v>-0.20853986963818738</c:v>
                </c:pt>
                <c:pt idx="3">
                  <c:v>0.33980024054803115</c:v>
                </c:pt>
                <c:pt idx="4">
                  <c:v>0.15995390027902467</c:v>
                </c:pt>
                <c:pt idx="5">
                  <c:v>0.26601136538166181</c:v>
                </c:pt>
                <c:pt idx="6">
                  <c:v>-0.12948726519152354</c:v>
                </c:pt>
                <c:pt idx="7">
                  <c:v>0.70764840182648392</c:v>
                </c:pt>
                <c:pt idx="8">
                  <c:v>-0.42113262406660945</c:v>
                </c:pt>
                <c:pt idx="9">
                  <c:v>-9.7500327182306057E-3</c:v>
                </c:pt>
                <c:pt idx="10">
                  <c:v>-0.43904856293359762</c:v>
                </c:pt>
                <c:pt idx="11">
                  <c:v>1.229934601664695E-2</c:v>
                </c:pt>
                <c:pt idx="12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C-4531-93A2-2BC1B565C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D-4518-B95F-5EFDB8BD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D-4518-B95F-5EFDB8BD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7-47B7-AB1E-0FDB209C55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7-47B7-AB1E-0FDB209C5505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7-47B7-AB1E-0FDB209C5505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7-47B7-AB1E-0FDB209C5505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27-47B7-AB1E-0FDB209C55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27-47B7-AB1E-0FDB209C5505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27-47B7-AB1E-0FDB209C55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27-47B7-AB1E-0FDB209C55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12">
                  <c:v>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27-47B7-AB1E-0FDB209C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27-47B7-AB1E-0FDB209C55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27-47B7-AB1E-0FDB209C55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27-47B7-AB1E-0FDB209C55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27-47B7-AB1E-0FDB209C55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27-47B7-AB1E-0FDB209C55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27-47B7-AB1E-0FDB209C55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27-47B7-AB1E-0FDB209C55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27-47B7-AB1E-0FDB209C55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27-47B7-AB1E-0FDB209C55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27-47B7-AB1E-0FDB209C55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27-47B7-AB1E-0FDB209C55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27-47B7-AB1E-0FDB209C55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27-47B7-AB1E-0FDB209C550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-0.10566868464501922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27-47B7-AB1E-0FDB209C5505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0.23574144486692017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27-47B7-AB1E-0FDB209C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62.xml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9C5F95-6075-4675-8A7E-F4291BC79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FAFDAE8-93B7-4F21-AAB1-12DB295848A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DA2F9AC-ED85-E278-0622-308DCC7C3B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CAF68D-044E-2A9F-CD3C-E250B1AF9A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B4F9E5-D479-47D1-AFED-41D5F9A7D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B7BF0B-5BE5-4095-9ABE-32DB91AF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320DA1-15A6-420E-AE29-B13838A64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C74E732-AD14-4276-8C3A-93D1632F6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31F758-0717-40F8-A8B9-468CB735A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-25,5%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11.361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11.361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EBE2F08-4498-4C23-AC7B-DBA2E7A33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FA9F30-C41F-42BE-A773-CE769F8F5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DDA0A1-872F-417B-B90B-68B02F56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171004-BD3B-4671-9D65-BB245913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30.723 viajeros 
cuota: 87,9%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4.244 viajeros
cuota: 12,1%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712F44E-0B90-43C9-99A5-63C8055CC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CCE6FC-6A17-4E20-AAD3-9083A43AF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2E045C-7FA5-4F8C-9972-54754F346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232896-31F2-4C8A-8963-81CA8E191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21.901 viajeros 
cuota: 92,8%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1.705 viajeros
cuota: 7,2%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A6A4735-CD70-4B1C-BBF0-BCCECD48D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13D843-1A61-4B48-96C8-5E7120928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92A869C-9676-4A30-8C36-ECB6A1DE8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0A2FE8-1E79-45CF-901E-EAE9501FD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8.822 viajeros 
cuota: 77,7%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2.539 viajeros
cuota: 22,3%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9149327-B859-4AAE-99FE-51F0AF110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DC9A6C-0624-4ADF-9921-A35B9414A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C280CC0-2187-4D25-BE0A-72C91F471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54AC59D-632B-4623-9DD3-B3534344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A89B2D-1EC8-4E22-A8F8-EEE2CCF80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1E36C31-9461-4C0B-BC49-9CEE54EBD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656961-798F-4E2A-96F0-F6151B44F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690E855-D459-40CA-9011-4759C5C8F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D7FC2C5-82F1-4C7A-BAFF-CA594220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429E5D-55EA-4AB6-9645-7881FEDE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17D4274-7127-4AB2-8501-68A1DE6D4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8482CE-A3E8-444D-BC9C-9264BBBC2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07FAE86-95F3-4848-990D-4217CD3F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82E8E09-B712-4EED-9705-BE00C2F2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5446604-DFD7-4324-94B5-DAB43020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BED924-AAAB-4DF1-A56B-B8BB661E2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BAC784-24B6-4E0B-86E7-D051A453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530481-9719-4E27-92CC-7CF9979D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34579A-5073-45FE-9F96-953B16280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1CE286-9BE5-4912-B278-0FE7CAA9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C62A29-3E89-43C7-90F4-3E4B517E9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ADA032-D22B-4D27-8119-9BBFF35B5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AE6E11-2EFB-4124-B7CC-7B85CA0E6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42EABE-556A-453E-A68E-7B9A30FAD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E79BF8-A8CF-4A8A-BCB9-06984D3A5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3DD143-3422-4D21-917B-51FB523EE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22EE-730E-4007-9420-5447A420F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8F00E6-FA06-4E8C-AAE0-437AF544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709A96-E901-49C7-9631-557AC908A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49DFF9-A361-4EE7-AFAF-9EDA452A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C6C40C-AFFB-41C0-9B2C-4225CCC7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1CAD09-E96D-4041-916C-782D27A63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BA6209-D32D-4E10-91D9-5095D1D54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E33DB6-8AF8-4CA0-970E-1CD3CBC8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AE1797-451E-4452-9C70-31DA2B2B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9230DA-A107-480C-B2FF-83C4158E8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2093FC-9E22-476B-9733-E904F4AB6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1D91ED-26CA-4464-BC64-FFBE7A49D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A8FBE7-43D4-44BF-A0AC-59F81715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848362-3929-476F-B022-76BA0EFA4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DBAFDB-E58A-4276-A3AD-B26DB4D22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E3D80B-B509-40CF-BEEA-D62EC6FB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8F768D-4FF2-43F5-BEE7-FD530A01B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65D8BD-DC21-4C6B-A003-16401078C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786DAE2-53B0-481B-8411-C0864ABF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053FAB-66C5-4897-A177-5DA15EA8F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6984BD9-C68C-4E15-A27B-557218CFF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9EEE9C-8207-4A41-98AD-F832BC53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DF4AF-8602-40A5-A5B3-28C6ECF0A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08F14D-FE43-47D6-A0C8-BA32C23E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B77D36-0238-46C2-87EE-EA2DB438D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132DF5-CF1B-46CC-96C7-A716996A1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058788-EBC8-4811-9159-756612A54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62C6087-E766-4AAD-952C-13BD847AE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2ACA8B6-A681-4407-8946-A10B9072B0E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23CCD2-7982-E318-EA18-954075DCB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6826088-20BD-F001-BFBC-8B694E313F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F95B05-CD30-4C84-867E-313789C60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5CA982-57C3-4CAD-BF7B-22AFE63B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B502ABD-67DF-4F85-9F3C-A5E057C09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E063EC-1B7D-4606-A46E-D1EA5464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18BC82-C2D4-4053-AF70-A482FE17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E7813F-472A-498C-9A14-F3DF0E06F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83E676-175D-43D2-A6EE-227DBE640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378CAB8-A91B-40CE-BA8B-32DD320B5040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54D5D2E-FB8C-DDF6-5B24-1658A33F0B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A5CAA44-0BE2-ED1B-8EF2-F59DF407C7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174A8B-CB67-4CA6-86E8-BC919E865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D152AB-9660-46D7-8914-E0A00C57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3A91C49-2B0B-418D-A6E2-1C8AC0EA8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003698-417A-4DDB-AA0C-AAE0FA753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A07F78-5ECD-4C04-852C-F60233B10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A089377-604F-4770-A377-8B6EA3D76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02DB2CA-5003-49C1-B3AA-82B3F6EEFBF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16F69D-2F97-4C86-2C64-EAA5830B4C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57FBAA-B4CA-93F3-B738-E2D3ECC908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39F650-0BE3-4D6F-A528-E3E6D6B60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B4982D-5FCD-4346-B9DD-2E8784D9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90787E-1181-4048-9A9C-4B0F305ED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B71F16-61EA-4AC8-B668-4E9107AD5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F3DAF-AD87-46C4-A09D-145155B54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CFC130-BBDF-4556-AA4D-E5B31990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58E0E8-8A2E-4606-8605-BDEF0713A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F4684C-7915-4330-A2D6-ADA153482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9A5C2E6-0DE9-4F2A-974B-C0AA33890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9DB656-9E38-433E-8BA0-9F1B00D26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E574547-2B83-4CA7-9279-72C816387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D9FA376-7785-4C00-AC15-C521A1ABF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EDBBA0E-9ECE-4B47-9E23-8F8C56A50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4171A12-6344-4D37-B5A4-A4EADF52C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CD1AE73-B8ED-41A5-85FC-089742493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EE780F-CF49-453D-BAB4-6318D50EC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4904953-68F4-4E42-B34B-8A4613D6A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FA358-4711-400F-B727-176FB1EBD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132B57-0B21-4A59-BE06-902EEC8B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E078B8-BBC5-49B2-BC49-B843A8732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2B40BC-55A5-421E-9C3D-ABD1EF4CF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D30131-0CC2-42E0-A39C-E3B80F823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52489-74C4-4406-94BC-6A03F3163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4F8B4A-F582-4F99-B300-16674E31D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49B9734-7817-4223-8F67-A3507374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C54141-A44D-4DC0-9CF5-1D43415B9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EE2BA7-B13C-4CB5-BF36-9CED2D31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3ECF3E-E07C-4D23-8787-8248075F6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F2B529-E764-420F-B535-5F6F9FC6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71BD14-1CDC-4C9F-BE8B-407F1101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D3707B-EE50-4481-9685-6354C4E5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77915D-1854-4215-854F-9E772638B42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D47CEB-7BAD-9DD4-4416-44AD7E24D8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B0BF607-2201-B4FA-B9E0-80E6C70D88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DB93B0-19B6-4E7E-8437-2A9EFC97D64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C811B5-DB8F-2981-9667-767CAF0494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6F5B92-7488-D478-D8B6-E34DB6F0E7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9E65C5-6364-4314-A0AE-D11A4FD9B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588EAC-972D-4FB1-AC33-D1E200CD4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EE600D-D479-49D2-A04E-B4AD718A0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8D4157-7F5D-4172-9165-49AA4923B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EBA4B3-813D-4173-A9BB-386FBB02C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8A7B3E-2944-4BAF-8335-7924F81AE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462AAA-A14D-4322-BF02-B46751CEF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BAD7517-6EA5-42D1-A3B9-D014C0682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5A74641-F706-48D9-BED5-AC480522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CE7F9D6-F706-474B-8648-4F3BACBBF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BFD9D01-BE31-412F-AD51-77A94ECDD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EF74DBE-7543-4CC8-B33C-DCFE11EBF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B0ACC96-D60E-4E9B-8DFB-1D4A7C93D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11A7646-DCD8-46BB-B148-EB52EB6D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375919-B01C-4CC4-901A-B6A814991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DB511B-1E3A-45A2-AE72-D12D48AF3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4C493A-33D5-4FED-8A7E-2550ABC0C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57A79F-9F7A-4632-A5B6-5702B29A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8CAD07-7D14-442A-A483-D654D7EE9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8AE04B-F7C8-478C-A117-44589D032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E75D24-B749-4D84-8F43-2938921D9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779D4D-F520-4124-9549-1C6E471DE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5BA72E-2779-47D5-A049-CB8EF967B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09732E8-1C44-46E2-AC39-1E52C2E8C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67C8F65-AE86-4E9D-B630-28E557B48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25AE0C7-A80E-4CF5-BE13-2FC1A0117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323DB74-4335-4558-9C37-FD9762D1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FA006E5-D3CF-4884-A5AE-FC893283B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37FC464-CC2C-42F5-8393-AA57263B9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0E14C7F-8A09-4875-8C91-2A348D4FA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50DB11-8147-411D-B004-ED05BAE1B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0D28CC-B0C3-4312-930E-8EEB72A7A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731D9F-A19E-46A7-840B-FFFE60AE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F859DD-740D-4BD1-9654-31025F391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E285EE-3FF2-4B32-AA34-ABA792176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F425ED-53B8-4B80-B88D-626297E0F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55E999-A1DB-4DD2-834C-D23568BCC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0EDBBB9-B7FA-4A21-B3DD-956B6174B43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6937AA-96A3-E679-2C6C-362A6CA314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6B60335-7F6D-2D03-7E22-7161484904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2D8101-EDD8-44B7-979B-2C40900CF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D9E7515-7067-4C91-8885-796DE371A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4AE499F5-CEAF-4105-ACDC-272C83157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94B268-455D-42BE-B8F9-81DD488B4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90388A-A941-4181-9786-D7345A9C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F93DC6F-4060-49EF-85EC-AC99C8105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817BC9-AAD6-46C1-AFA6-4375B7DE2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5E61773-7FC9-4018-86AE-ABC172311CC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96219AA-18CD-39D3-BE62-1F171E78A0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A8AF2EB-6CC0-8024-58D0-0006ADDCA0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53D0AA-3D53-4207-9D1E-598A240A4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818399-691E-4FDC-A0EB-271A5B7F8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9FCAB-6D14-4511-AAC1-5D704413B2F7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208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209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210</v>
      </c>
    </row>
    <row r="20" spans="2:2" ht="15.75" x14ac:dyDescent="0.25">
      <c r="B20" s="6" t="s">
        <v>211</v>
      </c>
    </row>
    <row r="21" spans="2:2" ht="15.75" x14ac:dyDescent="0.25">
      <c r="B21" s="6" t="s">
        <v>212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213</v>
      </c>
    </row>
    <row r="36" spans="2:2" ht="15.75" x14ac:dyDescent="0.25">
      <c r="B36" s="6" t="s">
        <v>214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215</v>
      </c>
    </row>
    <row r="42" spans="2:2" ht="15.75" x14ac:dyDescent="0.25">
      <c r="B42" s="6" t="s">
        <v>216</v>
      </c>
    </row>
    <row r="43" spans="2:2" ht="15.75" x14ac:dyDescent="0.25">
      <c r="B43" s="10" t="s">
        <v>23</v>
      </c>
    </row>
    <row r="44" spans="2:2" ht="15.75" x14ac:dyDescent="0.25">
      <c r="B44" s="6" t="s">
        <v>217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218</v>
      </c>
    </row>
    <row r="49" spans="2:2" ht="15.75" x14ac:dyDescent="0.25">
      <c r="B49" s="6" t="s">
        <v>219</v>
      </c>
    </row>
    <row r="50" spans="2:2" ht="15.75" x14ac:dyDescent="0.25">
      <c r="B50" s="6" t="s">
        <v>220</v>
      </c>
    </row>
    <row r="51" spans="2:2" ht="15.75" x14ac:dyDescent="0.25">
      <c r="B51" s="6" t="s">
        <v>221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0F80C35F-118A-4864-9515-7A5597FA1C2B}"/>
    <hyperlink ref="B19" location="'Viajeros entr evol mensu TF'!A1" tooltip="Evolución mensual de viajeros entrentrados en Tenerife según lugar de residencia" display="Evolución mensual de viajeros entrados en Tenerife según lugar de residencia" xr:uid="{80832DA5-BEB0-4BCE-8EDC-8E075CD1604C}"/>
    <hyperlink ref="B14" location="'Establecim aloj islas cat y tip'!A1" tooltip="Establecimientos alojativos Canarias e islas" display="Establecimientos alojativos Canarias e islas" xr:uid="{0D6C7A1C-3FAB-4E22-AB0D-AE9D95FECB7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F533FAF-A373-44F0-B849-9AB859DCEAE5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EB75987-B405-4AB1-9B15-38A147FD8FFA}"/>
    <hyperlink ref="B37" location="'Pernoctaciones lugar reside'!A1" tooltip="Pernoctaciones registradas en establecimientos alojativos de Canarias e islas según tipología y categoría" display="'Pernoctaciones lugar reside'!A1" xr:uid="{4FDEDE2F-19B6-49B4-93B5-93673C82FC18}"/>
    <hyperlink ref="B8" location="'Resumen indicadores (aloj)'!A1" tooltip="Resumen indicadores Tenerife" display="'Resumen indicadores (aloj)'!A1" xr:uid="{EE3F20E5-B617-4456-8D31-B920F6D65A0E}"/>
    <hyperlink ref="B9" location="'Resumen indicadores municipios '!A1" tooltip="Resumen indicadores municipios Tenerife" display="Resumen indicadores municipios Tenerife" xr:uid="{F9FB1666-1EE8-4793-BCC4-74DEC2CB76EA}"/>
    <hyperlink ref="B20" location="'Viajeros entr evol mensu TF cat'!A1" tooltip="Evolución mensual de viajeros entrentrados en Tenerife según lugar de residencia" display="'Viajeros entr evol mensu TF cat'!A1" xr:uid="{827DA2F2-7798-4D6B-951D-8CA0918D252B}"/>
    <hyperlink ref="B21" location="'Viajeros entr evol anual TF cat'!A1" tooltip="Evolución mensual de viajeros entrentrados en Tenerife según lugar de residencia" display="'Viajeros entr evol anual TF cat'!A1" xr:uid="{B97A5C88-E27B-461C-B197-4A11B9B7F18C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633B6AB-3E0F-4A00-8805-BC308EFF840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3BE4B47-4228-4509-A169-6D1CA0897A7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23D780E6-B27A-4179-899D-3A1FE0ADC91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1463BF0-6D98-4662-8098-FFE13B884349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F3AD702C-6377-4BCA-AC13-F4F577FD609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44F2049-F7BB-48AC-BABD-F9045BA4102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7C49881-B72F-4877-86E1-50C911ABCC6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8D0BDD4-0761-429C-A354-315223E04D4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25D4968-B5D1-48BC-AF5B-6CD48301F06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6A40186-1145-4049-97A2-2C9FAFF75B53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A70F52C-5082-4047-B151-A0A029679F4B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AE15C72-EFC1-4840-A69E-5A25FC1FD2AE}"/>
    <hyperlink ref="B35" location="'Pernoctaciones evol mensu TF'!A1" tooltip="Evolución mensual de pernoctaciones en Tenerife según lugar de residencia" display="'Pernoctaciones evol mensu TF'!A1" xr:uid="{58C27398-6308-4DBA-9AF2-19595CCDFA87}"/>
    <hyperlink ref="B36" location="'Pernocta evol mensu TF cat'!A1" tooltip="Evolución mensual de pernoctaciones en Tenerife según lugar de residencia" display="'Pernocta evol mensu TF cat'!A1" xr:uid="{93193BF1-6C5A-4806-B4B7-AEC051DFE455}"/>
    <hyperlink ref="B38" location="'Pernoctaciones lugar residen ac'!A1" tooltip="Pernoctaciones registradas en establecimientos alojativos de Canarias e islas según tipología y categoría" display="'Pernoctaciones lugar residen ac'!A1" xr:uid="{48F0D95A-2D59-498B-8B44-9286E95F8856}"/>
    <hyperlink ref="B39" location="'Pernoctaciones lugar reside año'!A1" tooltip="Pernoctaciones registradas en establecimientos alojativos de Canarias e islas según tipología y categoría" display="'Pernoctaciones lugar reside año'!A1" xr:uid="{59D52671-6C23-4345-A4EB-C3A58AFF594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CC832DA-9238-4DDE-BD6F-F057D723E859}"/>
    <hyperlink ref="B41" location="'EM evol menusual lugar resd'!A1" tooltip="Evolución mensual de estancia media en Tenerife según lugar de residencia" display="'EM evol menusual lugar resd'!A1" xr:uid="{EC0A415C-0092-4E69-A5D9-783FEF44CF4D}"/>
    <hyperlink ref="B42" location="'EM evol mensu TF cat '!A1" tooltip="Evolución mensual de estancia media en Tenerife según lugar de residencia" display="'EM evol mensu TF cat '!A1" xr:uid="{33C2F1C4-D189-4C76-9523-CCDDBD23D842}"/>
    <hyperlink ref="B44" location="'tasa de ocupación evol mens'!A1" tooltip="Evolución mensual de estancia media en Tenerife según lugar de residencia" display="'tasa de ocupación evol mens'!A1" xr:uid="{75BE2C17-C74E-42C3-A9F4-D9F44C8A568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1495E89-2D30-431D-997F-54D58A329845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8162075-E7AB-470B-BF59-96F676166911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23F27B37-AAFC-4386-8BC1-8A11AEE3420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D16E696-FC1F-463B-A88E-DF9E882F44F2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83F75E36-E4A6-411C-A5C8-5AD56DCC17D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0AD3-204C-48F9-8081-CE535F5651D6}">
  <sheetPr>
    <tabColor theme="7" tint="0.79998168889431442"/>
  </sheetPr>
  <dimension ref="A4:P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249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 t="shared" si="0"/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v>0.10195727261097609</v>
      </c>
      <c r="O9" s="116"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v>-0.12421996879875197</v>
      </c>
      <c r="O10" s="116"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v>-1.5747665722116388E-2</v>
      </c>
      <c r="O11" s="116"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v>-0.221816522136011</v>
      </c>
      <c r="O12" s="116"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v>4.9337972359137838E-2</v>
      </c>
      <c r="O13" s="116"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v>-0.10752590849436572</v>
      </c>
      <c r="O14" s="116"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v>-5.3292256759242207E-2</v>
      </c>
      <c r="O15" s="116"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v>8.1209800166936796E-2</v>
      </c>
      <c r="O16" s="116"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/>
      <c r="N17" s="116" t="s">
        <v>235</v>
      </c>
      <c r="O17" s="116" t="s">
        <v>235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/>
      <c r="N18" s="116" t="s">
        <v>235</v>
      </c>
      <c r="O18" s="116" t="s">
        <v>235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 t="s">
        <v>235</v>
      </c>
      <c r="O19" s="116" t="s">
        <v>235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 t="s">
        <v>235</v>
      </c>
      <c r="O20" s="116" t="s">
        <v>235</v>
      </c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160886</v>
      </c>
      <c r="N21" s="119">
        <v>-4.7284613699214217E-2</v>
      </c>
      <c r="O21" s="119">
        <v>0.67930692552580774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6921</v>
      </c>
      <c r="D31" s="116">
        <v>0.12903752039151706</v>
      </c>
      <c r="E31" s="115">
        <v>9284</v>
      </c>
      <c r="F31" s="116">
        <f t="shared" ref="F31:L43" si="1">IFERROR(E31/C31-1,"-")</f>
        <v>0.34142464961710739</v>
      </c>
      <c r="G31" s="115">
        <v>2470</v>
      </c>
      <c r="H31" s="116">
        <f t="shared" si="1"/>
        <v>-0.73395088323998281</v>
      </c>
      <c r="I31" s="115">
        <v>9886</v>
      </c>
      <c r="J31" s="116">
        <f t="shared" si="1"/>
        <v>3.002429149797571</v>
      </c>
      <c r="K31" s="115">
        <v>13452</v>
      </c>
      <c r="L31" s="116">
        <f t="shared" si="1"/>
        <v>0.36071211814687443</v>
      </c>
      <c r="M31" s="115">
        <v>15230</v>
      </c>
      <c r="N31" s="116">
        <v>0.13217365447517104</v>
      </c>
      <c r="O31" s="116">
        <v>1.2005490536049703</v>
      </c>
    </row>
    <row r="32" spans="1:16" x14ac:dyDescent="0.25">
      <c r="B32" s="114" t="s">
        <v>73</v>
      </c>
      <c r="C32" s="115">
        <v>6791</v>
      </c>
      <c r="D32" s="116">
        <v>0.10315139701104603</v>
      </c>
      <c r="E32" s="115">
        <v>9655</v>
      </c>
      <c r="F32" s="116">
        <f t="shared" si="1"/>
        <v>0.42173464879988209</v>
      </c>
      <c r="G32" s="115">
        <v>0</v>
      </c>
      <c r="H32" s="116">
        <f t="shared" si="1"/>
        <v>-1</v>
      </c>
      <c r="I32" s="115">
        <v>12864</v>
      </c>
      <c r="J32" s="116" t="str">
        <f t="shared" si="1"/>
        <v>-</v>
      </c>
      <c r="K32" s="115">
        <v>18634</v>
      </c>
      <c r="L32" s="116">
        <f t="shared" si="1"/>
        <v>0.44853855721393043</v>
      </c>
      <c r="M32" s="115">
        <v>15773</v>
      </c>
      <c r="N32" s="116">
        <v>-0.15353654609852962</v>
      </c>
      <c r="O32" s="116">
        <v>1.322632896480636</v>
      </c>
    </row>
    <row r="33" spans="2:15" x14ac:dyDescent="0.25">
      <c r="B33" s="114" t="s">
        <v>75</v>
      </c>
      <c r="C33" s="115">
        <v>7514</v>
      </c>
      <c r="D33" s="116">
        <v>-2.8194516295913075E-2</v>
      </c>
      <c r="E33" s="115">
        <v>3688</v>
      </c>
      <c r="F33" s="116">
        <f t="shared" si="1"/>
        <v>-0.50918285866382751</v>
      </c>
      <c r="G33" s="115">
        <v>3083</v>
      </c>
      <c r="H33" s="116">
        <f t="shared" si="1"/>
        <v>-0.1640455531453362</v>
      </c>
      <c r="I33" s="115">
        <v>17909</v>
      </c>
      <c r="J33" s="116">
        <f t="shared" si="1"/>
        <v>4.8089523191696397</v>
      </c>
      <c r="K33" s="115">
        <v>19058</v>
      </c>
      <c r="L33" s="116">
        <f t="shared" si="1"/>
        <v>6.4157686079624687E-2</v>
      </c>
      <c r="M33" s="115">
        <v>18718</v>
      </c>
      <c r="N33" s="116">
        <v>-1.7840277049008257E-2</v>
      </c>
      <c r="O33" s="116">
        <v>1.4910833111525155</v>
      </c>
    </row>
    <row r="34" spans="2:15" x14ac:dyDescent="0.25">
      <c r="B34" s="114" t="s">
        <v>77</v>
      </c>
      <c r="C34" s="115">
        <v>7047</v>
      </c>
      <c r="D34" s="116">
        <v>-6.600397614314113E-2</v>
      </c>
      <c r="E34" s="115">
        <v>0</v>
      </c>
      <c r="F34" s="116">
        <f t="shared" si="1"/>
        <v>-1</v>
      </c>
      <c r="G34" s="115">
        <v>5855</v>
      </c>
      <c r="H34" s="116" t="str">
        <f t="shared" si="1"/>
        <v>-</v>
      </c>
      <c r="I34" s="115">
        <v>13700</v>
      </c>
      <c r="J34" s="116">
        <f t="shared" si="1"/>
        <v>1.3398804440649017</v>
      </c>
      <c r="K34" s="115">
        <v>23480</v>
      </c>
      <c r="L34" s="116">
        <f t="shared" si="1"/>
        <v>0.71386861313868621</v>
      </c>
      <c r="M34" s="115">
        <v>17736</v>
      </c>
      <c r="N34" s="116">
        <v>-0.24463373083475293</v>
      </c>
      <c r="O34" s="116">
        <v>1.5168156662409538</v>
      </c>
    </row>
    <row r="35" spans="2:15" x14ac:dyDescent="0.25">
      <c r="B35" s="114" t="s">
        <v>79</v>
      </c>
      <c r="C35" s="115">
        <v>6291</v>
      </c>
      <c r="D35" s="116">
        <v>-4.1006097560975618E-2</v>
      </c>
      <c r="E35" s="115">
        <v>0</v>
      </c>
      <c r="F35" s="116">
        <f t="shared" si="1"/>
        <v>-1</v>
      </c>
      <c r="G35" s="115">
        <v>6553</v>
      </c>
      <c r="H35" s="116" t="str">
        <f t="shared" si="1"/>
        <v>-</v>
      </c>
      <c r="I35" s="115">
        <v>13928</v>
      </c>
      <c r="J35" s="116">
        <f t="shared" si="1"/>
        <v>1.1254387303525104</v>
      </c>
      <c r="K35" s="115">
        <v>18104</v>
      </c>
      <c r="L35" s="116">
        <f t="shared" si="1"/>
        <v>0.29982768523836878</v>
      </c>
      <c r="M35" s="115">
        <v>19179</v>
      </c>
      <c r="N35" s="116">
        <v>5.937914273088829E-2</v>
      </c>
      <c r="O35" s="116">
        <v>2.0486409155937051</v>
      </c>
    </row>
    <row r="36" spans="2:15" x14ac:dyDescent="0.25">
      <c r="B36" s="114" t="s">
        <v>81</v>
      </c>
      <c r="C36" s="115">
        <v>7023</v>
      </c>
      <c r="D36" s="116">
        <v>-8.1909334839711523E-3</v>
      </c>
      <c r="E36" s="115">
        <v>0</v>
      </c>
      <c r="F36" s="116">
        <f t="shared" si="1"/>
        <v>-1</v>
      </c>
      <c r="G36" s="115">
        <v>12413</v>
      </c>
      <c r="H36" s="116" t="str">
        <f t="shared" si="1"/>
        <v>-</v>
      </c>
      <c r="I36" s="115">
        <v>11319</v>
      </c>
      <c r="J36" s="116">
        <f t="shared" si="1"/>
        <v>-8.8133408523322299E-2</v>
      </c>
      <c r="K36" s="115">
        <v>19134</v>
      </c>
      <c r="L36" s="116">
        <f t="shared" si="1"/>
        <v>0.69043201696262924</v>
      </c>
      <c r="M36" s="115">
        <v>17089</v>
      </c>
      <c r="N36" s="116">
        <v>-0.10687780913557021</v>
      </c>
      <c r="O36" s="116">
        <v>1.4332906165456358</v>
      </c>
    </row>
    <row r="37" spans="2:15" x14ac:dyDescent="0.25">
      <c r="B37" s="114" t="s">
        <v>83</v>
      </c>
      <c r="C37" s="115">
        <v>7987</v>
      </c>
      <c r="D37" s="116">
        <v>-9.1457172107837548E-2</v>
      </c>
      <c r="E37" s="115">
        <v>0</v>
      </c>
      <c r="F37" s="116">
        <f t="shared" si="1"/>
        <v>-1</v>
      </c>
      <c r="G37" s="115">
        <v>9745</v>
      </c>
      <c r="H37" s="116" t="str">
        <f t="shared" si="1"/>
        <v>-</v>
      </c>
      <c r="I37" s="115">
        <v>12286</v>
      </c>
      <c r="J37" s="116">
        <f t="shared" si="1"/>
        <v>0.26074910210364299</v>
      </c>
      <c r="K37" s="115">
        <v>18317</v>
      </c>
      <c r="L37" s="116">
        <f t="shared" si="1"/>
        <v>0.49088393293179222</v>
      </c>
      <c r="M37" s="115">
        <v>17239</v>
      </c>
      <c r="N37" s="116">
        <v>-5.8852432166839552E-2</v>
      </c>
      <c r="O37" s="116">
        <v>1.1583823713534493</v>
      </c>
    </row>
    <row r="38" spans="2:15" x14ac:dyDescent="0.25">
      <c r="B38" s="114" t="s">
        <v>85</v>
      </c>
      <c r="C38" s="115">
        <v>7859</v>
      </c>
      <c r="D38" s="116">
        <v>0.35757471065814483</v>
      </c>
      <c r="E38" s="115">
        <v>11626</v>
      </c>
      <c r="F38" s="116">
        <f t="shared" si="1"/>
        <v>0.4793230690927599</v>
      </c>
      <c r="G38" s="115">
        <v>11133</v>
      </c>
      <c r="H38" s="116">
        <f t="shared" si="1"/>
        <v>-4.2404954412523677E-2</v>
      </c>
      <c r="I38" s="115">
        <v>17921</v>
      </c>
      <c r="J38" s="116">
        <f t="shared" si="1"/>
        <v>0.60971885385789992</v>
      </c>
      <c r="K38" s="115">
        <v>17179</v>
      </c>
      <c r="L38" s="116">
        <f t="shared" si="1"/>
        <v>-4.1403939512304033E-2</v>
      </c>
      <c r="M38" s="115">
        <v>18498</v>
      </c>
      <c r="N38" s="116">
        <v>7.6779789277606314E-2</v>
      </c>
      <c r="O38" s="116">
        <v>1.3537345718284768</v>
      </c>
    </row>
    <row r="39" spans="2:15" x14ac:dyDescent="0.25">
      <c r="B39" s="114" t="s">
        <v>87</v>
      </c>
      <c r="C39" s="115">
        <v>6149</v>
      </c>
      <c r="D39" s="116">
        <v>-0.16894174888498448</v>
      </c>
      <c r="E39" s="115">
        <v>11710</v>
      </c>
      <c r="F39" s="116">
        <f t="shared" si="1"/>
        <v>0.90437469507236945</v>
      </c>
      <c r="G39" s="115">
        <v>11302</v>
      </c>
      <c r="H39" s="116">
        <f t="shared" si="1"/>
        <v>-3.4842015371477353E-2</v>
      </c>
      <c r="I39" s="115">
        <v>14794</v>
      </c>
      <c r="J39" s="116">
        <f t="shared" si="1"/>
        <v>0.3089718633870111</v>
      </c>
      <c r="K39" s="115">
        <v>16071</v>
      </c>
      <c r="L39" s="116">
        <f t="shared" si="1"/>
        <v>8.6318777882925524E-2</v>
      </c>
      <c r="M39" s="115"/>
      <c r="N39" s="116" t="s">
        <v>235</v>
      </c>
      <c r="O39" s="116" t="s">
        <v>235</v>
      </c>
    </row>
    <row r="40" spans="2:15" x14ac:dyDescent="0.25">
      <c r="B40" s="114" t="s">
        <v>89</v>
      </c>
      <c r="C40" s="115">
        <v>6581</v>
      </c>
      <c r="D40" s="116">
        <v>-0.17655155155155156</v>
      </c>
      <c r="E40" s="115">
        <v>4520</v>
      </c>
      <c r="F40" s="116">
        <f t="shared" si="1"/>
        <v>-0.31317428962163807</v>
      </c>
      <c r="G40" s="115">
        <v>11284</v>
      </c>
      <c r="H40" s="116">
        <f t="shared" si="1"/>
        <v>1.4964601769911505</v>
      </c>
      <c r="I40" s="115">
        <v>17422</v>
      </c>
      <c r="J40" s="116">
        <f t="shared" si="1"/>
        <v>0.54395604395604402</v>
      </c>
      <c r="K40" s="115">
        <v>23469</v>
      </c>
      <c r="L40" s="116">
        <f t="shared" si="1"/>
        <v>0.34708988635059113</v>
      </c>
      <c r="M40" s="115"/>
      <c r="N40" s="116" t="s">
        <v>235</v>
      </c>
      <c r="O40" s="116" t="s">
        <v>235</v>
      </c>
    </row>
    <row r="41" spans="2:15" x14ac:dyDescent="0.25">
      <c r="B41" s="114" t="s">
        <v>91</v>
      </c>
      <c r="C41" s="115">
        <v>6361</v>
      </c>
      <c r="D41" s="116">
        <v>-0.16048568034842281</v>
      </c>
      <c r="E41" s="115">
        <v>5541</v>
      </c>
      <c r="F41" s="116">
        <f t="shared" si="1"/>
        <v>-0.1289105486558717</v>
      </c>
      <c r="G41" s="115">
        <v>9098</v>
      </c>
      <c r="H41" s="116">
        <f t="shared" si="1"/>
        <v>0.64194188774589422</v>
      </c>
      <c r="I41" s="115">
        <v>12627</v>
      </c>
      <c r="J41" s="116">
        <f t="shared" si="1"/>
        <v>0.38788744779072326</v>
      </c>
      <c r="K41" s="115">
        <v>16350</v>
      </c>
      <c r="L41" s="116">
        <f t="shared" si="1"/>
        <v>0.29484438108814448</v>
      </c>
      <c r="M41" s="115"/>
      <c r="N41" s="116" t="s">
        <v>235</v>
      </c>
      <c r="O41" s="116" t="s">
        <v>235</v>
      </c>
    </row>
    <row r="42" spans="2:15" x14ac:dyDescent="0.25">
      <c r="B42" s="114" t="s">
        <v>93</v>
      </c>
      <c r="C42" s="115">
        <v>6070</v>
      </c>
      <c r="D42" s="116">
        <v>-0.16137054434926779</v>
      </c>
      <c r="E42" s="115">
        <v>6274</v>
      </c>
      <c r="F42" s="116">
        <f t="shared" si="1"/>
        <v>3.3607907742998266E-2</v>
      </c>
      <c r="G42" s="115">
        <v>11136</v>
      </c>
      <c r="H42" s="116">
        <f t="shared" si="1"/>
        <v>0.77494421421740523</v>
      </c>
      <c r="I42" s="115">
        <v>15138</v>
      </c>
      <c r="J42" s="116">
        <f t="shared" si="1"/>
        <v>0.359375</v>
      </c>
      <c r="K42" s="115">
        <v>17513</v>
      </c>
      <c r="L42" s="116">
        <f t="shared" si="1"/>
        <v>0.15688994583168192</v>
      </c>
      <c r="M42" s="115"/>
      <c r="N42" s="116" t="s">
        <v>235</v>
      </c>
      <c r="O42" s="116" t="s">
        <v>235</v>
      </c>
    </row>
    <row r="43" spans="2:15" ht="15.75" x14ac:dyDescent="0.25">
      <c r="B43" s="117" t="s">
        <v>30</v>
      </c>
      <c r="C43" s="118">
        <v>82594</v>
      </c>
      <c r="D43" s="119">
        <v>-3.9492964298174171E-2</v>
      </c>
      <c r="E43" s="118">
        <v>63499</v>
      </c>
      <c r="F43" s="119">
        <f t="shared" si="1"/>
        <v>-0.23119112768481975</v>
      </c>
      <c r="G43" s="118">
        <v>95997</v>
      </c>
      <c r="H43" s="119">
        <f t="shared" si="1"/>
        <v>0.51178758720609774</v>
      </c>
      <c r="I43" s="118">
        <v>169794</v>
      </c>
      <c r="J43" s="119">
        <f t="shared" si="1"/>
        <v>0.76874277321166296</v>
      </c>
      <c r="K43" s="118">
        <v>220761</v>
      </c>
      <c r="L43" s="119">
        <f t="shared" si="1"/>
        <v>0.3001696173009647</v>
      </c>
      <c r="M43" s="118">
        <v>139462</v>
      </c>
      <c r="N43" s="119">
        <v>-5.3583789139374893E-2</v>
      </c>
      <c r="O43" s="119">
        <v>1.4282555325335609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  <row r="49" spans="2:16" ht="48.75" customHeight="1" thickBot="1" x14ac:dyDescent="0.3">
      <c r="B49" s="270" t="s">
        <v>251</v>
      </c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1" t="s">
        <v>114</v>
      </c>
    </row>
    <row r="50" spans="2:16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4"/>
      <c r="N50" s="4"/>
      <c r="P50" s="1" t="s">
        <v>115</v>
      </c>
    </row>
    <row r="51" spans="2:16" ht="22.5" thickTop="1" thickBot="1" x14ac:dyDescent="0.3">
      <c r="B51" s="121" t="s">
        <v>96</v>
      </c>
      <c r="C51" s="292" t="s">
        <v>32</v>
      </c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4"/>
    </row>
    <row r="52" spans="2:16" ht="22.5" thickTop="1" thickBot="1" x14ac:dyDescent="0.3">
      <c r="B52" s="109"/>
      <c r="C52" s="295">
        <f>2019</f>
        <v>2019</v>
      </c>
      <c r="D52" s="296"/>
      <c r="E52" s="297">
        <v>2020</v>
      </c>
      <c r="F52" s="296"/>
      <c r="G52" s="297">
        <v>2021</v>
      </c>
      <c r="H52" s="296"/>
      <c r="I52" s="297">
        <v>2022</v>
      </c>
      <c r="J52" s="296"/>
      <c r="K52" s="297">
        <v>2023</v>
      </c>
      <c r="L52" s="296"/>
      <c r="M52" s="297">
        <v>2024</v>
      </c>
      <c r="N52" s="298"/>
      <c r="O52" s="299"/>
    </row>
    <row r="53" spans="2:16" ht="16.5" thickTop="1" thickBot="1" x14ac:dyDescent="0.3">
      <c r="B53" s="85"/>
      <c r="C53" s="111" t="s">
        <v>69</v>
      </c>
      <c r="D53" s="112" t="str">
        <f>CONCATENATE("var ",RIGHT(2019,2),"/",RIGHT(2018,2))</f>
        <v>var 19/18</v>
      </c>
      <c r="E53" s="113" t="s">
        <v>69</v>
      </c>
      <c r="F53" s="112" t="str">
        <f>CONCATENATE("var ",RIGHT(E52,2),"/",RIGHT(E52-1,2))</f>
        <v>var 20/19</v>
      </c>
      <c r="G53" s="113" t="s">
        <v>69</v>
      </c>
      <c r="H53" s="112" t="str">
        <f>CONCATENATE("var ",RIGHT(G52,2),"/",RIGHT(G52-1,2))</f>
        <v>var 21/20</v>
      </c>
      <c r="I53" s="113" t="s">
        <v>69</v>
      </c>
      <c r="J53" s="112" t="str">
        <f>CONCATENATE("var ",RIGHT(I52,2),"/",RIGHT(I52-1,2))</f>
        <v>var 22/21</v>
      </c>
      <c r="K53" s="113" t="s">
        <v>69</v>
      </c>
      <c r="L53" s="112" t="str">
        <f>CONCATENATE("var ",RIGHT(K52,2),"/",RIGHT(K52-1,2))</f>
        <v>var 23/22</v>
      </c>
      <c r="M53" s="113" t="s">
        <v>69</v>
      </c>
      <c r="N53" s="112" t="s">
        <v>270</v>
      </c>
      <c r="O53" s="112" t="s">
        <v>271</v>
      </c>
    </row>
    <row r="54" spans="2:16" x14ac:dyDescent="0.25">
      <c r="B54" s="114" t="s">
        <v>71</v>
      </c>
      <c r="C54" s="115">
        <v>4890</v>
      </c>
      <c r="D54" s="116">
        <v>-9.5616793046051418E-2</v>
      </c>
      <c r="E54" s="115">
        <v>5315</v>
      </c>
      <c r="F54" s="116">
        <f t="shared" ref="F54:L66" si="2">IFERROR(E54/C54-1,"-")</f>
        <v>8.6912065439672892E-2</v>
      </c>
      <c r="G54" s="115">
        <v>6</v>
      </c>
      <c r="H54" s="116">
        <f t="shared" si="2"/>
        <v>-0.99887111947318907</v>
      </c>
      <c r="I54" s="115">
        <v>1698</v>
      </c>
      <c r="J54" s="116">
        <f t="shared" si="2"/>
        <v>282</v>
      </c>
      <c r="K54" s="115">
        <v>2182</v>
      </c>
      <c r="L54" s="116">
        <f t="shared" si="2"/>
        <v>0.28504122497055362</v>
      </c>
      <c r="M54" s="115">
        <v>1998</v>
      </c>
      <c r="N54" s="116">
        <v>-8.4326306141154883E-2</v>
      </c>
      <c r="O54" s="116">
        <v>-0.5914110429447853</v>
      </c>
    </row>
    <row r="55" spans="2:16" x14ac:dyDescent="0.25">
      <c r="B55" s="114" t="s">
        <v>73</v>
      </c>
      <c r="C55" s="115">
        <v>5249</v>
      </c>
      <c r="D55" s="116">
        <v>-1.2789166823396703E-2</v>
      </c>
      <c r="E55" s="115">
        <v>5825</v>
      </c>
      <c r="F55" s="116">
        <f t="shared" si="2"/>
        <v>0.1097351876547914</v>
      </c>
      <c r="G55" s="115">
        <v>0</v>
      </c>
      <c r="H55" s="116">
        <f t="shared" si="2"/>
        <v>-1</v>
      </c>
      <c r="I55" s="115">
        <v>1807</v>
      </c>
      <c r="J55" s="116" t="str">
        <f t="shared" si="2"/>
        <v>-</v>
      </c>
      <c r="K55" s="115">
        <v>1878</v>
      </c>
      <c r="L55" s="116">
        <f t="shared" si="2"/>
        <v>3.9291643608190263E-2</v>
      </c>
      <c r="M55" s="115">
        <v>2191</v>
      </c>
      <c r="N55" s="116">
        <v>0.16666666666666674</v>
      </c>
      <c r="O55" s="116">
        <v>-0.58258715945894457</v>
      </c>
    </row>
    <row r="56" spans="2:16" x14ac:dyDescent="0.25">
      <c r="B56" s="114" t="s">
        <v>75</v>
      </c>
      <c r="C56" s="115">
        <v>4927</v>
      </c>
      <c r="D56" s="116">
        <v>-8.0531507952485981E-3</v>
      </c>
      <c r="E56" s="115">
        <v>2242</v>
      </c>
      <c r="F56" s="116">
        <f t="shared" si="2"/>
        <v>-0.54495636289831539</v>
      </c>
      <c r="G56" s="115">
        <v>0</v>
      </c>
      <c r="H56" s="116">
        <f t="shared" si="2"/>
        <v>-1</v>
      </c>
      <c r="I56" s="115">
        <v>2032</v>
      </c>
      <c r="J56" s="116" t="str">
        <f t="shared" si="2"/>
        <v>-</v>
      </c>
      <c r="K56" s="115">
        <v>2469</v>
      </c>
      <c r="L56" s="116">
        <f t="shared" si="2"/>
        <v>0.21505905511811019</v>
      </c>
      <c r="M56" s="115">
        <v>2470</v>
      </c>
      <c r="N56" s="116">
        <v>4.0502227622529752E-4</v>
      </c>
      <c r="O56" s="116">
        <v>-0.49868073878627972</v>
      </c>
    </row>
    <row r="57" spans="2:16" x14ac:dyDescent="0.25">
      <c r="B57" s="114" t="s">
        <v>77</v>
      </c>
      <c r="C57" s="115">
        <v>4440</v>
      </c>
      <c r="D57" s="116">
        <v>0.24369747899159666</v>
      </c>
      <c r="E57" s="115">
        <v>0</v>
      </c>
      <c r="F57" s="116">
        <f t="shared" si="2"/>
        <v>-1</v>
      </c>
      <c r="G57" s="115">
        <v>19</v>
      </c>
      <c r="H57" s="116" t="str">
        <f t="shared" si="2"/>
        <v>-</v>
      </c>
      <c r="I57" s="115">
        <v>2629</v>
      </c>
      <c r="J57" s="116">
        <f t="shared" si="2"/>
        <v>137.36842105263159</v>
      </c>
      <c r="K57" s="115">
        <v>2812</v>
      </c>
      <c r="L57" s="116">
        <f t="shared" si="2"/>
        <v>6.960821605173062E-2</v>
      </c>
      <c r="M57" s="115">
        <v>2724</v>
      </c>
      <c r="N57" s="116">
        <v>-3.1294452347083945E-2</v>
      </c>
      <c r="O57" s="116">
        <v>-0.38648648648648654</v>
      </c>
    </row>
    <row r="58" spans="2:16" x14ac:dyDescent="0.25">
      <c r="B58" s="114" t="s">
        <v>79</v>
      </c>
      <c r="C58" s="115">
        <v>3643</v>
      </c>
      <c r="D58" s="116">
        <v>3.0843237125070644E-2</v>
      </c>
      <c r="E58" s="115">
        <v>0</v>
      </c>
      <c r="F58" s="116">
        <f t="shared" si="2"/>
        <v>-1</v>
      </c>
      <c r="G58" s="115">
        <v>9</v>
      </c>
      <c r="H58" s="116" t="str">
        <f t="shared" si="2"/>
        <v>-</v>
      </c>
      <c r="I58" s="115">
        <v>2021</v>
      </c>
      <c r="J58" s="116">
        <f t="shared" si="2"/>
        <v>223.55555555555554</v>
      </c>
      <c r="K58" s="115">
        <v>2590</v>
      </c>
      <c r="L58" s="116">
        <f t="shared" si="2"/>
        <v>0.2815437902028699</v>
      </c>
      <c r="M58" s="115">
        <v>2536</v>
      </c>
      <c r="N58" s="116">
        <v>-2.0849420849420874E-2</v>
      </c>
      <c r="O58" s="116">
        <v>-0.30387043645347245</v>
      </c>
    </row>
    <row r="59" spans="2:16" x14ac:dyDescent="0.25">
      <c r="B59" s="114" t="s">
        <v>81</v>
      </c>
      <c r="C59" s="115">
        <v>4530</v>
      </c>
      <c r="D59" s="116">
        <v>-1.8418201516793076E-2</v>
      </c>
      <c r="E59" s="115">
        <v>0</v>
      </c>
      <c r="F59" s="116">
        <f t="shared" si="2"/>
        <v>-1</v>
      </c>
      <c r="G59" s="115">
        <v>345</v>
      </c>
      <c r="H59" s="116" t="str">
        <f t="shared" si="2"/>
        <v>-</v>
      </c>
      <c r="I59" s="115">
        <v>2287</v>
      </c>
      <c r="J59" s="116">
        <f t="shared" si="2"/>
        <v>5.6289855072463766</v>
      </c>
      <c r="K59" s="115">
        <v>2963</v>
      </c>
      <c r="L59" s="116">
        <f t="shared" si="2"/>
        <v>0.29558373414954087</v>
      </c>
      <c r="M59" s="115">
        <v>2632</v>
      </c>
      <c r="N59" s="116">
        <v>-0.11171110361120484</v>
      </c>
      <c r="O59" s="116">
        <v>-0.41898454746136871</v>
      </c>
    </row>
    <row r="60" spans="2:16" x14ac:dyDescent="0.25">
      <c r="B60" s="114" t="s">
        <v>83</v>
      </c>
      <c r="C60" s="115">
        <v>4810</v>
      </c>
      <c r="D60" s="116">
        <v>-0.1798806479113384</v>
      </c>
      <c r="E60" s="115">
        <v>0</v>
      </c>
      <c r="F60" s="116">
        <f t="shared" si="2"/>
        <v>-1</v>
      </c>
      <c r="G60" s="115">
        <v>913</v>
      </c>
      <c r="H60" s="116" t="str">
        <f t="shared" si="2"/>
        <v>-</v>
      </c>
      <c r="I60" s="115">
        <v>3229</v>
      </c>
      <c r="J60" s="116">
        <f t="shared" si="2"/>
        <v>2.5366922234392115</v>
      </c>
      <c r="K60" s="115">
        <v>3431</v>
      </c>
      <c r="L60" s="116">
        <f t="shared" si="2"/>
        <v>6.2558067513162063E-2</v>
      </c>
      <c r="M60" s="115">
        <v>3350</v>
      </c>
      <c r="N60" s="116">
        <v>-2.3608277470125283E-2</v>
      </c>
      <c r="O60" s="116">
        <v>-0.30353430353430355</v>
      </c>
    </row>
    <row r="61" spans="2:16" x14ac:dyDescent="0.25">
      <c r="B61" s="114" t="s">
        <v>85</v>
      </c>
      <c r="C61" s="115">
        <v>5883</v>
      </c>
      <c r="D61" s="116">
        <v>-0.12779836916234244</v>
      </c>
      <c r="E61" s="115">
        <v>376</v>
      </c>
      <c r="F61" s="116">
        <f t="shared" si="2"/>
        <v>-0.93608703042665309</v>
      </c>
      <c r="G61" s="115">
        <v>2336</v>
      </c>
      <c r="H61" s="116">
        <f t="shared" si="2"/>
        <v>5.2127659574468082</v>
      </c>
      <c r="I61" s="115">
        <v>3153</v>
      </c>
      <c r="J61" s="116">
        <f t="shared" si="2"/>
        <v>0.34974315068493156</v>
      </c>
      <c r="K61" s="115">
        <v>3188</v>
      </c>
      <c r="L61" s="116">
        <f t="shared" si="2"/>
        <v>1.1100539169045298E-2</v>
      </c>
      <c r="M61" s="115">
        <v>3523</v>
      </c>
      <c r="N61" s="116">
        <v>0.10508155583437895</v>
      </c>
      <c r="O61" s="116">
        <v>-0.40115587285398602</v>
      </c>
    </row>
    <row r="62" spans="2:16" x14ac:dyDescent="0.25">
      <c r="B62" s="114" t="s">
        <v>87</v>
      </c>
      <c r="C62" s="115">
        <v>5314</v>
      </c>
      <c r="D62" s="116">
        <v>9.9524105110697203E-2</v>
      </c>
      <c r="E62" s="115">
        <v>0</v>
      </c>
      <c r="F62" s="116">
        <f t="shared" si="2"/>
        <v>-1</v>
      </c>
      <c r="G62" s="115">
        <v>1746</v>
      </c>
      <c r="H62" s="116" t="str">
        <f t="shared" si="2"/>
        <v>-</v>
      </c>
      <c r="I62" s="115">
        <v>2631</v>
      </c>
      <c r="J62" s="116">
        <f t="shared" si="2"/>
        <v>0.50687285223367695</v>
      </c>
      <c r="K62" s="115">
        <v>2792</v>
      </c>
      <c r="L62" s="116">
        <f t="shared" si="2"/>
        <v>6.1193462561763612E-2</v>
      </c>
      <c r="M62" s="115"/>
      <c r="N62" s="116" t="s">
        <v>235</v>
      </c>
      <c r="O62" s="116" t="s">
        <v>235</v>
      </c>
    </row>
    <row r="63" spans="2:16" x14ac:dyDescent="0.25">
      <c r="B63" s="114" t="s">
        <v>89</v>
      </c>
      <c r="C63" s="115">
        <v>5335</v>
      </c>
      <c r="D63" s="116">
        <v>-5.9911894273127708E-2</v>
      </c>
      <c r="E63" s="115">
        <v>0</v>
      </c>
      <c r="F63" s="116">
        <f t="shared" si="2"/>
        <v>-1</v>
      </c>
      <c r="G63" s="115">
        <v>2040</v>
      </c>
      <c r="H63" s="116" t="str">
        <f t="shared" si="2"/>
        <v>-</v>
      </c>
      <c r="I63" s="115">
        <v>2628</v>
      </c>
      <c r="J63" s="116">
        <f t="shared" si="2"/>
        <v>0.28823529411764715</v>
      </c>
      <c r="K63" s="115">
        <v>2626</v>
      </c>
      <c r="L63" s="116">
        <f t="shared" si="2"/>
        <v>-7.6103500761037779E-4</v>
      </c>
      <c r="M63" s="115"/>
      <c r="N63" s="116" t="s">
        <v>235</v>
      </c>
      <c r="O63" s="116" t="s">
        <v>235</v>
      </c>
    </row>
    <row r="64" spans="2:16" x14ac:dyDescent="0.25">
      <c r="B64" s="114" t="s">
        <v>91</v>
      </c>
      <c r="C64" s="115">
        <v>5648</v>
      </c>
      <c r="D64" s="116">
        <v>0.21436250268759416</v>
      </c>
      <c r="E64" s="115">
        <v>6</v>
      </c>
      <c r="F64" s="116">
        <f t="shared" si="2"/>
        <v>-0.99893767705382441</v>
      </c>
      <c r="G64" s="115">
        <v>1846</v>
      </c>
      <c r="H64" s="116">
        <f t="shared" si="2"/>
        <v>306.66666666666669</v>
      </c>
      <c r="I64" s="115">
        <v>2197</v>
      </c>
      <c r="J64" s="116">
        <f t="shared" si="2"/>
        <v>0.1901408450704225</v>
      </c>
      <c r="K64" s="115">
        <v>2076</v>
      </c>
      <c r="L64" s="116">
        <f t="shared" si="2"/>
        <v>-5.5075102412380561E-2</v>
      </c>
      <c r="M64" s="115"/>
      <c r="N64" s="116" t="s">
        <v>235</v>
      </c>
      <c r="O64" s="116" t="s">
        <v>235</v>
      </c>
    </row>
    <row r="65" spans="2:15" x14ac:dyDescent="0.25">
      <c r="B65" s="114" t="s">
        <v>93</v>
      </c>
      <c r="C65" s="115">
        <v>5638</v>
      </c>
      <c r="D65" s="116">
        <v>1.7768301350391535E-3</v>
      </c>
      <c r="E65" s="115">
        <v>19</v>
      </c>
      <c r="F65" s="116">
        <f t="shared" si="2"/>
        <v>-0.99663001064207168</v>
      </c>
      <c r="G65" s="115">
        <v>2202</v>
      </c>
      <c r="H65" s="116">
        <f t="shared" si="2"/>
        <v>114.89473684210526</v>
      </c>
      <c r="I65" s="115">
        <v>2767</v>
      </c>
      <c r="J65" s="116">
        <f t="shared" si="2"/>
        <v>0.25658492279745682</v>
      </c>
      <c r="K65" s="115">
        <v>2820</v>
      </c>
      <c r="L65" s="116">
        <f t="shared" si="2"/>
        <v>1.9154318756776201E-2</v>
      </c>
      <c r="M65" s="115"/>
      <c r="N65" s="116" t="s">
        <v>235</v>
      </c>
      <c r="O65" s="116" t="s">
        <v>235</v>
      </c>
    </row>
    <row r="66" spans="2:15" ht="15.75" x14ac:dyDescent="0.25">
      <c r="B66" s="117" t="s">
        <v>30</v>
      </c>
      <c r="C66" s="118">
        <v>60307</v>
      </c>
      <c r="D66" s="119">
        <v>-8.2227375137731151E-3</v>
      </c>
      <c r="E66" s="118">
        <v>13968</v>
      </c>
      <c r="F66" s="119">
        <f t="shared" si="2"/>
        <v>-0.76838509625748252</v>
      </c>
      <c r="G66" s="118">
        <v>11462</v>
      </c>
      <c r="H66" s="119">
        <f t="shared" si="2"/>
        <v>-0.17941008018327609</v>
      </c>
      <c r="I66" s="118">
        <v>29079</v>
      </c>
      <c r="J66" s="119">
        <f t="shared" si="2"/>
        <v>1.5369917989879602</v>
      </c>
      <c r="K66" s="118">
        <v>31827</v>
      </c>
      <c r="L66" s="119">
        <f t="shared" si="2"/>
        <v>9.4501186423191941E-2</v>
      </c>
      <c r="M66" s="118">
        <v>21424</v>
      </c>
      <c r="N66" s="119">
        <v>-4.1370334216520588E-3</v>
      </c>
      <c r="O66" s="119">
        <v>-0.44167622224538727</v>
      </c>
    </row>
    <row r="67" spans="2:15" ht="6" customHeight="1" x14ac:dyDescent="0.25"/>
    <row r="68" spans="2:15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</row>
    <row r="71" spans="2:15" x14ac:dyDescent="0.25">
      <c r="K71" s="12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9:O49"/>
    <mergeCell ref="C51:O51"/>
    <mergeCell ref="C52:D52"/>
    <mergeCell ref="E52:F52"/>
    <mergeCell ref="G52:H52"/>
    <mergeCell ref="I52:J52"/>
    <mergeCell ref="K52:L52"/>
    <mergeCell ref="M52:O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C0EF3-04C3-4E60-89F7-68372B003476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252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252588</v>
      </c>
      <c r="D8" s="116">
        <f t="shared" ref="D8:D9" si="0">C8/C9-1</f>
        <v>0.27009699657570407</v>
      </c>
    </row>
    <row r="9" spans="1:5" x14ac:dyDescent="0.25">
      <c r="A9" s="1"/>
      <c r="B9" s="114">
        <v>2022</v>
      </c>
      <c r="C9" s="115">
        <v>198873</v>
      </c>
      <c r="D9" s="116">
        <f t="shared" si="0"/>
        <v>0.85068723885388842</v>
      </c>
    </row>
    <row r="10" spans="1:5" x14ac:dyDescent="0.25">
      <c r="A10" s="1"/>
      <c r="B10" s="114">
        <v>2021</v>
      </c>
      <c r="C10" s="115">
        <v>107459</v>
      </c>
      <c r="D10" s="116">
        <f>C10/C11-1</f>
        <v>0.38715840293286163</v>
      </c>
    </row>
    <row r="11" spans="1:5" x14ac:dyDescent="0.25">
      <c r="A11" s="1" t="s">
        <v>72</v>
      </c>
      <c r="B11" s="114">
        <v>2020</v>
      </c>
      <c r="C11" s="115">
        <v>77467</v>
      </c>
      <c r="D11" s="116">
        <f t="shared" ref="D11:D20" si="1">C11/C12-1</f>
        <v>-0.45789742549037449</v>
      </c>
    </row>
    <row r="12" spans="1:5" x14ac:dyDescent="0.25">
      <c r="A12" s="1" t="s">
        <v>74</v>
      </c>
      <c r="B12" s="114">
        <v>2019</v>
      </c>
      <c r="C12" s="115">
        <v>142901</v>
      </c>
      <c r="D12" s="116">
        <f t="shared" si="1"/>
        <v>-2.6540051908417794E-2</v>
      </c>
    </row>
    <row r="13" spans="1:5" x14ac:dyDescent="0.25">
      <c r="A13" s="1" t="s">
        <v>76</v>
      </c>
      <c r="B13" s="114">
        <v>2018</v>
      </c>
      <c r="C13" s="115">
        <v>146797</v>
      </c>
      <c r="D13" s="116">
        <f t="shared" si="1"/>
        <v>-2.1959718307982379E-2</v>
      </c>
    </row>
    <row r="14" spans="1:5" x14ac:dyDescent="0.25">
      <c r="A14" s="1" t="s">
        <v>78</v>
      </c>
      <c r="B14" s="114">
        <v>2017</v>
      </c>
      <c r="C14" s="115">
        <v>150093</v>
      </c>
      <c r="D14" s="116">
        <f>C14/C15-1</f>
        <v>-1.5809421392225742E-2</v>
      </c>
    </row>
    <row r="15" spans="1:5" x14ac:dyDescent="0.25">
      <c r="A15" s="1" t="s">
        <v>80</v>
      </c>
      <c r="B15" s="114">
        <v>2016</v>
      </c>
      <c r="C15" s="115">
        <v>152504</v>
      </c>
      <c r="D15" s="116">
        <f>C15/C16-1</f>
        <v>0.1475698494277351</v>
      </c>
    </row>
    <row r="16" spans="1:5" x14ac:dyDescent="0.25">
      <c r="A16" s="1" t="s">
        <v>82</v>
      </c>
      <c r="B16" s="114">
        <v>2015</v>
      </c>
      <c r="C16" s="115">
        <v>132893</v>
      </c>
      <c r="D16" s="116">
        <f t="shared" si="1"/>
        <v>-2.8410794054642863E-2</v>
      </c>
    </row>
    <row r="17" spans="1:5" x14ac:dyDescent="0.25">
      <c r="A17" s="1" t="s">
        <v>84</v>
      </c>
      <c r="B17" s="114">
        <v>2014</v>
      </c>
      <c r="C17" s="115">
        <v>136779</v>
      </c>
      <c r="D17" s="116">
        <f t="shared" si="1"/>
        <v>-8.9052808532839034E-3</v>
      </c>
    </row>
    <row r="18" spans="1:5" x14ac:dyDescent="0.25">
      <c r="A18" s="1" t="s">
        <v>86</v>
      </c>
      <c r="B18" s="114">
        <v>2013</v>
      </c>
      <c r="C18" s="115">
        <v>138008</v>
      </c>
      <c r="D18" s="116">
        <f t="shared" si="1"/>
        <v>-2.1573757009875849E-2</v>
      </c>
    </row>
    <row r="19" spans="1:5" x14ac:dyDescent="0.25">
      <c r="A19" s="1" t="s">
        <v>88</v>
      </c>
      <c r="B19" s="114">
        <v>2012</v>
      </c>
      <c r="C19" s="115">
        <v>141051</v>
      </c>
      <c r="D19" s="116">
        <f>C19/C20-1</f>
        <v>-7.1825276706631747E-2</v>
      </c>
    </row>
    <row r="20" spans="1:5" x14ac:dyDescent="0.25">
      <c r="A20" s="1" t="s">
        <v>90</v>
      </c>
      <c r="B20" s="114">
        <v>2011</v>
      </c>
      <c r="C20" s="115">
        <v>151966</v>
      </c>
      <c r="D20" s="116">
        <f t="shared" si="1"/>
        <v>0.30301990979712934</v>
      </c>
    </row>
    <row r="21" spans="1:5" x14ac:dyDescent="0.25">
      <c r="A21" s="1" t="s">
        <v>92</v>
      </c>
      <c r="B21" s="114">
        <v>2010</v>
      </c>
      <c r="C21" s="115">
        <v>116626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253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220761</v>
      </c>
      <c r="D30" s="116">
        <f t="shared" ref="D30:D31" si="2">C30/C31-1</f>
        <v>0.3001696173009647</v>
      </c>
    </row>
    <row r="31" spans="1:5" x14ac:dyDescent="0.25">
      <c r="B31" s="114">
        <v>2022</v>
      </c>
      <c r="C31" s="115">
        <v>169794</v>
      </c>
      <c r="D31" s="116">
        <f t="shared" si="2"/>
        <v>0.76874277321166296</v>
      </c>
    </row>
    <row r="32" spans="1:5" x14ac:dyDescent="0.25">
      <c r="B32" s="114">
        <v>2021</v>
      </c>
      <c r="C32" s="115">
        <v>95997</v>
      </c>
      <c r="D32" s="116">
        <f>C32/C33-1</f>
        <v>0.51178758720609774</v>
      </c>
    </row>
    <row r="33" spans="2:5" x14ac:dyDescent="0.25">
      <c r="B33" s="114">
        <v>2020</v>
      </c>
      <c r="C33" s="115">
        <v>63499</v>
      </c>
      <c r="D33" s="116">
        <f t="shared" ref="D33:D42" si="3">C33/C34-1</f>
        <v>-0.23119112768481975</v>
      </c>
    </row>
    <row r="34" spans="2:5" x14ac:dyDescent="0.25">
      <c r="B34" s="114">
        <v>2019</v>
      </c>
      <c r="C34" s="115">
        <v>82594</v>
      </c>
      <c r="D34" s="116">
        <f t="shared" si="3"/>
        <v>-3.9492964298174171E-2</v>
      </c>
    </row>
    <row r="35" spans="2:5" x14ac:dyDescent="0.25">
      <c r="B35" s="114">
        <v>2018</v>
      </c>
      <c r="C35" s="115">
        <v>85990</v>
      </c>
      <c r="D35" s="116">
        <f t="shared" si="3"/>
        <v>8.584200424285271E-2</v>
      </c>
    </row>
    <row r="36" spans="2:5" x14ac:dyDescent="0.25">
      <c r="B36" s="114">
        <v>2017</v>
      </c>
      <c r="C36" s="115">
        <v>79192</v>
      </c>
      <c r="D36" s="116">
        <f>C36/C37-1</f>
        <v>-0.11417353661674068</v>
      </c>
    </row>
    <row r="37" spans="2:5" x14ac:dyDescent="0.25">
      <c r="B37" s="114">
        <v>2016</v>
      </c>
      <c r="C37" s="115">
        <v>89399</v>
      </c>
      <c r="D37" s="116">
        <f>C37/C38-1</f>
        <v>0.23348096637553972</v>
      </c>
    </row>
    <row r="38" spans="2:5" x14ac:dyDescent="0.25">
      <c r="B38" s="114">
        <v>2015</v>
      </c>
      <c r="C38" s="115">
        <v>72477</v>
      </c>
      <c r="D38" s="116">
        <f t="shared" si="3"/>
        <v>-5.5514289065248801E-2</v>
      </c>
    </row>
    <row r="39" spans="2:5" x14ac:dyDescent="0.25">
      <c r="B39" s="114">
        <v>2014</v>
      </c>
      <c r="C39" s="115">
        <v>76737</v>
      </c>
      <c r="D39" s="116">
        <f t="shared" si="3"/>
        <v>-3.2039557500914473E-2</v>
      </c>
    </row>
    <row r="40" spans="2:5" x14ac:dyDescent="0.25">
      <c r="B40" s="114">
        <v>2013</v>
      </c>
      <c r="C40" s="115">
        <v>79277</v>
      </c>
      <c r="D40" s="116">
        <f t="shared" si="3"/>
        <v>-1.0039834667399217E-2</v>
      </c>
    </row>
    <row r="41" spans="2:5" x14ac:dyDescent="0.25">
      <c r="B41" s="114">
        <v>2012</v>
      </c>
      <c r="C41" s="115">
        <v>80081</v>
      </c>
      <c r="D41" s="116">
        <f>C41/C42-1</f>
        <v>-0.14801102209739025</v>
      </c>
    </row>
    <row r="42" spans="2:5" x14ac:dyDescent="0.25">
      <c r="B42" s="114">
        <v>2011</v>
      </c>
      <c r="C42" s="115">
        <v>93993</v>
      </c>
      <c r="D42" s="116">
        <f t="shared" si="3"/>
        <v>0.43977758375074671</v>
      </c>
    </row>
    <row r="43" spans="2:5" x14ac:dyDescent="0.25">
      <c r="B43" s="114">
        <v>2010</v>
      </c>
      <c r="C43" s="115">
        <v>65283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254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82594</v>
      </c>
      <c r="D56" s="116">
        <f t="shared" si="5"/>
        <v>-3.9492964298174171E-2</v>
      </c>
    </row>
    <row r="57" spans="1:5" x14ac:dyDescent="0.25">
      <c r="A57" s="1">
        <v>4</v>
      </c>
      <c r="B57" s="114">
        <v>2018</v>
      </c>
      <c r="C57" s="115">
        <v>85990</v>
      </c>
      <c r="D57" s="116">
        <f t="shared" si="5"/>
        <v>8.584200424285271E-2</v>
      </c>
    </row>
    <row r="58" spans="1:5" x14ac:dyDescent="0.25">
      <c r="A58" s="1">
        <v>5</v>
      </c>
      <c r="B58" s="114">
        <v>2017</v>
      </c>
      <c r="C58" s="115">
        <v>79192</v>
      </c>
      <c r="D58" s="116">
        <f>C58/C59-1</f>
        <v>-0.11417353661674068</v>
      </c>
    </row>
    <row r="59" spans="1:5" x14ac:dyDescent="0.25">
      <c r="A59" s="1">
        <v>6</v>
      </c>
      <c r="B59" s="114">
        <v>2016</v>
      </c>
      <c r="C59" s="115">
        <v>89399</v>
      </c>
      <c r="D59" s="116">
        <f>C59/C60-1</f>
        <v>0.23348096637553972</v>
      </c>
    </row>
    <row r="60" spans="1:5" x14ac:dyDescent="0.25">
      <c r="A60" s="1">
        <v>7</v>
      </c>
      <c r="B60" s="114">
        <v>2015</v>
      </c>
      <c r="C60" s="115">
        <v>72477</v>
      </c>
      <c r="D60" s="116">
        <f t="shared" si="5"/>
        <v>-5.5514289065248801E-2</v>
      </c>
    </row>
    <row r="61" spans="1:5" x14ac:dyDescent="0.25">
      <c r="A61" s="1">
        <v>8</v>
      </c>
      <c r="B61" s="114">
        <v>2014</v>
      </c>
      <c r="C61" s="115">
        <v>76737</v>
      </c>
      <c r="D61" s="116">
        <f t="shared" si="5"/>
        <v>-3.2039557500914473E-2</v>
      </c>
    </row>
    <row r="62" spans="1:5" x14ac:dyDescent="0.25">
      <c r="A62" s="1">
        <v>9</v>
      </c>
      <c r="B62" s="114">
        <v>2013</v>
      </c>
      <c r="C62" s="115">
        <v>79277</v>
      </c>
      <c r="D62" s="116">
        <f t="shared" si="5"/>
        <v>-1.0039834667399217E-2</v>
      </c>
    </row>
    <row r="63" spans="1:5" x14ac:dyDescent="0.25">
      <c r="A63" s="1">
        <v>10</v>
      </c>
      <c r="B63" s="114">
        <v>2012</v>
      </c>
      <c r="C63" s="115">
        <v>80081</v>
      </c>
      <c r="D63" s="116">
        <f>C63/C64-1</f>
        <v>-0.14801102209739025</v>
      </c>
    </row>
    <row r="64" spans="1:5" x14ac:dyDescent="0.25">
      <c r="A64" s="1">
        <v>11</v>
      </c>
      <c r="B64" s="114">
        <v>2011</v>
      </c>
      <c r="C64" s="115">
        <v>93993</v>
      </c>
      <c r="D64" s="116">
        <f t="shared" si="5"/>
        <v>0.43977758375074671</v>
      </c>
    </row>
    <row r="65" spans="1:5" x14ac:dyDescent="0.25">
      <c r="A65" s="1">
        <v>12</v>
      </c>
      <c r="B65" s="114">
        <v>2010</v>
      </c>
      <c r="C65" s="115">
        <v>65283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255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31827</v>
      </c>
      <c r="D96" s="116">
        <f t="shared" ref="D96:D108" si="10">C96/C97-1</f>
        <v>9.4501186423191941E-2</v>
      </c>
    </row>
    <row r="97" spans="2:4" x14ac:dyDescent="0.25">
      <c r="B97" s="114">
        <v>2022</v>
      </c>
      <c r="C97" s="115">
        <v>29079</v>
      </c>
      <c r="D97" s="116">
        <f t="shared" si="10"/>
        <v>1.5369917989879602</v>
      </c>
    </row>
    <row r="98" spans="2:4" x14ac:dyDescent="0.25">
      <c r="B98" s="114">
        <v>2021</v>
      </c>
      <c r="C98" s="115">
        <v>11462</v>
      </c>
      <c r="D98" s="116">
        <f t="shared" si="10"/>
        <v>-0.17941008018327609</v>
      </c>
    </row>
    <row r="99" spans="2:4" x14ac:dyDescent="0.25">
      <c r="B99" s="114">
        <v>2020</v>
      </c>
      <c r="C99" s="115">
        <v>13968</v>
      </c>
      <c r="D99" s="116">
        <f t="shared" si="10"/>
        <v>-0.76838509625748252</v>
      </c>
    </row>
    <row r="100" spans="2:4" x14ac:dyDescent="0.25">
      <c r="B100" s="114">
        <v>2019</v>
      </c>
      <c r="C100" s="115">
        <v>60307</v>
      </c>
      <c r="D100" s="116">
        <f t="shared" si="10"/>
        <v>-8.2227375137731151E-3</v>
      </c>
    </row>
    <row r="101" spans="2:4" x14ac:dyDescent="0.25">
      <c r="B101" s="114">
        <v>2018</v>
      </c>
      <c r="C101" s="115">
        <v>60807</v>
      </c>
      <c r="D101" s="116">
        <f t="shared" si="10"/>
        <v>-0.14236752655110652</v>
      </c>
    </row>
    <row r="102" spans="2:4" x14ac:dyDescent="0.25">
      <c r="B102" s="114">
        <v>2017</v>
      </c>
      <c r="C102" s="115">
        <v>70901</v>
      </c>
      <c r="D102" s="116">
        <f t="shared" si="10"/>
        <v>0.12354013152682031</v>
      </c>
    </row>
    <row r="103" spans="2:4" x14ac:dyDescent="0.25">
      <c r="B103" s="114">
        <v>2016</v>
      </c>
      <c r="C103" s="115">
        <v>63105</v>
      </c>
      <c r="D103" s="116">
        <f t="shared" si="10"/>
        <v>4.4508077330508433E-2</v>
      </c>
    </row>
    <row r="104" spans="2:4" x14ac:dyDescent="0.25">
      <c r="B104" s="114">
        <v>2015</v>
      </c>
      <c r="C104" s="115">
        <v>60416</v>
      </c>
      <c r="D104" s="116">
        <f t="shared" si="10"/>
        <v>6.2289730521967179E-3</v>
      </c>
    </row>
    <row r="105" spans="2:4" x14ac:dyDescent="0.25">
      <c r="B105" s="114">
        <v>2014</v>
      </c>
      <c r="C105" s="115">
        <v>60042</v>
      </c>
      <c r="D105" s="116">
        <f t="shared" si="10"/>
        <v>2.2322112683250683E-2</v>
      </c>
    </row>
    <row r="106" spans="2:4" x14ac:dyDescent="0.25">
      <c r="B106" s="114">
        <v>2013</v>
      </c>
      <c r="C106" s="115">
        <v>58731</v>
      </c>
      <c r="D106" s="116">
        <f t="shared" si="10"/>
        <v>-3.6722978514023286E-2</v>
      </c>
    </row>
    <row r="107" spans="2:4" x14ac:dyDescent="0.25">
      <c r="B107" s="114">
        <v>2012</v>
      </c>
      <c r="C107" s="115">
        <v>60970</v>
      </c>
      <c r="D107" s="116">
        <f t="shared" si="10"/>
        <v>5.1696479395580752E-2</v>
      </c>
    </row>
    <row r="108" spans="2:4" x14ac:dyDescent="0.25">
      <c r="B108" s="114">
        <v>2011</v>
      </c>
      <c r="C108" s="115">
        <v>57973</v>
      </c>
      <c r="D108" s="116">
        <f t="shared" si="10"/>
        <v>0.12913152717994669</v>
      </c>
    </row>
    <row r="109" spans="2:4" x14ac:dyDescent="0.25">
      <c r="B109" s="114">
        <v>2010</v>
      </c>
      <c r="C109" s="115">
        <v>51343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846BF-6A5B-4A45-A813-728CD1777BFC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228</v>
      </c>
      <c r="D5" s="127" t="s">
        <v>256</v>
      </c>
      <c r="E5" s="127" t="s">
        <v>229</v>
      </c>
      <c r="F5" s="127" t="s">
        <v>230</v>
      </c>
      <c r="G5" s="127" t="s">
        <v>231</v>
      </c>
      <c r="H5" s="127" t="s">
        <v>232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223</v>
      </c>
      <c r="P5" s="13" t="s">
        <v>233</v>
      </c>
      <c r="Q5" s="13" t="s">
        <v>224</v>
      </c>
      <c r="R5" s="13" t="s">
        <v>225</v>
      </c>
      <c r="S5" s="13" t="s">
        <v>226</v>
      </c>
      <c r="T5" s="13" t="s">
        <v>227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F715D-6A6A-40D8-880E-9789025C2B80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257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50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146797</v>
      </c>
      <c r="R8" s="155">
        <v>142901</v>
      </c>
      <c r="S8" s="155">
        <v>77467</v>
      </c>
      <c r="T8" s="155">
        <v>107459</v>
      </c>
      <c r="U8" s="155">
        <v>198873</v>
      </c>
      <c r="V8" s="155">
        <v>252588</v>
      </c>
      <c r="W8" s="156">
        <f>IFERROR(V8/U8-1,"-")</f>
        <v>0.27009699657570407</v>
      </c>
      <c r="X8" s="156">
        <f>IFERROR(V8/S8-1,"-")</f>
        <v>2.2605883795680741</v>
      </c>
      <c r="Y8" s="155">
        <f>V8-U8</f>
        <v>53715</v>
      </c>
      <c r="Z8" s="155">
        <f>V8-S8</f>
        <v>175121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30125</v>
      </c>
      <c r="R9" s="158">
        <v>31009</v>
      </c>
      <c r="S9" s="158">
        <v>30584</v>
      </c>
      <c r="T9" s="158">
        <v>44398</v>
      </c>
      <c r="U9" s="158">
        <v>48630</v>
      </c>
      <c r="V9" s="158">
        <v>55684</v>
      </c>
      <c r="W9" s="159">
        <f>IFERROR(V9/U9-1,"-")</f>
        <v>0.14505449311124829</v>
      </c>
      <c r="X9" s="160">
        <f t="shared" ref="X9:X20" si="3">IFERROR(V9/S9-1,"-")</f>
        <v>0.82069055715406747</v>
      </c>
      <c r="Y9" s="158">
        <f t="shared" ref="Y9:Y19" si="4">V9-U9</f>
        <v>7054</v>
      </c>
      <c r="Z9" s="158">
        <f t="shared" ref="Z9:Z20" si="5">V9-S9</f>
        <v>25100</v>
      </c>
      <c r="AA9" s="159">
        <f>V9/V$8</f>
        <v>0.22045386162446357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13639</v>
      </c>
      <c r="R10" s="163">
        <v>11886</v>
      </c>
      <c r="S10" s="163">
        <v>4963</v>
      </c>
      <c r="T10" s="163">
        <v>24120</v>
      </c>
      <c r="U10" s="163">
        <v>16359</v>
      </c>
      <c r="V10" s="163">
        <v>19520</v>
      </c>
      <c r="W10" s="164">
        <f>IFERROR(V10/U10-1,"-")</f>
        <v>0.19322696986368371</v>
      </c>
      <c r="X10" s="165">
        <f t="shared" si="3"/>
        <v>2.9331049768285311</v>
      </c>
      <c r="Y10" s="163">
        <f t="shared" si="4"/>
        <v>3161</v>
      </c>
      <c r="Z10" s="163">
        <f t="shared" si="5"/>
        <v>14557</v>
      </c>
      <c r="AA10" s="164">
        <f>V10/V$8</f>
        <v>7.7279997466229586E-2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16486</v>
      </c>
      <c r="R11" s="163">
        <v>19123</v>
      </c>
      <c r="S11" s="163">
        <v>25621</v>
      </c>
      <c r="T11" s="163">
        <v>20278</v>
      </c>
      <c r="U11" s="163">
        <v>32271</v>
      </c>
      <c r="V11" s="163">
        <v>36164</v>
      </c>
      <c r="W11" s="164">
        <f>IFERROR(V11/U11-1,"-")</f>
        <v>0.12063462551516846</v>
      </c>
      <c r="X11" s="165">
        <f t="shared" si="3"/>
        <v>0.41149838023496343</v>
      </c>
      <c r="Y11" s="163">
        <f t="shared" si="4"/>
        <v>3893</v>
      </c>
      <c r="Z11" s="163">
        <f t="shared" si="5"/>
        <v>10543</v>
      </c>
      <c r="AA11" s="164">
        <f>V11/V$8</f>
        <v>0.14317386415823397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116672</v>
      </c>
      <c r="R12" s="158">
        <v>111892</v>
      </c>
      <c r="S12" s="158">
        <v>46883</v>
      </c>
      <c r="T12" s="158">
        <v>63061</v>
      </c>
      <c r="U12" s="158">
        <v>150243</v>
      </c>
      <c r="V12" s="158">
        <v>196904</v>
      </c>
      <c r="W12" s="159">
        <f>IFERROR(V12/U12-1,"-")</f>
        <v>0.31057020959379145</v>
      </c>
      <c r="X12" s="160">
        <f t="shared" si="3"/>
        <v>3.199901883411898</v>
      </c>
      <c r="Y12" s="158">
        <f t="shared" si="4"/>
        <v>46661</v>
      </c>
      <c r="Z12" s="158">
        <f t="shared" si="5"/>
        <v>150021</v>
      </c>
      <c r="AA12" s="159">
        <f>V12/V$8</f>
        <v>0.77954613837553643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63356</v>
      </c>
      <c r="R13" s="163">
        <v>61414</v>
      </c>
      <c r="S13" s="163">
        <v>26382</v>
      </c>
      <c r="T13" s="163">
        <v>26812</v>
      </c>
      <c r="U13" s="163">
        <v>90804</v>
      </c>
      <c r="V13" s="163">
        <v>128108</v>
      </c>
      <c r="W13" s="164">
        <f t="shared" ref="W13:W20" si="8">IFERROR(V13/U13-1,"-")</f>
        <v>0.41081890665609455</v>
      </c>
      <c r="X13" s="165">
        <f t="shared" si="3"/>
        <v>3.8558865893412175</v>
      </c>
      <c r="Y13" s="163">
        <f t="shared" si="4"/>
        <v>37304</v>
      </c>
      <c r="Z13" s="163">
        <f t="shared" si="5"/>
        <v>101726</v>
      </c>
      <c r="AA13" s="164">
        <f t="shared" ref="AA13:AA20" si="9">V13/V$8</f>
        <v>0.50718165550224081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12662</v>
      </c>
      <c r="R14" s="163">
        <v>9783</v>
      </c>
      <c r="S14" s="163">
        <v>3197</v>
      </c>
      <c r="T14" s="163">
        <v>7197</v>
      </c>
      <c r="U14" s="163">
        <v>6944</v>
      </c>
      <c r="V14" s="163">
        <v>8880</v>
      </c>
      <c r="W14" s="164">
        <f t="shared" si="8"/>
        <v>0.27880184331797242</v>
      </c>
      <c r="X14" s="165">
        <f t="shared" si="3"/>
        <v>1.777604003753519</v>
      </c>
      <c r="Y14" s="163">
        <f t="shared" si="4"/>
        <v>1936</v>
      </c>
      <c r="Z14" s="163">
        <f t="shared" si="5"/>
        <v>5683</v>
      </c>
      <c r="AA14" s="164">
        <f t="shared" si="9"/>
        <v>3.5156064421112639E-2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13476</v>
      </c>
      <c r="R15" s="163">
        <v>11371</v>
      </c>
      <c r="S15" s="163">
        <v>2498</v>
      </c>
      <c r="T15" s="163">
        <v>6746</v>
      </c>
      <c r="U15" s="163">
        <v>9830</v>
      </c>
      <c r="V15" s="163">
        <v>13414</v>
      </c>
      <c r="W15" s="164">
        <f t="shared" si="8"/>
        <v>0.36459816887080376</v>
      </c>
      <c r="X15" s="165">
        <f t="shared" si="3"/>
        <v>4.3698959167333866</v>
      </c>
      <c r="Y15" s="163">
        <f t="shared" si="4"/>
        <v>3584</v>
      </c>
      <c r="Z15" s="163">
        <f t="shared" si="5"/>
        <v>10916</v>
      </c>
      <c r="AA15" s="164">
        <f t="shared" si="9"/>
        <v>5.310624416045101E-2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2503</v>
      </c>
      <c r="R16" s="163">
        <v>2496</v>
      </c>
      <c r="S16" s="163">
        <v>1300</v>
      </c>
      <c r="T16" s="163">
        <v>3663</v>
      </c>
      <c r="U16" s="163">
        <v>6290</v>
      </c>
      <c r="V16" s="163">
        <v>6514</v>
      </c>
      <c r="W16" s="164">
        <f t="shared" si="8"/>
        <v>3.5612082670906098E-2</v>
      </c>
      <c r="X16" s="165">
        <f t="shared" si="3"/>
        <v>4.0107692307692311</v>
      </c>
      <c r="Y16" s="163">
        <f t="shared" si="4"/>
        <v>224</v>
      </c>
      <c r="Z16" s="163">
        <f t="shared" si="5"/>
        <v>5214</v>
      </c>
      <c r="AA16" s="164">
        <f t="shared" si="9"/>
        <v>2.5789031941343216E-2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3813</v>
      </c>
      <c r="R17" s="163">
        <v>3749</v>
      </c>
      <c r="S17" s="163">
        <v>2838</v>
      </c>
      <c r="T17" s="163">
        <v>4368</v>
      </c>
      <c r="U17" s="163">
        <v>4750</v>
      </c>
      <c r="V17" s="163">
        <v>5340</v>
      </c>
      <c r="W17" s="164">
        <f t="shared" si="8"/>
        <v>0.12421052631578955</v>
      </c>
      <c r="X17" s="165">
        <f t="shared" si="3"/>
        <v>0.88160676532769555</v>
      </c>
      <c r="Y17" s="163">
        <f t="shared" si="4"/>
        <v>590</v>
      </c>
      <c r="Z17" s="163">
        <f t="shared" si="5"/>
        <v>2502</v>
      </c>
      <c r="AA17" s="164">
        <f t="shared" si="9"/>
        <v>2.1141146847831249E-2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</v>
      </c>
      <c r="R18" s="163">
        <v>826</v>
      </c>
      <c r="S18" s="163">
        <v>406</v>
      </c>
      <c r="T18" s="163">
        <v>369</v>
      </c>
      <c r="U18" s="163">
        <v>1261</v>
      </c>
      <c r="V18" s="163">
        <v>1457</v>
      </c>
      <c r="W18" s="164">
        <f t="shared" si="8"/>
        <v>0.15543219666930996</v>
      </c>
      <c r="X18" s="165">
        <f t="shared" si="3"/>
        <v>2.5886699507389164</v>
      </c>
      <c r="Y18" s="163">
        <f t="shared" si="4"/>
        <v>196</v>
      </c>
      <c r="Z18" s="163">
        <f t="shared" si="5"/>
        <v>1051</v>
      </c>
      <c r="AA18" s="164">
        <f t="shared" si="9"/>
        <v>5.768286696121748E-3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1872</v>
      </c>
      <c r="R19" s="163">
        <v>1664</v>
      </c>
      <c r="S19" s="163">
        <v>932</v>
      </c>
      <c r="T19" s="163">
        <v>521</v>
      </c>
      <c r="U19" s="163">
        <v>980</v>
      </c>
      <c r="V19" s="163">
        <v>944</v>
      </c>
      <c r="W19" s="164">
        <f t="shared" si="8"/>
        <v>-3.6734693877551017E-2</v>
      </c>
      <c r="X19" s="165">
        <f t="shared" si="3"/>
        <v>1.2875536480686733E-2</v>
      </c>
      <c r="Y19" s="163">
        <f t="shared" si="4"/>
        <v>-36</v>
      </c>
      <c r="Z19" s="163">
        <f t="shared" si="5"/>
        <v>12</v>
      </c>
      <c r="AA19" s="164">
        <f t="shared" si="9"/>
        <v>3.7373113528750375E-3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18248</v>
      </c>
      <c r="R20" s="169">
        <f t="shared" si="11"/>
        <v>20589</v>
      </c>
      <c r="S20" s="169">
        <f t="shared" si="11"/>
        <v>9330</v>
      </c>
      <c r="T20" s="169">
        <f t="shared" si="11"/>
        <v>13385</v>
      </c>
      <c r="U20" s="169">
        <f t="shared" si="11"/>
        <v>29384</v>
      </c>
      <c r="V20" s="169">
        <f t="shared" si="11"/>
        <v>32247</v>
      </c>
      <c r="W20" s="170">
        <f t="shared" si="8"/>
        <v>9.7433977674925121E-2</v>
      </c>
      <c r="X20" s="171">
        <f t="shared" si="3"/>
        <v>2.4562700964630224</v>
      </c>
      <c r="Y20" s="169">
        <f>V20-U20</f>
        <v>2863</v>
      </c>
      <c r="Z20" s="169">
        <f t="shared" si="5"/>
        <v>22917</v>
      </c>
      <c r="AA20" s="170">
        <f t="shared" si="9"/>
        <v>0.12766639745356073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88E70-42E5-4643-ACB1-B8771B149375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257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223</v>
      </c>
      <c r="D9" s="172" t="s">
        <v>233</v>
      </c>
      <c r="E9" s="172" t="s">
        <v>224</v>
      </c>
      <c r="F9" s="172" t="s">
        <v>225</v>
      </c>
      <c r="G9" s="172" t="s">
        <v>226</v>
      </c>
      <c r="H9" s="172" t="s">
        <v>227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223</v>
      </c>
      <c r="P9" s="172" t="s">
        <v>224</v>
      </c>
      <c r="Q9" s="172" t="s">
        <v>225</v>
      </c>
      <c r="R9" s="172" t="s">
        <v>226</v>
      </c>
      <c r="S9" s="172" t="s">
        <v>227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50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16563</v>
      </c>
      <c r="P11" s="176">
        <v>15789</v>
      </c>
      <c r="Q11" s="176">
        <v>23478</v>
      </c>
      <c r="R11" s="176">
        <v>23404</v>
      </c>
      <c r="S11" s="176">
        <v>25728</v>
      </c>
      <c r="T11" s="177">
        <f t="shared" ref="T11:T23" si="2">IFERROR(S11/R11-1,"-")</f>
        <v>9.9299265082891885E-2</v>
      </c>
      <c r="U11" s="177">
        <f t="shared" ref="U11:U23" si="3">IFERROR(S11/O11-1,"-")</f>
        <v>0.55334178590835004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4659</v>
      </c>
      <c r="P12" s="158">
        <v>6967</v>
      </c>
      <c r="Q12" s="158">
        <v>7917</v>
      </c>
      <c r="R12" s="158">
        <v>7203</v>
      </c>
      <c r="S12" s="158">
        <v>7276</v>
      </c>
      <c r="T12" s="159">
        <f t="shared" si="2"/>
        <v>1.0134666111342394E-2</v>
      </c>
      <c r="U12" s="160">
        <f t="shared" si="3"/>
        <v>0.56170852114187597</v>
      </c>
      <c r="V12" s="159">
        <f>S12/S11</f>
        <v>0.28280472636815923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1902</v>
      </c>
      <c r="P13" s="163">
        <v>2685</v>
      </c>
      <c r="Q13" s="163">
        <v>2935</v>
      </c>
      <c r="R13" s="163">
        <v>2382</v>
      </c>
      <c r="S13" s="163">
        <v>2847</v>
      </c>
      <c r="T13" s="164">
        <f t="shared" si="2"/>
        <v>0.19521410579345089</v>
      </c>
      <c r="U13" s="165">
        <f t="shared" si="3"/>
        <v>0.49684542586750791</v>
      </c>
      <c r="V13" s="164">
        <f>S13/S11</f>
        <v>0.11065764925373134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2757</v>
      </c>
      <c r="P14" s="163">
        <v>4282</v>
      </c>
      <c r="Q14" s="163">
        <v>4982</v>
      </c>
      <c r="R14" s="163">
        <v>4821</v>
      </c>
      <c r="S14" s="163">
        <v>4429</v>
      </c>
      <c r="T14" s="164">
        <f t="shared" si="2"/>
        <v>-8.1310931342045256E-2</v>
      </c>
      <c r="U14" s="165">
        <f t="shared" si="3"/>
        <v>0.60645629307217996</v>
      </c>
      <c r="V14" s="164">
        <f>S14/S11</f>
        <v>0.17214707711442787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11904</v>
      </c>
      <c r="P15" s="158">
        <v>8822</v>
      </c>
      <c r="Q15" s="158">
        <v>15561</v>
      </c>
      <c r="R15" s="158">
        <v>16201</v>
      </c>
      <c r="S15" s="158">
        <v>18452</v>
      </c>
      <c r="T15" s="159">
        <f t="shared" si="2"/>
        <v>0.13894204061477677</v>
      </c>
      <c r="U15" s="160">
        <f t="shared" si="3"/>
        <v>0.55006720430107525</v>
      </c>
      <c r="V15" s="159">
        <f>S15/S11</f>
        <v>0.71719527363184077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6650</v>
      </c>
      <c r="P16" s="163">
        <v>4186</v>
      </c>
      <c r="Q16" s="163">
        <v>10586</v>
      </c>
      <c r="R16" s="163">
        <v>11111</v>
      </c>
      <c r="S16" s="163">
        <v>12278</v>
      </c>
      <c r="T16" s="164">
        <f t="shared" si="2"/>
        <v>0.10503105031050319</v>
      </c>
      <c r="U16" s="165">
        <f t="shared" si="3"/>
        <v>0.84631578947368413</v>
      </c>
      <c r="V16" s="164">
        <f>S16/S11</f>
        <v>0.47722325870646765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579</v>
      </c>
      <c r="P17" s="163">
        <v>486</v>
      </c>
      <c r="Q17" s="163">
        <v>392</v>
      </c>
      <c r="R17" s="163">
        <v>409</v>
      </c>
      <c r="S17" s="163">
        <v>650</v>
      </c>
      <c r="T17" s="164">
        <f t="shared" si="2"/>
        <v>0.58924205378973116</v>
      </c>
      <c r="U17" s="165">
        <f t="shared" si="3"/>
        <v>0.12262521588946451</v>
      </c>
      <c r="V17" s="164">
        <f>S17/S11</f>
        <v>2.5264303482587066E-2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1690</v>
      </c>
      <c r="P18" s="163">
        <v>1111</v>
      </c>
      <c r="Q18" s="163">
        <v>1161</v>
      </c>
      <c r="R18" s="163">
        <v>1257</v>
      </c>
      <c r="S18" s="163">
        <v>1822</v>
      </c>
      <c r="T18" s="164">
        <f t="shared" si="2"/>
        <v>0.44948289578361167</v>
      </c>
      <c r="U18" s="165">
        <f t="shared" si="3"/>
        <v>7.8106508875739555E-2</v>
      </c>
      <c r="V18" s="164">
        <f>S18/S11</f>
        <v>7.0817786069651736E-2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264</v>
      </c>
      <c r="P19" s="163">
        <v>559</v>
      </c>
      <c r="Q19" s="163">
        <v>300</v>
      </c>
      <c r="R19" s="163">
        <v>536</v>
      </c>
      <c r="S19" s="163">
        <v>332</v>
      </c>
      <c r="T19" s="164">
        <f t="shared" si="2"/>
        <v>-0.38059701492537312</v>
      </c>
      <c r="U19" s="165">
        <f t="shared" si="3"/>
        <v>0.25757575757575757</v>
      </c>
      <c r="V19" s="164">
        <f>S19/S11</f>
        <v>1.2904228855721393E-2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473</v>
      </c>
      <c r="P20" s="163">
        <v>618</v>
      </c>
      <c r="Q20" s="163">
        <v>420</v>
      </c>
      <c r="R20" s="163">
        <v>311</v>
      </c>
      <c r="S20" s="163">
        <v>345</v>
      </c>
      <c r="T20" s="164">
        <f t="shared" si="2"/>
        <v>0.10932475884244375</v>
      </c>
      <c r="U20" s="165">
        <f t="shared" si="3"/>
        <v>-0.2706131078224101</v>
      </c>
      <c r="V20" s="164">
        <f>S20/S11</f>
        <v>1.3409514925373135E-2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24</v>
      </c>
      <c r="P21" s="163">
        <v>15</v>
      </c>
      <c r="Q21" s="163">
        <v>41</v>
      </c>
      <c r="R21" s="163">
        <v>17</v>
      </c>
      <c r="S21" s="163">
        <v>4</v>
      </c>
      <c r="T21" s="164">
        <f t="shared" si="2"/>
        <v>-0.76470588235294112</v>
      </c>
      <c r="U21" s="165">
        <f t="shared" si="3"/>
        <v>-0.83333333333333337</v>
      </c>
      <c r="V21" s="164">
        <f>S21/S11</f>
        <v>1.554726368159204E-4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23</v>
      </c>
      <c r="P22" s="163">
        <v>5</v>
      </c>
      <c r="Q22" s="163">
        <v>10</v>
      </c>
      <c r="R22" s="163">
        <v>22</v>
      </c>
      <c r="S22" s="163">
        <v>9</v>
      </c>
      <c r="T22" s="164">
        <f t="shared" si="2"/>
        <v>-0.59090909090909083</v>
      </c>
      <c r="U22" s="165">
        <f t="shared" si="3"/>
        <v>-0.60869565217391308</v>
      </c>
      <c r="V22" s="164">
        <f>S22/S11</f>
        <v>3.4981343283582088E-4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2201</v>
      </c>
      <c r="P23" s="169">
        <f>P15-SUM(P16:P22)</f>
        <v>1842</v>
      </c>
      <c r="Q23" s="169">
        <f>Q15-SUM(Q16:Q22)</f>
        <v>2651</v>
      </c>
      <c r="R23" s="169">
        <f>R15-SUM(R16:R22)</f>
        <v>2538</v>
      </c>
      <c r="S23" s="169">
        <f>S15-SUM(S16:S22)</f>
        <v>3012</v>
      </c>
      <c r="T23" s="170">
        <f t="shared" si="2"/>
        <v>0.18676122931442074</v>
      </c>
      <c r="U23" s="171">
        <f t="shared" si="3"/>
        <v>0.368468877782826</v>
      </c>
      <c r="V23" s="170">
        <f>S23/S11</f>
        <v>0.11707089552238806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54D7E-8526-44E3-89AE-78502F49C98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95804</v>
      </c>
      <c r="R9" s="176">
        <v>95805</v>
      </c>
      <c r="S9" s="176">
        <v>48011</v>
      </c>
      <c r="T9" s="176">
        <v>128669</v>
      </c>
      <c r="U9" s="176">
        <v>168871</v>
      </c>
      <c r="V9" s="176">
        <v>160886</v>
      </c>
      <c r="W9" s="177">
        <f>IFERROR(V9/U9-1,"-")</f>
        <v>-4.7284613699214217E-2</v>
      </c>
      <c r="X9" s="177">
        <f>IFERROR(V9/R9-1,"-")</f>
        <v>0.67930692552580774</v>
      </c>
      <c r="Y9" s="176">
        <f>V9-U9</f>
        <v>-7985</v>
      </c>
      <c r="Z9" s="176">
        <f>V9-R9</f>
        <v>65081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20718</v>
      </c>
      <c r="R10" s="158">
        <v>20842</v>
      </c>
      <c r="S10" s="158">
        <v>15835</v>
      </c>
      <c r="T10" s="158">
        <v>32003</v>
      </c>
      <c r="U10" s="158">
        <v>38275</v>
      </c>
      <c r="V10" s="158">
        <v>34967</v>
      </c>
      <c r="W10" s="160">
        <f>IFERROR(V10/U10-1,"-")</f>
        <v>-8.6427171783148293E-2</v>
      </c>
      <c r="X10" s="159">
        <f t="shared" ref="X10:X21" si="5">IFERROR(V10/R10-1,"-")</f>
        <v>0.67771806928317813</v>
      </c>
      <c r="Y10" s="157">
        <f t="shared" ref="Y10:Y20" si="6">V10-U10</f>
        <v>-3308</v>
      </c>
      <c r="Z10" s="158">
        <f t="shared" ref="Z10:Z21" si="7">V10-R10</f>
        <v>14125</v>
      </c>
      <c r="AA10" s="159">
        <f t="shared" si="1"/>
        <v>0.21734022848476561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9475</v>
      </c>
      <c r="R11" s="163">
        <v>8063</v>
      </c>
      <c r="S11" s="163">
        <v>1760</v>
      </c>
      <c r="T11" s="163">
        <v>11681</v>
      </c>
      <c r="U11" s="163">
        <v>15258</v>
      </c>
      <c r="V11" s="163">
        <v>11361</v>
      </c>
      <c r="W11" s="165">
        <f>IFERROR(V11/U11-1,"-")</f>
        <v>-0.25540699960676372</v>
      </c>
      <c r="X11" s="164">
        <f t="shared" si="5"/>
        <v>0.40902889743271742</v>
      </c>
      <c r="Y11" s="162">
        <f t="shared" si="6"/>
        <v>-3897</v>
      </c>
      <c r="Z11" s="163">
        <f t="shared" si="7"/>
        <v>3298</v>
      </c>
      <c r="AA11" s="164">
        <f>V11/V$9</f>
        <v>7.0615218229056601E-2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11243</v>
      </c>
      <c r="R12" s="163">
        <v>12779</v>
      </c>
      <c r="S12" s="163">
        <v>14075</v>
      </c>
      <c r="T12" s="163">
        <v>20322</v>
      </c>
      <c r="U12" s="163">
        <v>23017</v>
      </c>
      <c r="V12" s="163">
        <v>23606</v>
      </c>
      <c r="W12" s="165">
        <f>IFERROR(V12/U12-1,"-")</f>
        <v>2.5589781465872985E-2</v>
      </c>
      <c r="X12" s="164">
        <f t="shared" si="5"/>
        <v>0.84724939353627038</v>
      </c>
      <c r="Y12" s="162">
        <f t="shared" si="6"/>
        <v>589</v>
      </c>
      <c r="Z12" s="163">
        <f t="shared" si="7"/>
        <v>10827</v>
      </c>
      <c r="AA12" s="164">
        <f t="shared" si="1"/>
        <v>0.146725010255709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75086</v>
      </c>
      <c r="R13" s="158">
        <v>74963</v>
      </c>
      <c r="S13" s="158">
        <v>32176</v>
      </c>
      <c r="T13" s="158">
        <v>96666</v>
      </c>
      <c r="U13" s="158">
        <v>130596</v>
      </c>
      <c r="V13" s="158">
        <v>125919</v>
      </c>
      <c r="W13" s="160">
        <f>IFERROR(V13/U13-1,"-")</f>
        <v>-3.5812735458972678E-2</v>
      </c>
      <c r="X13" s="159">
        <f t="shared" si="5"/>
        <v>0.67974867601350009</v>
      </c>
      <c r="Y13" s="157">
        <f t="shared" si="6"/>
        <v>-4677</v>
      </c>
      <c r="Z13" s="158">
        <f t="shared" si="7"/>
        <v>50956</v>
      </c>
      <c r="AA13" s="159">
        <f t="shared" si="1"/>
        <v>0.78265977151523436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41278</v>
      </c>
      <c r="R14" s="163">
        <v>41571</v>
      </c>
      <c r="S14" s="163">
        <v>16804</v>
      </c>
      <c r="T14" s="163">
        <v>57679</v>
      </c>
      <c r="U14" s="163">
        <v>84747</v>
      </c>
      <c r="V14" s="163">
        <v>77707</v>
      </c>
      <c r="W14" s="165">
        <f t="shared" ref="W14:W21" si="9">IFERROR(V14/U14-1,"-")</f>
        <v>-8.3070787166507398E-2</v>
      </c>
      <c r="X14" s="164">
        <f t="shared" si="5"/>
        <v>0.86925982054797823</v>
      </c>
      <c r="Y14" s="162">
        <f t="shared" si="6"/>
        <v>-7040</v>
      </c>
      <c r="Z14" s="163">
        <f t="shared" si="7"/>
        <v>36136</v>
      </c>
      <c r="AA14" s="164">
        <f t="shared" si="1"/>
        <v>0.48299416978481657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8116</v>
      </c>
      <c r="R15" s="163">
        <v>6088</v>
      </c>
      <c r="S15" s="163">
        <v>2219</v>
      </c>
      <c r="T15" s="163">
        <v>4233</v>
      </c>
      <c r="U15" s="163">
        <v>5702</v>
      </c>
      <c r="V15" s="163">
        <v>5529</v>
      </c>
      <c r="W15" s="165">
        <f t="shared" si="9"/>
        <v>-3.0340231497720138E-2</v>
      </c>
      <c r="X15" s="164">
        <f t="shared" si="5"/>
        <v>-9.1819973718791026E-2</v>
      </c>
      <c r="Y15" s="162">
        <f t="shared" si="6"/>
        <v>-173</v>
      </c>
      <c r="Z15" s="163">
        <f t="shared" si="7"/>
        <v>-559</v>
      </c>
      <c r="AA15" s="164">
        <f t="shared" si="1"/>
        <v>3.4365948559849833E-2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8934</v>
      </c>
      <c r="R16" s="163">
        <v>8680</v>
      </c>
      <c r="S16" s="163">
        <v>1731</v>
      </c>
      <c r="T16" s="163">
        <v>6128</v>
      </c>
      <c r="U16" s="163">
        <v>10339</v>
      </c>
      <c r="V16" s="163">
        <v>9146</v>
      </c>
      <c r="W16" s="165">
        <f t="shared" si="9"/>
        <v>-0.11538833542895832</v>
      </c>
      <c r="X16" s="164">
        <f t="shared" si="5"/>
        <v>5.3686635944700356E-2</v>
      </c>
      <c r="Y16" s="162">
        <f t="shared" si="6"/>
        <v>-1193</v>
      </c>
      <c r="Z16" s="163">
        <f t="shared" si="7"/>
        <v>466</v>
      </c>
      <c r="AA16" s="164">
        <f t="shared" si="1"/>
        <v>5.684770582897207E-2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1554</v>
      </c>
      <c r="R17" s="163">
        <v>1748</v>
      </c>
      <c r="S17" s="163">
        <v>1036</v>
      </c>
      <c r="T17" s="163">
        <v>4177</v>
      </c>
      <c r="U17" s="163">
        <v>3944</v>
      </c>
      <c r="V17" s="163">
        <v>4066</v>
      </c>
      <c r="W17" s="165">
        <f t="shared" si="9"/>
        <v>3.0933062880324602E-2</v>
      </c>
      <c r="X17" s="164">
        <f t="shared" si="5"/>
        <v>1.3260869565217392</v>
      </c>
      <c r="Y17" s="162">
        <f t="shared" si="6"/>
        <v>122</v>
      </c>
      <c r="Z17" s="163">
        <f t="shared" si="7"/>
        <v>2318</v>
      </c>
      <c r="AA17" s="164">
        <f t="shared" si="1"/>
        <v>2.5272553236453141E-2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2458</v>
      </c>
      <c r="R18" s="163">
        <v>2630</v>
      </c>
      <c r="S18" s="163">
        <v>1331</v>
      </c>
      <c r="T18" s="163">
        <v>3322</v>
      </c>
      <c r="U18" s="163">
        <v>3634</v>
      </c>
      <c r="V18" s="163">
        <v>3250</v>
      </c>
      <c r="W18" s="165">
        <f t="shared" si="9"/>
        <v>-0.10566868464501922</v>
      </c>
      <c r="X18" s="164">
        <f t="shared" si="5"/>
        <v>0.23574144486692017</v>
      </c>
      <c r="Y18" s="162">
        <f t="shared" si="6"/>
        <v>-384</v>
      </c>
      <c r="Z18" s="163">
        <f t="shared" si="7"/>
        <v>620</v>
      </c>
      <c r="AA18" s="164">
        <f t="shared" si="1"/>
        <v>2.0200638961749312E-2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481</v>
      </c>
      <c r="R19" s="163">
        <v>503</v>
      </c>
      <c r="S19" s="163">
        <v>389</v>
      </c>
      <c r="T19" s="163">
        <v>536</v>
      </c>
      <c r="U19" s="163">
        <v>870</v>
      </c>
      <c r="V19" s="163">
        <v>898</v>
      </c>
      <c r="W19" s="165">
        <f t="shared" si="9"/>
        <v>3.2183908045976928E-2</v>
      </c>
      <c r="X19" s="164">
        <f t="shared" si="5"/>
        <v>0.78528827037773352</v>
      </c>
      <c r="Y19" s="162">
        <f t="shared" si="6"/>
        <v>28</v>
      </c>
      <c r="Z19" s="163">
        <f t="shared" si="7"/>
        <v>395</v>
      </c>
      <c r="AA19" s="164">
        <f t="shared" si="1"/>
        <v>5.5815919346618101E-3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1142</v>
      </c>
      <c r="R20" s="163">
        <v>909</v>
      </c>
      <c r="S20" s="163">
        <v>909</v>
      </c>
      <c r="T20" s="163">
        <v>718</v>
      </c>
      <c r="U20" s="163">
        <v>472</v>
      </c>
      <c r="V20" s="163">
        <v>1132</v>
      </c>
      <c r="W20" s="165">
        <f t="shared" si="9"/>
        <v>1.3983050847457625</v>
      </c>
      <c r="X20" s="164">
        <f t="shared" si="5"/>
        <v>0.24532453245324537</v>
      </c>
      <c r="Y20" s="162">
        <f t="shared" si="6"/>
        <v>660</v>
      </c>
      <c r="Z20" s="163">
        <f t="shared" si="7"/>
        <v>223</v>
      </c>
      <c r="AA20" s="164">
        <f t="shared" si="1"/>
        <v>7.0360379399077612E-3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11123</v>
      </c>
      <c r="R21" s="169">
        <f t="shared" si="11"/>
        <v>12834</v>
      </c>
      <c r="S21" s="169">
        <f t="shared" si="11"/>
        <v>7757</v>
      </c>
      <c r="T21" s="169">
        <f t="shared" si="11"/>
        <v>19873</v>
      </c>
      <c r="U21" s="169">
        <f t="shared" si="11"/>
        <v>20888</v>
      </c>
      <c r="V21" s="169">
        <f t="shared" si="11"/>
        <v>24191</v>
      </c>
      <c r="W21" s="171">
        <f t="shared" si="9"/>
        <v>0.15812906932209891</v>
      </c>
      <c r="X21" s="170">
        <f t="shared" si="5"/>
        <v>0.88491506934704689</v>
      </c>
      <c r="Y21" s="168">
        <f>V21-U21</f>
        <v>3303</v>
      </c>
      <c r="Z21" s="169">
        <f t="shared" si="7"/>
        <v>11357</v>
      </c>
      <c r="AA21" s="170">
        <f t="shared" si="1"/>
        <v>0.15036112526882389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263E9-606E-4CB6-B1CC-C144D0F208C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55784</v>
      </c>
      <c r="R9" s="176">
        <f t="shared" ref="R9:V9" si="2">R10+R13</f>
        <v>57433</v>
      </c>
      <c r="S9" s="176">
        <f t="shared" si="2"/>
        <v>34253</v>
      </c>
      <c r="T9" s="176">
        <f t="shared" si="2"/>
        <v>109813</v>
      </c>
      <c r="U9" s="176">
        <f t="shared" si="2"/>
        <v>147358</v>
      </c>
      <c r="V9" s="176">
        <f t="shared" si="2"/>
        <v>139462</v>
      </c>
      <c r="W9" s="177">
        <f>IFERROR(V9/U9-1,"-")</f>
        <v>-5.3583789139374893E-2</v>
      </c>
      <c r="X9" s="177">
        <f>IFERROR(V9/R9-1,"-")</f>
        <v>1.4282555325335609</v>
      </c>
      <c r="Y9" s="176">
        <f>V9-U9</f>
        <v>-7896</v>
      </c>
      <c r="Z9" s="176">
        <f>V9-R9</f>
        <v>82029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10699</v>
      </c>
      <c r="R10" s="158">
        <v>12022</v>
      </c>
      <c r="S10" s="158">
        <v>13775</v>
      </c>
      <c r="T10" s="158">
        <v>26353</v>
      </c>
      <c r="U10" s="158">
        <v>33173</v>
      </c>
      <c r="V10" s="158">
        <v>30723</v>
      </c>
      <c r="W10" s="160">
        <f>IFERROR(V10/U10-1,"-")</f>
        <v>-7.3855243722304231E-2</v>
      </c>
      <c r="X10" s="159">
        <f t="shared" ref="X10:X21" si="7">IFERROR(V10/R10-1,"-")</f>
        <v>1.5555647978705704</v>
      </c>
      <c r="Y10" s="157">
        <f t="shared" ref="Y10:Y20" si="8">V10-U10</f>
        <v>-2450</v>
      </c>
      <c r="Z10" s="158">
        <f t="shared" ref="Z10:Z21" si="9">V10-R10</f>
        <v>18701</v>
      </c>
      <c r="AA10" s="159">
        <f t="shared" si="3"/>
        <v>0.22029656824081112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1767</v>
      </c>
      <c r="R11" s="163">
        <v>2135</v>
      </c>
      <c r="S11" s="163">
        <v>308</v>
      </c>
      <c r="T11" s="163">
        <v>7430</v>
      </c>
      <c r="U11" s="163">
        <v>11643</v>
      </c>
      <c r="V11" s="163">
        <v>8822</v>
      </c>
      <c r="W11" s="165">
        <f>IFERROR(V11/U11-1,"-")</f>
        <v>-0.24229150562569779</v>
      </c>
      <c r="X11" s="164">
        <f t="shared" si="7"/>
        <v>3.1320843091334893</v>
      </c>
      <c r="Y11" s="162">
        <f t="shared" si="8"/>
        <v>-2821</v>
      </c>
      <c r="Z11" s="163">
        <f t="shared" si="9"/>
        <v>6687</v>
      </c>
      <c r="AA11" s="164">
        <f>V11/V$9</f>
        <v>6.3257374768754218E-2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8932</v>
      </c>
      <c r="R12" s="163">
        <v>9887</v>
      </c>
      <c r="S12" s="163">
        <v>13467</v>
      </c>
      <c r="T12" s="163">
        <v>18923</v>
      </c>
      <c r="U12" s="163">
        <v>21530</v>
      </c>
      <c r="V12" s="163">
        <v>21901</v>
      </c>
      <c r="W12" s="165">
        <f>IFERROR(V12/U12-1,"-")</f>
        <v>1.7231769623780702E-2</v>
      </c>
      <c r="X12" s="164">
        <f t="shared" si="7"/>
        <v>1.2151309800748455</v>
      </c>
      <c r="Y12" s="162">
        <f t="shared" si="8"/>
        <v>371</v>
      </c>
      <c r="Z12" s="163">
        <f t="shared" si="9"/>
        <v>12014</v>
      </c>
      <c r="AA12" s="164">
        <f t="shared" si="3"/>
        <v>0.15703919347205691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45085</v>
      </c>
      <c r="R13" s="158">
        <v>45411</v>
      </c>
      <c r="S13" s="158">
        <v>20478</v>
      </c>
      <c r="T13" s="158">
        <v>83460</v>
      </c>
      <c r="U13" s="158">
        <v>114185</v>
      </c>
      <c r="V13" s="158">
        <v>108739</v>
      </c>
      <c r="W13" s="160">
        <f>IFERROR(V13/U13-1,"-")</f>
        <v>-4.7694530805272195E-2</v>
      </c>
      <c r="X13" s="159">
        <f t="shared" si="7"/>
        <v>1.3945519807976039</v>
      </c>
      <c r="Y13" s="157">
        <f t="shared" si="8"/>
        <v>-5446</v>
      </c>
      <c r="Z13" s="158">
        <f t="shared" si="9"/>
        <v>63328</v>
      </c>
      <c r="AA13" s="159">
        <f t="shared" si="3"/>
        <v>0.77970343175918888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23618</v>
      </c>
      <c r="R14" s="163">
        <v>25612</v>
      </c>
      <c r="S14" s="163">
        <v>10709</v>
      </c>
      <c r="T14" s="163">
        <v>49565</v>
      </c>
      <c r="U14" s="163">
        <v>74713</v>
      </c>
      <c r="V14" s="163">
        <v>67869</v>
      </c>
      <c r="W14" s="165">
        <f t="shared" ref="W14:W21" si="11">IFERROR(V14/U14-1,"-")</f>
        <v>-9.1603870812308474E-2</v>
      </c>
      <c r="X14" s="164">
        <f t="shared" si="7"/>
        <v>1.6498906762455099</v>
      </c>
      <c r="Y14" s="162">
        <f t="shared" si="8"/>
        <v>-6844</v>
      </c>
      <c r="Z14" s="163">
        <f t="shared" si="9"/>
        <v>42257</v>
      </c>
      <c r="AA14" s="164">
        <f t="shared" si="3"/>
        <v>0.48664869283389023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3438</v>
      </c>
      <c r="R15" s="163">
        <v>3003</v>
      </c>
      <c r="S15" s="163">
        <v>1745</v>
      </c>
      <c r="T15" s="163">
        <v>3756</v>
      </c>
      <c r="U15" s="163">
        <v>4908</v>
      </c>
      <c r="V15" s="163">
        <v>4708</v>
      </c>
      <c r="W15" s="165">
        <f t="shared" si="11"/>
        <v>-4.0749796251018711E-2</v>
      </c>
      <c r="X15" s="164">
        <f t="shared" si="7"/>
        <v>0.56776556776556775</v>
      </c>
      <c r="Y15" s="162">
        <f t="shared" si="8"/>
        <v>-200</v>
      </c>
      <c r="Z15" s="163">
        <f t="shared" si="9"/>
        <v>1705</v>
      </c>
      <c r="AA15" s="164">
        <f t="shared" si="3"/>
        <v>3.3758299751903746E-2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7988</v>
      </c>
      <c r="R16" s="163">
        <v>7004</v>
      </c>
      <c r="S16" s="163">
        <v>1108</v>
      </c>
      <c r="T16" s="163">
        <v>5391</v>
      </c>
      <c r="U16" s="163">
        <v>9383</v>
      </c>
      <c r="V16" s="163">
        <v>8106</v>
      </c>
      <c r="W16" s="165">
        <f t="shared" si="11"/>
        <v>-0.13609719705851009</v>
      </c>
      <c r="X16" s="164">
        <f t="shared" si="7"/>
        <v>0.15733866362078808</v>
      </c>
      <c r="Y16" s="162">
        <f t="shared" si="8"/>
        <v>-1277</v>
      </c>
      <c r="Z16" s="163">
        <f t="shared" si="9"/>
        <v>1102</v>
      </c>
      <c r="AA16" s="164">
        <f t="shared" si="3"/>
        <v>5.8123359768252281E-2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1131</v>
      </c>
      <c r="R17" s="163">
        <v>726</v>
      </c>
      <c r="S17" s="163">
        <v>869</v>
      </c>
      <c r="T17" s="163">
        <v>3932</v>
      </c>
      <c r="U17" s="163">
        <v>3603</v>
      </c>
      <c r="V17" s="163">
        <v>3668</v>
      </c>
      <c r="W17" s="165">
        <f t="shared" si="11"/>
        <v>1.8040521787399344E-2</v>
      </c>
      <c r="X17" s="164">
        <f t="shared" si="7"/>
        <v>4.0523415977961434</v>
      </c>
      <c r="Y17" s="162">
        <f t="shared" si="8"/>
        <v>65</v>
      </c>
      <c r="Z17" s="163">
        <f t="shared" si="9"/>
        <v>2942</v>
      </c>
      <c r="AA17" s="164">
        <f t="shared" si="3"/>
        <v>2.6301071259554575E-2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1981</v>
      </c>
      <c r="R18" s="163">
        <v>2209</v>
      </c>
      <c r="S18" s="163">
        <v>1069</v>
      </c>
      <c r="T18" s="163">
        <v>3050</v>
      </c>
      <c r="U18" s="163">
        <v>3317</v>
      </c>
      <c r="V18" s="163">
        <v>2958</v>
      </c>
      <c r="W18" s="165">
        <f t="shared" si="11"/>
        <v>-0.10823032861018989</v>
      </c>
      <c r="X18" s="164">
        <f t="shared" si="7"/>
        <v>0.33906745133544591</v>
      </c>
      <c r="Y18" s="162">
        <f t="shared" si="8"/>
        <v>-359</v>
      </c>
      <c r="Z18" s="163">
        <f t="shared" si="9"/>
        <v>749</v>
      </c>
      <c r="AA18" s="164">
        <f t="shared" si="3"/>
        <v>2.1210078731123891E-2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315</v>
      </c>
      <c r="R19" s="163">
        <v>241</v>
      </c>
      <c r="S19" s="163">
        <v>209</v>
      </c>
      <c r="T19" s="163">
        <v>474</v>
      </c>
      <c r="U19" s="163">
        <v>754</v>
      </c>
      <c r="V19" s="163">
        <v>826</v>
      </c>
      <c r="W19" s="165">
        <f t="shared" si="11"/>
        <v>9.5490716180371304E-2</v>
      </c>
      <c r="X19" s="164">
        <f t="shared" si="7"/>
        <v>2.4273858921161824</v>
      </c>
      <c r="Y19" s="162">
        <f t="shared" si="8"/>
        <v>72</v>
      </c>
      <c r="Z19" s="163">
        <f t="shared" si="9"/>
        <v>585</v>
      </c>
      <c r="AA19" s="164">
        <f t="shared" si="3"/>
        <v>5.9227603218080915E-3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865</v>
      </c>
      <c r="R20" s="163">
        <v>681</v>
      </c>
      <c r="S20" s="163">
        <v>526</v>
      </c>
      <c r="T20" s="163">
        <v>638</v>
      </c>
      <c r="U20" s="163">
        <v>396</v>
      </c>
      <c r="V20" s="163">
        <v>1042</v>
      </c>
      <c r="W20" s="165">
        <f t="shared" si="11"/>
        <v>1.6313131313131315</v>
      </c>
      <c r="X20" s="164">
        <f t="shared" si="7"/>
        <v>0.53010279001468419</v>
      </c>
      <c r="Y20" s="162">
        <f t="shared" si="8"/>
        <v>646</v>
      </c>
      <c r="Z20" s="163">
        <f t="shared" si="9"/>
        <v>361</v>
      </c>
      <c r="AA20" s="164">
        <f t="shared" si="3"/>
        <v>7.4715693163729191E-3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5749</v>
      </c>
      <c r="R21" s="169">
        <f t="shared" si="13"/>
        <v>5935</v>
      </c>
      <c r="S21" s="169">
        <f t="shared" si="13"/>
        <v>4243</v>
      </c>
      <c r="T21" s="169">
        <f t="shared" si="13"/>
        <v>16654</v>
      </c>
      <c r="U21" s="169">
        <f t="shared" si="13"/>
        <v>17111</v>
      </c>
      <c r="V21" s="169">
        <f t="shared" si="13"/>
        <v>19562</v>
      </c>
      <c r="W21" s="171">
        <f t="shared" si="11"/>
        <v>0.14324118987785628</v>
      </c>
      <c r="X21" s="170">
        <f t="shared" si="7"/>
        <v>2.2960404380791912</v>
      </c>
      <c r="Y21" s="168">
        <f>V21-U21</f>
        <v>2451</v>
      </c>
      <c r="Z21" s="169">
        <f t="shared" si="9"/>
        <v>13627</v>
      </c>
      <c r="AA21" s="170">
        <f t="shared" si="3"/>
        <v>0.14026759977628314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1AC55-8CB6-42C5-8514-55EBFB65B8B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>
        <f>Q10+Q13</f>
        <v>40020</v>
      </c>
      <c r="R9" s="176">
        <f t="shared" ref="R9:V9" si="2">R10+R13</f>
        <v>38372</v>
      </c>
      <c r="S9" s="176">
        <f t="shared" si="2"/>
        <v>13758</v>
      </c>
      <c r="T9" s="176">
        <f t="shared" si="2"/>
        <v>18856</v>
      </c>
      <c r="U9" s="176">
        <f t="shared" si="2"/>
        <v>21513</v>
      </c>
      <c r="V9" s="176">
        <f t="shared" si="2"/>
        <v>21424</v>
      </c>
      <c r="W9" s="177">
        <f>IFERROR(V9/U9-1,"-")</f>
        <v>-4.1370334216520588E-3</v>
      </c>
      <c r="X9" s="177">
        <f>IFERROR(V9/R9-1,"-")</f>
        <v>-0.44167622224538727</v>
      </c>
      <c r="Y9" s="176">
        <f>V9-U9</f>
        <v>-89</v>
      </c>
      <c r="Z9" s="176">
        <f>V9-R9</f>
        <v>-16948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>
        <v>10019</v>
      </c>
      <c r="R10" s="158">
        <v>8820</v>
      </c>
      <c r="S10" s="158">
        <v>2060</v>
      </c>
      <c r="T10" s="158">
        <v>5650</v>
      </c>
      <c r="U10" s="158">
        <v>5102</v>
      </c>
      <c r="V10" s="158">
        <v>4244</v>
      </c>
      <c r="W10" s="160">
        <f>IFERROR(V10/U10-1,"-")</f>
        <v>-0.1681693453547628</v>
      </c>
      <c r="X10" s="159">
        <f t="shared" ref="X10:X21" si="7">IFERROR(V10/R10-1,"-")</f>
        <v>-0.51882086167800456</v>
      </c>
      <c r="Y10" s="157">
        <f t="shared" ref="Y10:Y20" si="8">V10-U10</f>
        <v>-858</v>
      </c>
      <c r="Z10" s="158">
        <f t="shared" ref="Z10:Z21" si="9">V10-R10</f>
        <v>-4576</v>
      </c>
      <c r="AA10" s="159">
        <f t="shared" si="3"/>
        <v>0.19809559372666169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>
        <v>7708</v>
      </c>
      <c r="R11" s="163">
        <v>5928</v>
      </c>
      <c r="S11" s="163">
        <v>1452</v>
      </c>
      <c r="T11" s="163">
        <v>4251</v>
      </c>
      <c r="U11" s="163">
        <v>3615</v>
      </c>
      <c r="V11" s="163">
        <v>2539</v>
      </c>
      <c r="W11" s="165">
        <f>IFERROR(V11/U11-1,"-")</f>
        <v>-0.29764868603042882</v>
      </c>
      <c r="X11" s="164">
        <f t="shared" si="7"/>
        <v>-0.57169365721997301</v>
      </c>
      <c r="Y11" s="162">
        <f t="shared" si="8"/>
        <v>-1076</v>
      </c>
      <c r="Z11" s="163">
        <f t="shared" si="9"/>
        <v>-3389</v>
      </c>
      <c r="AA11" s="164">
        <f>V11/V$9</f>
        <v>0.1185119492158327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>
        <v>2311</v>
      </c>
      <c r="R12" s="163">
        <v>2892</v>
      </c>
      <c r="S12" s="163">
        <v>608</v>
      </c>
      <c r="T12" s="163">
        <v>1399</v>
      </c>
      <c r="U12" s="163">
        <v>1487</v>
      </c>
      <c r="V12" s="163">
        <v>1705</v>
      </c>
      <c r="W12" s="165">
        <f>IFERROR(V12/U12-1,"-")</f>
        <v>0.14660390047074645</v>
      </c>
      <c r="X12" s="164">
        <f t="shared" si="7"/>
        <v>-0.41044260027662516</v>
      </c>
      <c r="Y12" s="162">
        <f t="shared" si="8"/>
        <v>218</v>
      </c>
      <c r="Z12" s="163">
        <f t="shared" si="9"/>
        <v>-1187</v>
      </c>
      <c r="AA12" s="164">
        <f t="shared" si="3"/>
        <v>7.9583644510828971E-2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>
        <v>30001</v>
      </c>
      <c r="R13" s="158">
        <v>29552</v>
      </c>
      <c r="S13" s="158">
        <v>11698</v>
      </c>
      <c r="T13" s="158">
        <v>13206</v>
      </c>
      <c r="U13" s="158">
        <v>16411</v>
      </c>
      <c r="V13" s="158">
        <v>17180</v>
      </c>
      <c r="W13" s="160">
        <f>IFERROR(V13/U13-1,"-")</f>
        <v>4.6858814209981059E-2</v>
      </c>
      <c r="X13" s="159">
        <f t="shared" si="7"/>
        <v>-0.41865186789388198</v>
      </c>
      <c r="Y13" s="157">
        <f t="shared" si="8"/>
        <v>769</v>
      </c>
      <c r="Z13" s="158">
        <f t="shared" si="9"/>
        <v>-12372</v>
      </c>
      <c r="AA13" s="159">
        <f t="shared" si="3"/>
        <v>0.80190440627333837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>
        <v>17660</v>
      </c>
      <c r="R14" s="163">
        <v>15959</v>
      </c>
      <c r="S14" s="163">
        <v>6095</v>
      </c>
      <c r="T14" s="163">
        <v>8114</v>
      </c>
      <c r="U14" s="163">
        <v>10034</v>
      </c>
      <c r="V14" s="163">
        <v>9838</v>
      </c>
      <c r="W14" s="165">
        <f t="shared" ref="W14:W21" si="11">IFERROR(V14/U14-1,"-")</f>
        <v>-1.953358580825193E-2</v>
      </c>
      <c r="X14" s="164">
        <f t="shared" si="7"/>
        <v>-0.38354533492073439</v>
      </c>
      <c r="Y14" s="162">
        <f t="shared" si="8"/>
        <v>-196</v>
      </c>
      <c r="Z14" s="163">
        <f t="shared" si="9"/>
        <v>-6121</v>
      </c>
      <c r="AA14" s="164">
        <f t="shared" si="3"/>
        <v>0.45920463032113518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>
        <v>4678</v>
      </c>
      <c r="R15" s="163">
        <v>3085</v>
      </c>
      <c r="S15" s="163">
        <v>474</v>
      </c>
      <c r="T15" s="163">
        <v>477</v>
      </c>
      <c r="U15" s="163">
        <v>794</v>
      </c>
      <c r="V15" s="163">
        <v>821</v>
      </c>
      <c r="W15" s="165">
        <f t="shared" si="11"/>
        <v>3.400503778337538E-2</v>
      </c>
      <c r="X15" s="164">
        <f t="shared" si="7"/>
        <v>-0.73387358184764984</v>
      </c>
      <c r="Y15" s="162">
        <f t="shared" si="8"/>
        <v>27</v>
      </c>
      <c r="Z15" s="163">
        <f t="shared" si="9"/>
        <v>-2264</v>
      </c>
      <c r="AA15" s="164">
        <f t="shared" si="3"/>
        <v>3.8321508588498879E-2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>
        <v>946</v>
      </c>
      <c r="R16" s="163">
        <v>1676</v>
      </c>
      <c r="S16" s="163">
        <v>623</v>
      </c>
      <c r="T16" s="163">
        <v>737</v>
      </c>
      <c r="U16" s="163">
        <v>956</v>
      </c>
      <c r="V16" s="163">
        <v>1040</v>
      </c>
      <c r="W16" s="165">
        <f t="shared" si="11"/>
        <v>8.786610878661083E-2</v>
      </c>
      <c r="X16" s="164">
        <f t="shared" si="7"/>
        <v>-0.37947494033412887</v>
      </c>
      <c r="Y16" s="162">
        <f t="shared" si="8"/>
        <v>84</v>
      </c>
      <c r="Z16" s="163">
        <f t="shared" si="9"/>
        <v>-636</v>
      </c>
      <c r="AA16" s="164">
        <f t="shared" si="3"/>
        <v>4.8543689320388349E-2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>
        <v>423</v>
      </c>
      <c r="R17" s="163">
        <v>1022</v>
      </c>
      <c r="S17" s="163">
        <v>167</v>
      </c>
      <c r="T17" s="163">
        <v>245</v>
      </c>
      <c r="U17" s="163">
        <v>341</v>
      </c>
      <c r="V17" s="163">
        <v>398</v>
      </c>
      <c r="W17" s="165">
        <f t="shared" si="11"/>
        <v>0.16715542521994142</v>
      </c>
      <c r="X17" s="164">
        <f t="shared" si="7"/>
        <v>-0.61056751467710368</v>
      </c>
      <c r="Y17" s="162">
        <f t="shared" si="8"/>
        <v>57</v>
      </c>
      <c r="Z17" s="163">
        <f t="shared" si="9"/>
        <v>-624</v>
      </c>
      <c r="AA17" s="164">
        <f t="shared" si="3"/>
        <v>1.8577296489917849E-2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>
        <v>477</v>
      </c>
      <c r="R18" s="163">
        <v>421</v>
      </c>
      <c r="S18" s="163">
        <v>262</v>
      </c>
      <c r="T18" s="163">
        <v>272</v>
      </c>
      <c r="U18" s="163">
        <v>317</v>
      </c>
      <c r="V18" s="163">
        <v>292</v>
      </c>
      <c r="W18" s="165">
        <f t="shared" si="11"/>
        <v>-7.8864353312302793E-2</v>
      </c>
      <c r="X18" s="164">
        <f t="shared" si="7"/>
        <v>-0.30641330166270786</v>
      </c>
      <c r="Y18" s="162">
        <f t="shared" si="8"/>
        <v>-25</v>
      </c>
      <c r="Z18" s="163">
        <f t="shared" si="9"/>
        <v>-129</v>
      </c>
      <c r="AA18" s="164">
        <f t="shared" si="3"/>
        <v>1.362957430918596E-2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>
        <v>166</v>
      </c>
      <c r="R19" s="163">
        <v>262</v>
      </c>
      <c r="S19" s="163">
        <v>180</v>
      </c>
      <c r="T19" s="163">
        <v>62</v>
      </c>
      <c r="U19" s="163">
        <v>116</v>
      </c>
      <c r="V19" s="163">
        <v>72</v>
      </c>
      <c r="W19" s="165">
        <f t="shared" si="11"/>
        <v>-0.37931034482758619</v>
      </c>
      <c r="X19" s="164">
        <f t="shared" si="7"/>
        <v>-0.72519083969465647</v>
      </c>
      <c r="Y19" s="162">
        <f t="shared" si="8"/>
        <v>-44</v>
      </c>
      <c r="Z19" s="163">
        <f t="shared" si="9"/>
        <v>-190</v>
      </c>
      <c r="AA19" s="164">
        <f t="shared" si="3"/>
        <v>3.3607169529499626E-3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>
        <v>277</v>
      </c>
      <c r="R20" s="163">
        <v>228</v>
      </c>
      <c r="S20" s="163">
        <v>383</v>
      </c>
      <c r="T20" s="163">
        <v>80</v>
      </c>
      <c r="U20" s="163">
        <v>76</v>
      </c>
      <c r="V20" s="163">
        <v>90</v>
      </c>
      <c r="W20" s="165">
        <f t="shared" si="11"/>
        <v>0.18421052631578938</v>
      </c>
      <c r="X20" s="164">
        <f t="shared" si="7"/>
        <v>-0.60526315789473684</v>
      </c>
      <c r="Y20" s="162">
        <f t="shared" si="8"/>
        <v>14</v>
      </c>
      <c r="Z20" s="163">
        <f t="shared" si="9"/>
        <v>-138</v>
      </c>
      <c r="AA20" s="164">
        <f t="shared" si="3"/>
        <v>4.200896191187453E-3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>
        <f t="shared" ref="Q21:V21" si="13">Q13-SUM(Q14:Q20)</f>
        <v>5374</v>
      </c>
      <c r="R21" s="169">
        <f t="shared" si="13"/>
        <v>6899</v>
      </c>
      <c r="S21" s="169">
        <f t="shared" si="13"/>
        <v>3514</v>
      </c>
      <c r="T21" s="169">
        <f t="shared" si="13"/>
        <v>3219</v>
      </c>
      <c r="U21" s="169">
        <f t="shared" si="13"/>
        <v>3777</v>
      </c>
      <c r="V21" s="169">
        <f t="shared" si="13"/>
        <v>4629</v>
      </c>
      <c r="W21" s="171">
        <f t="shared" si="11"/>
        <v>0.22557585385226364</v>
      </c>
      <c r="X21" s="170">
        <f t="shared" si="7"/>
        <v>-0.32903319321640823</v>
      </c>
      <c r="Y21" s="168">
        <f>V21-U21</f>
        <v>852</v>
      </c>
      <c r="Z21" s="169">
        <f t="shared" si="9"/>
        <v>-2270</v>
      </c>
      <c r="AA21" s="170">
        <f t="shared" si="3"/>
        <v>0.21606609410007468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317</v>
      </c>
      <c r="D66" s="158" t="s">
        <v>317</v>
      </c>
      <c r="E66" s="158" t="s">
        <v>317</v>
      </c>
      <c r="F66" s="158" t="s">
        <v>317</v>
      </c>
      <c r="G66" s="158" t="s">
        <v>317</v>
      </c>
      <c r="H66" s="158" t="s">
        <v>317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317</v>
      </c>
      <c r="D69" s="158" t="s">
        <v>317</v>
      </c>
      <c r="E69" s="158" t="s">
        <v>317</v>
      </c>
      <c r="F69" s="158" t="s">
        <v>317</v>
      </c>
      <c r="G69" s="158" t="s">
        <v>317</v>
      </c>
      <c r="H69" s="158" t="s">
        <v>317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317</v>
      </c>
      <c r="D94" s="158" t="s">
        <v>317</v>
      </c>
      <c r="E94" s="158" t="s">
        <v>317</v>
      </c>
      <c r="F94" s="158" t="s">
        <v>317</v>
      </c>
      <c r="G94" s="158" t="s">
        <v>317</v>
      </c>
      <c r="H94" s="158" t="s">
        <v>317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317</v>
      </c>
      <c r="D97" s="158" t="s">
        <v>317</v>
      </c>
      <c r="E97" s="158" t="s">
        <v>317</v>
      </c>
      <c r="F97" s="158" t="s">
        <v>317</v>
      </c>
      <c r="G97" s="158" t="s">
        <v>317</v>
      </c>
      <c r="H97" s="158" t="s">
        <v>317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317</v>
      </c>
      <c r="D122" s="158" t="s">
        <v>317</v>
      </c>
      <c r="E122" s="158" t="s">
        <v>317</v>
      </c>
      <c r="F122" s="158" t="s">
        <v>317</v>
      </c>
      <c r="G122" s="158" t="s">
        <v>317</v>
      </c>
      <c r="H122" s="158" t="s">
        <v>317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317</v>
      </c>
      <c r="D125" s="158" t="s">
        <v>317</v>
      </c>
      <c r="E125" s="158" t="s">
        <v>317</v>
      </c>
      <c r="F125" s="158" t="s">
        <v>317</v>
      </c>
      <c r="G125" s="158" t="s">
        <v>317</v>
      </c>
      <c r="H125" s="158" t="s">
        <v>317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3620-93DC-4E6B-9E02-630F06AFE8E4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259</v>
      </c>
      <c r="D6" s="172" t="s">
        <v>260</v>
      </c>
      <c r="E6" s="172" t="s">
        <v>266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259</v>
      </c>
      <c r="M6" s="172" t="s">
        <v>260</v>
      </c>
      <c r="N6" s="172" t="s">
        <v>266</v>
      </c>
      <c r="O6" s="172" t="s">
        <v>261</v>
      </c>
      <c r="P6" s="172" t="s">
        <v>262</v>
      </c>
      <c r="Q6" s="172" t="s">
        <v>263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259</v>
      </c>
      <c r="V6" s="172" t="s">
        <v>266</v>
      </c>
      <c r="W6" s="172" t="s">
        <v>261</v>
      </c>
      <c r="X6" s="172" t="s">
        <v>262</v>
      </c>
      <c r="Y6" s="172" t="s">
        <v>263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462F2-A9B1-4990-8BFD-6BB3AAD0747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B0784-6850-47F2-9B51-7AF967FE86B1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71" t="s">
        <v>50</v>
      </c>
      <c r="C7" s="274" t="s">
        <v>8</v>
      </c>
      <c r="D7" s="15" t="s">
        <v>30</v>
      </c>
      <c r="E7" s="16">
        <v>13742</v>
      </c>
      <c r="F7" s="16">
        <v>13469</v>
      </c>
      <c r="G7" s="16">
        <v>21074</v>
      </c>
      <c r="H7" s="16">
        <v>20367</v>
      </c>
      <c r="I7" s="16">
        <v>22021</v>
      </c>
      <c r="J7" s="17">
        <f>I7/H7-1</f>
        <v>8.1209800166936796E-2</v>
      </c>
      <c r="K7" s="16">
        <f>I7-H7</f>
        <v>1654</v>
      </c>
      <c r="L7" s="17">
        <f>I7/E7-1</f>
        <v>0.6024596128656674</v>
      </c>
      <c r="M7" s="16">
        <f>I7-E7</f>
        <v>8279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7859</v>
      </c>
      <c r="F8" s="20">
        <v>11133</v>
      </c>
      <c r="G8" s="20">
        <v>17921</v>
      </c>
      <c r="H8" s="20">
        <v>17179</v>
      </c>
      <c r="I8" s="20">
        <v>18498</v>
      </c>
      <c r="J8" s="21">
        <f t="shared" ref="J8:J20" si="0">I8/H8-1</f>
        <v>7.6779789277606314E-2</v>
      </c>
      <c r="K8" s="20">
        <f t="shared" ref="K8:K17" si="1">I8-H8</f>
        <v>1319</v>
      </c>
      <c r="L8" s="21">
        <f t="shared" ref="L8:L20" si="2">I8/E8-1</f>
        <v>1.3537345718284768</v>
      </c>
      <c r="M8" s="20">
        <f t="shared" ref="M8:M17" si="3">I8-E8</f>
        <v>10639</v>
      </c>
      <c r="N8" s="22">
        <f>I8/$I$7</f>
        <v>0.84001634803142455</v>
      </c>
    </row>
    <row r="9" spans="2:14" x14ac:dyDescent="0.25">
      <c r="B9" s="272"/>
      <c r="C9" s="276"/>
      <c r="D9" s="23" t="s">
        <v>32</v>
      </c>
      <c r="E9" s="24">
        <v>5883</v>
      </c>
      <c r="F9" s="24">
        <v>2336</v>
      </c>
      <c r="G9" s="24">
        <v>3153</v>
      </c>
      <c r="H9" s="24">
        <v>3188</v>
      </c>
      <c r="I9" s="24">
        <v>3523</v>
      </c>
      <c r="J9" s="25">
        <f>IFERROR(I9/H9-1,"-")</f>
        <v>0.10508155583437895</v>
      </c>
      <c r="K9" s="24">
        <f>IFERROR(I9-H9,"-")</f>
        <v>335</v>
      </c>
      <c r="L9" s="25">
        <f>IFERROR(I9/E9-1,"-")</f>
        <v>-0.40115587285398602</v>
      </c>
      <c r="M9" s="24">
        <f>IFERROR(I9-E9,"-")</f>
        <v>-2360</v>
      </c>
      <c r="N9" s="25">
        <f>IFERROR(I9/$I$7,"-")</f>
        <v>0.15998365196857545</v>
      </c>
    </row>
    <row r="10" spans="2:14" x14ac:dyDescent="0.25">
      <c r="B10" s="272"/>
      <c r="C10" s="277" t="s">
        <v>33</v>
      </c>
      <c r="D10" s="26" t="s">
        <v>30</v>
      </c>
      <c r="E10" s="27">
        <v>16563</v>
      </c>
      <c r="F10" s="27">
        <v>15789</v>
      </c>
      <c r="G10" s="27">
        <v>23478</v>
      </c>
      <c r="H10" s="27">
        <v>23404</v>
      </c>
      <c r="I10" s="27">
        <v>25728</v>
      </c>
      <c r="J10" s="28">
        <f t="shared" si="0"/>
        <v>9.9299265082891885E-2</v>
      </c>
      <c r="K10" s="27">
        <f t="shared" si="1"/>
        <v>2324</v>
      </c>
      <c r="L10" s="28">
        <f t="shared" si="2"/>
        <v>0.55334178590835004</v>
      </c>
      <c r="M10" s="27">
        <f t="shared" si="3"/>
        <v>9165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9462</v>
      </c>
      <c r="F11" s="29">
        <v>13332</v>
      </c>
      <c r="G11" s="29">
        <v>19903</v>
      </c>
      <c r="H11" s="29">
        <v>19575</v>
      </c>
      <c r="I11" s="29">
        <v>21478</v>
      </c>
      <c r="J11" s="30">
        <f t="shared" si="0"/>
        <v>9.7215836526181265E-2</v>
      </c>
      <c r="K11" s="29">
        <f t="shared" si="1"/>
        <v>1903</v>
      </c>
      <c r="L11" s="30">
        <f t="shared" si="2"/>
        <v>1.2699217924328896</v>
      </c>
      <c r="M11" s="29">
        <f t="shared" si="3"/>
        <v>12016</v>
      </c>
      <c r="N11" s="31">
        <f>I11/$I$10</f>
        <v>0.83481032338308458</v>
      </c>
    </row>
    <row r="12" spans="2:14" x14ac:dyDescent="0.25">
      <c r="B12" s="272"/>
      <c r="C12" s="279"/>
      <c r="D12" s="32" t="s">
        <v>32</v>
      </c>
      <c r="E12" s="33">
        <v>7101</v>
      </c>
      <c r="F12" s="33">
        <v>2457</v>
      </c>
      <c r="G12" s="33">
        <v>3575</v>
      </c>
      <c r="H12" s="33">
        <v>3829</v>
      </c>
      <c r="I12" s="33">
        <v>4250</v>
      </c>
      <c r="J12" s="34">
        <f>IFERROR(I12/H12-1,"-")</f>
        <v>0.10995037868895263</v>
      </c>
      <c r="K12" s="33">
        <f>IFERROR(I12-H12,"-")</f>
        <v>421</v>
      </c>
      <c r="L12" s="34">
        <f>IFERROR(I12/E12-1,"-")</f>
        <v>-0.40149274750035202</v>
      </c>
      <c r="M12" s="33">
        <f>IFERROR(I12-E12,"-")</f>
        <v>-2851</v>
      </c>
      <c r="N12" s="34">
        <f>IFERROR(I12/$I$10,"-")</f>
        <v>0.16518967661691542</v>
      </c>
    </row>
    <row r="13" spans="2:14" x14ac:dyDescent="0.25">
      <c r="B13" s="272"/>
      <c r="C13" s="274" t="s">
        <v>21</v>
      </c>
      <c r="D13" s="15" t="s">
        <v>30</v>
      </c>
      <c r="E13" s="16">
        <v>106171</v>
      </c>
      <c r="F13" s="16">
        <v>93383</v>
      </c>
      <c r="G13" s="16">
        <v>136811</v>
      </c>
      <c r="H13" s="16">
        <v>135765</v>
      </c>
      <c r="I13" s="16">
        <v>150260</v>
      </c>
      <c r="J13" s="17">
        <f t="shared" si="0"/>
        <v>0.10676536662615543</v>
      </c>
      <c r="K13" s="16">
        <f t="shared" si="1"/>
        <v>14495</v>
      </c>
      <c r="L13" s="17">
        <f t="shared" si="2"/>
        <v>0.41526405515630449</v>
      </c>
      <c r="M13" s="16">
        <f t="shared" si="3"/>
        <v>44089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58545</v>
      </c>
      <c r="F14" s="20">
        <v>84470</v>
      </c>
      <c r="G14" s="20">
        <v>115980</v>
      </c>
      <c r="H14" s="20">
        <v>111788</v>
      </c>
      <c r="I14" s="20">
        <v>123329</v>
      </c>
      <c r="J14" s="21">
        <f t="shared" si="0"/>
        <v>0.10324006154506749</v>
      </c>
      <c r="K14" s="20">
        <f t="shared" si="1"/>
        <v>11541</v>
      </c>
      <c r="L14" s="21">
        <f t="shared" si="2"/>
        <v>1.1065675975745153</v>
      </c>
      <c r="M14" s="20">
        <f t="shared" si="3"/>
        <v>64784</v>
      </c>
      <c r="N14" s="22">
        <f>I14/$I$13</f>
        <v>0.82077066418208444</v>
      </c>
    </row>
    <row r="15" spans="2:14" x14ac:dyDescent="0.25">
      <c r="B15" s="272"/>
      <c r="C15" s="276"/>
      <c r="D15" s="23" t="s">
        <v>32</v>
      </c>
      <c r="E15" s="24">
        <v>47626</v>
      </c>
      <c r="F15" s="24">
        <v>8913</v>
      </c>
      <c r="G15" s="24">
        <v>20831</v>
      </c>
      <c r="H15" s="24">
        <v>23977</v>
      </c>
      <c r="I15" s="24">
        <v>26931</v>
      </c>
      <c r="J15" s="25">
        <f>IFERROR(I15/H15-1,"-")</f>
        <v>0.12320140134295365</v>
      </c>
      <c r="K15" s="24">
        <f>IFERROR(I15-H15,"-")</f>
        <v>2954</v>
      </c>
      <c r="L15" s="25">
        <f>IFERROR(I15/E15-1,"-")</f>
        <v>-0.4345315583924747</v>
      </c>
      <c r="M15" s="24">
        <f>IFERROR(I15-E15,"-")</f>
        <v>-20695</v>
      </c>
      <c r="N15" s="25">
        <f>IFERROR(I15/$I$13,"-")</f>
        <v>0.17922933581791561</v>
      </c>
    </row>
    <row r="16" spans="2:14" x14ac:dyDescent="0.25">
      <c r="B16" s="272"/>
      <c r="C16" s="277" t="s">
        <v>22</v>
      </c>
      <c r="D16" s="26" t="s">
        <v>30</v>
      </c>
      <c r="E16" s="35">
        <v>7.7260224130403143</v>
      </c>
      <c r="F16" s="35">
        <v>6.9331798945727225</v>
      </c>
      <c r="G16" s="35">
        <v>6.491933187814368</v>
      </c>
      <c r="H16" s="35">
        <v>6.6659301811754306</v>
      </c>
      <c r="I16" s="35">
        <v>6.823486671813269</v>
      </c>
      <c r="J16" s="36">
        <f t="shared" si="0"/>
        <v>2.3636084740698005E-2</v>
      </c>
      <c r="K16" s="37">
        <f t="shared" si="1"/>
        <v>0.15755649063783839</v>
      </c>
      <c r="L16" s="36">
        <f t="shared" si="2"/>
        <v>-0.11681764470469391</v>
      </c>
      <c r="M16" s="37">
        <f t="shared" si="3"/>
        <v>-0.90253574122704538</v>
      </c>
      <c r="N16" s="38"/>
    </row>
    <row r="17" spans="2:14" x14ac:dyDescent="0.25">
      <c r="B17" s="272"/>
      <c r="C17" s="278"/>
      <c r="D17" s="4" t="s">
        <v>31</v>
      </c>
      <c r="E17" s="39">
        <f>E14/E8</f>
        <v>7.4494210459345975</v>
      </c>
      <c r="F17" s="39">
        <f t="shared" ref="F17:I17" si="4">F14/F8</f>
        <v>7.5873529147579273</v>
      </c>
      <c r="G17" s="39">
        <f t="shared" si="4"/>
        <v>6.4717370682439599</v>
      </c>
      <c r="H17" s="39">
        <f t="shared" si="4"/>
        <v>6.5072472204435652</v>
      </c>
      <c r="I17" s="39">
        <f t="shared" si="4"/>
        <v>6.6671532057519736</v>
      </c>
      <c r="J17" s="40">
        <f t="shared" si="0"/>
        <v>2.457352239608146E-2</v>
      </c>
      <c r="K17" s="41">
        <f t="shared" si="1"/>
        <v>0.15990598530840838</v>
      </c>
      <c r="L17" s="40">
        <f t="shared" si="2"/>
        <v>-0.10501055523093761</v>
      </c>
      <c r="M17" s="41">
        <f t="shared" si="3"/>
        <v>-0.78226784018262396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8.0955294917559062</v>
      </c>
      <c r="F18" s="43">
        <f t="shared" ref="F18:I18" si="5">IFERROR(F15/F9,"-")</f>
        <v>3.8154965753424657</v>
      </c>
      <c r="G18" s="43">
        <f t="shared" si="5"/>
        <v>6.6067237551538218</v>
      </c>
      <c r="H18" s="43">
        <f t="shared" si="5"/>
        <v>7.5210163111668757</v>
      </c>
      <c r="I18" s="43">
        <f t="shared" si="5"/>
        <v>7.6443372126028954</v>
      </c>
      <c r="J18" s="34">
        <f>IFERROR(I18/H18-1,"-")</f>
        <v>1.6396840045795225E-2</v>
      </c>
      <c r="K18" s="33">
        <f>IFERROR(I18-H18,"-")</f>
        <v>0.1233209014360197</v>
      </c>
      <c r="L18" s="34">
        <f>IFERROR(I18/E18-1,"-")</f>
        <v>-5.5733510650845419E-2</v>
      </c>
      <c r="M18" s="33">
        <f>IFERROR(I18-E18,"-")</f>
        <v>-0.45119227915301074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0.83109999999999995</v>
      </c>
      <c r="F19" s="18">
        <v>0.86809999999999998</v>
      </c>
      <c r="G19" s="18">
        <v>0.92120000000000002</v>
      </c>
      <c r="H19" s="18">
        <v>0.91409999999999991</v>
      </c>
      <c r="I19" s="18">
        <v>1.0104</v>
      </c>
      <c r="J19" s="17">
        <f t="shared" si="0"/>
        <v>0.10534952412208742</v>
      </c>
      <c r="K19" s="44">
        <f>(I19-H19)*100</f>
        <v>9.6300000000000061</v>
      </c>
      <c r="L19" s="17">
        <f t="shared" si="2"/>
        <v>0.21573817831789199</v>
      </c>
      <c r="M19" s="44">
        <f>(I19-E19)*100</f>
        <v>17.93</v>
      </c>
      <c r="N19" s="18"/>
    </row>
    <row r="20" spans="2:14" x14ac:dyDescent="0.25">
      <c r="B20" s="272"/>
      <c r="C20" s="281"/>
      <c r="D20" s="19" t="s">
        <v>31</v>
      </c>
      <c r="E20" s="22">
        <v>1.0504</v>
      </c>
      <c r="F20" s="22">
        <v>0.93</v>
      </c>
      <c r="G20" s="22">
        <v>0.9556</v>
      </c>
      <c r="H20" s="22">
        <v>0.92110000000000003</v>
      </c>
      <c r="I20" s="22">
        <v>1.0162</v>
      </c>
      <c r="J20" s="21">
        <f t="shared" si="0"/>
        <v>0.10324611877103451</v>
      </c>
      <c r="K20" s="45">
        <f>(I20-H20)*100</f>
        <v>9.5099999999999962</v>
      </c>
      <c r="L20" s="21">
        <f t="shared" si="2"/>
        <v>-3.2559025133282571E-2</v>
      </c>
      <c r="M20" s="45">
        <f>(I20-E20)*100</f>
        <v>-3.4200000000000008</v>
      </c>
      <c r="N20" s="22"/>
    </row>
    <row r="21" spans="2:14" x14ac:dyDescent="0.25">
      <c r="B21" s="272"/>
      <c r="C21" s="282"/>
      <c r="D21" s="23" t="s">
        <v>32</v>
      </c>
      <c r="E21" s="25">
        <v>0.66139999999999999</v>
      </c>
      <c r="F21" s="25">
        <v>0.53239999999999998</v>
      </c>
      <c r="G21" s="25">
        <v>0.76709999999999989</v>
      </c>
      <c r="H21" s="25">
        <v>0.88290000000000002</v>
      </c>
      <c r="I21" s="25">
        <v>0.98499999999999999</v>
      </c>
      <c r="J21" s="25">
        <f>IFERROR(I21/H21-1,"-")</f>
        <v>0.11564163551931128</v>
      </c>
      <c r="K21" s="24">
        <f>IFERROR(I21-H21,"-")</f>
        <v>0.10209999999999997</v>
      </c>
      <c r="L21" s="25">
        <f>IFERROR(I21/E21-1,"-")</f>
        <v>0.48926519504082244</v>
      </c>
      <c r="M21" s="24">
        <f>IFERROR(I21-E21,"-")</f>
        <v>0.3236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4121</v>
      </c>
      <c r="F22" s="27">
        <v>3470</v>
      </c>
      <c r="G22" s="27">
        <v>4791</v>
      </c>
      <c r="H22" s="27">
        <v>4791</v>
      </c>
      <c r="I22" s="27">
        <v>4797</v>
      </c>
      <c r="J22" s="36">
        <f>I22/H22-1</f>
        <v>1.2523481527864089E-3</v>
      </c>
      <c r="K22" s="27">
        <f>I22-H22</f>
        <v>6</v>
      </c>
      <c r="L22" s="36">
        <f>I22/E22-1</f>
        <v>0.16403785488959</v>
      </c>
      <c r="M22" s="27">
        <f>I22-E22</f>
        <v>676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1798</v>
      </c>
      <c r="F23" s="29">
        <v>2930</v>
      </c>
      <c r="G23" s="29">
        <v>3915</v>
      </c>
      <c r="H23" s="29">
        <v>3915</v>
      </c>
      <c r="I23" s="29">
        <v>3915</v>
      </c>
      <c r="J23" s="40">
        <f>I23/H23-1</f>
        <v>0</v>
      </c>
      <c r="K23" s="29">
        <f>I23-H23</f>
        <v>0</v>
      </c>
      <c r="L23" s="40">
        <f>I23/E23-1</f>
        <v>1.1774193548387095</v>
      </c>
      <c r="M23" s="29">
        <f>I23-E23</f>
        <v>2117</v>
      </c>
      <c r="N23" s="42">
        <f>I23/$I$22</f>
        <v>0.81613508442776739</v>
      </c>
    </row>
    <row r="24" spans="2:14" x14ac:dyDescent="0.25">
      <c r="B24" s="273"/>
      <c r="C24" s="285"/>
      <c r="D24" s="32" t="s">
        <v>32</v>
      </c>
      <c r="E24" s="33">
        <v>2323</v>
      </c>
      <c r="F24" s="33">
        <v>540</v>
      </c>
      <c r="G24" s="33">
        <v>876</v>
      </c>
      <c r="H24" s="33">
        <v>876</v>
      </c>
      <c r="I24" s="33">
        <v>882</v>
      </c>
      <c r="J24" s="34">
        <f>IFERROR(I24/H24-1,"-")</f>
        <v>6.8493150684931781E-3</v>
      </c>
      <c r="K24" s="33">
        <f>IFERROR(I24-H24,"-")</f>
        <v>6</v>
      </c>
      <c r="L24" s="34">
        <f>IFERROR(I24/E24-1,"-")</f>
        <v>-0.62031855359448995</v>
      </c>
      <c r="M24" s="33">
        <f>IFERROR(I24-E24,"-")</f>
        <v>-1441</v>
      </c>
      <c r="N24" s="34">
        <f>IFERROR(I24/$I$22,"-")</f>
        <v>0.18386491557223264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222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71" t="s">
        <v>50</v>
      </c>
      <c r="C32" s="274" t="s">
        <v>8</v>
      </c>
      <c r="D32" s="15" t="s">
        <v>30</v>
      </c>
      <c r="E32" s="49">
        <v>95805</v>
      </c>
      <c r="F32" s="49">
        <v>56805</v>
      </c>
      <c r="G32" s="49">
        <v>128669</v>
      </c>
      <c r="H32" s="49">
        <v>168871</v>
      </c>
      <c r="I32" s="49">
        <v>160886</v>
      </c>
      <c r="J32" s="17">
        <f>I32/H32-1</f>
        <v>-4.7284613699214217E-2</v>
      </c>
      <c r="K32" s="16">
        <f>I32-H32</f>
        <v>-7985</v>
      </c>
      <c r="L32" s="17">
        <f>I32/E32-1</f>
        <v>0.67930692552580774</v>
      </c>
      <c r="M32" s="16">
        <f>I32-E32</f>
        <v>65081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57433</v>
      </c>
      <c r="F33" s="50">
        <v>51252</v>
      </c>
      <c r="G33" s="50">
        <v>109813</v>
      </c>
      <c r="H33" s="50">
        <v>147358</v>
      </c>
      <c r="I33" s="50">
        <v>139462</v>
      </c>
      <c r="J33" s="21">
        <f t="shared" ref="J33:J45" si="6">I33/H33-1</f>
        <v>-5.3583789139374893E-2</v>
      </c>
      <c r="K33" s="20">
        <f t="shared" ref="K33:K42" si="7">I33-H33</f>
        <v>-7896</v>
      </c>
      <c r="L33" s="21">
        <f t="shared" ref="L33:L45" si="8">I33/E33-1</f>
        <v>1.4282555325335609</v>
      </c>
      <c r="M33" s="20">
        <f t="shared" ref="M33:M42" si="9">I33-E33</f>
        <v>82029</v>
      </c>
      <c r="N33" s="22">
        <f>I33/$I$32</f>
        <v>0.86683738796414855</v>
      </c>
    </row>
    <row r="34" spans="1:14" x14ac:dyDescent="0.25">
      <c r="B34" s="272"/>
      <c r="C34" s="276"/>
      <c r="D34" s="23" t="s">
        <v>32</v>
      </c>
      <c r="E34" s="24">
        <v>38372</v>
      </c>
      <c r="F34" s="24">
        <v>3628</v>
      </c>
      <c r="G34" s="24">
        <v>18856</v>
      </c>
      <c r="H34" s="24">
        <v>21513</v>
      </c>
      <c r="I34" s="24">
        <v>21424</v>
      </c>
      <c r="J34" s="25">
        <f>IFERROR(I34/H34-1,"-")</f>
        <v>-4.1370334216520588E-3</v>
      </c>
      <c r="K34" s="24">
        <f>IFERROR(I34-H34,"-")</f>
        <v>-89</v>
      </c>
      <c r="L34" s="25">
        <f>IFERROR(I34/E34-1,"-")</f>
        <v>-0.44167622224538727</v>
      </c>
      <c r="M34" s="24">
        <f>IFERROR(I34-E34,"-")</f>
        <v>-16948</v>
      </c>
      <c r="N34" s="25">
        <f>IFERROR(I34/I32,"-")</f>
        <v>0.13316261203585147</v>
      </c>
    </row>
    <row r="35" spans="1:14" x14ac:dyDescent="0.25">
      <c r="B35" s="272"/>
      <c r="C35" s="277" t="s">
        <v>33</v>
      </c>
      <c r="D35" s="26" t="s">
        <v>30</v>
      </c>
      <c r="E35" s="51">
        <v>115117</v>
      </c>
      <c r="F35" s="51">
        <v>65785</v>
      </c>
      <c r="G35" s="51">
        <v>150691</v>
      </c>
      <c r="H35" s="51">
        <v>191150</v>
      </c>
      <c r="I35" s="51">
        <v>187665</v>
      </c>
      <c r="J35" s="28">
        <f t="shared" si="6"/>
        <v>-1.8231755166099872E-2</v>
      </c>
      <c r="K35" s="27">
        <f t="shared" si="7"/>
        <v>-3485</v>
      </c>
      <c r="L35" s="28">
        <f t="shared" si="8"/>
        <v>0.6302110027189729</v>
      </c>
      <c r="M35" s="27">
        <f t="shared" si="9"/>
        <v>72548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67936</v>
      </c>
      <c r="F36" s="52">
        <v>59949</v>
      </c>
      <c r="G36" s="52">
        <v>129167</v>
      </c>
      <c r="H36" s="52">
        <v>165454</v>
      </c>
      <c r="I36" s="52">
        <v>161196</v>
      </c>
      <c r="J36" s="30">
        <f t="shared" si="6"/>
        <v>-2.5735249676647309E-2</v>
      </c>
      <c r="K36" s="29">
        <f t="shared" si="7"/>
        <v>-4258</v>
      </c>
      <c r="L36" s="30">
        <f t="shared" si="8"/>
        <v>1.3727626000942061</v>
      </c>
      <c r="M36" s="29">
        <f t="shared" si="9"/>
        <v>93260</v>
      </c>
      <c r="N36" s="31">
        <f>I36/$I$35</f>
        <v>0.85895611861561827</v>
      </c>
    </row>
    <row r="37" spans="1:14" x14ac:dyDescent="0.25">
      <c r="B37" s="272"/>
      <c r="C37" s="279"/>
      <c r="D37" s="32" t="s">
        <v>32</v>
      </c>
      <c r="E37" s="33">
        <v>47181</v>
      </c>
      <c r="F37" s="33">
        <v>3792</v>
      </c>
      <c r="G37" s="33">
        <v>21524</v>
      </c>
      <c r="H37" s="33">
        <v>25696</v>
      </c>
      <c r="I37" s="33">
        <v>26469</v>
      </c>
      <c r="J37" s="34">
        <f>IFERROR(I37/H37-1,"-")</f>
        <v>3.0082503113324943E-2</v>
      </c>
      <c r="K37" s="33">
        <f>IFERROR(I37-H37,"-")</f>
        <v>773</v>
      </c>
      <c r="L37" s="34">
        <f>IFERROR(I37/E37-1,"-")</f>
        <v>-0.4389902715075984</v>
      </c>
      <c r="M37" s="33">
        <f>IFERROR(I37-E37,"-")</f>
        <v>-20712</v>
      </c>
      <c r="N37" s="34">
        <f>IFERROR(I37/I35,"-")</f>
        <v>0.14104388138438173</v>
      </c>
    </row>
    <row r="38" spans="1:14" x14ac:dyDescent="0.25">
      <c r="B38" s="272"/>
      <c r="C38" s="274" t="s">
        <v>21</v>
      </c>
      <c r="D38" s="15" t="s">
        <v>30</v>
      </c>
      <c r="E38" s="49">
        <v>706584</v>
      </c>
      <c r="F38" s="49">
        <v>366139</v>
      </c>
      <c r="G38" s="49">
        <v>853267</v>
      </c>
      <c r="H38" s="49">
        <v>938988</v>
      </c>
      <c r="I38" s="49">
        <v>995472</v>
      </c>
      <c r="J38" s="17">
        <f t="shared" si="6"/>
        <v>6.0154123375378621E-2</v>
      </c>
      <c r="K38" s="16">
        <f t="shared" si="7"/>
        <v>56484</v>
      </c>
      <c r="L38" s="17">
        <f t="shared" si="8"/>
        <v>0.40885160150810096</v>
      </c>
      <c r="M38" s="16">
        <f t="shared" si="9"/>
        <v>288888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388778</v>
      </c>
      <c r="F39" s="50">
        <v>342919</v>
      </c>
      <c r="G39" s="50">
        <v>738666</v>
      </c>
      <c r="H39" s="50">
        <v>793219</v>
      </c>
      <c r="I39" s="50">
        <v>820118</v>
      </c>
      <c r="J39" s="21">
        <f t="shared" si="6"/>
        <v>3.3911189721880008E-2</v>
      </c>
      <c r="K39" s="20">
        <f t="shared" si="7"/>
        <v>26899</v>
      </c>
      <c r="L39" s="21">
        <f t="shared" si="8"/>
        <v>1.1094763592590118</v>
      </c>
      <c r="M39" s="20">
        <f t="shared" si="9"/>
        <v>431340</v>
      </c>
      <c r="N39" s="22">
        <f>I39/$I$38</f>
        <v>0.82384838548949646</v>
      </c>
    </row>
    <row r="40" spans="1:14" x14ac:dyDescent="0.25">
      <c r="B40" s="272"/>
      <c r="C40" s="276"/>
      <c r="D40" s="23" t="s">
        <v>32</v>
      </c>
      <c r="E40" s="24">
        <v>317806</v>
      </c>
      <c r="F40" s="24">
        <v>13582</v>
      </c>
      <c r="G40" s="24">
        <v>114601</v>
      </c>
      <c r="H40" s="24">
        <v>145769</v>
      </c>
      <c r="I40" s="24">
        <v>175354</v>
      </c>
      <c r="J40" s="25">
        <f>IFERROR(I40/H40-1,"-")</f>
        <v>0.20295810494686806</v>
      </c>
      <c r="K40" s="24">
        <f>IFERROR(I40-H40,"-")</f>
        <v>29585</v>
      </c>
      <c r="L40" s="25">
        <f>IFERROR(I40/E40-1,"-")</f>
        <v>-0.4482357161287075</v>
      </c>
      <c r="M40" s="24">
        <f>IFERROR(I40-E40,"-")</f>
        <v>-142452</v>
      </c>
      <c r="N40" s="25">
        <f>IFERROR(I40/I38,"-")</f>
        <v>0.17615161451050357</v>
      </c>
    </row>
    <row r="41" spans="1:14" x14ac:dyDescent="0.25">
      <c r="B41" s="272"/>
      <c r="C41" s="277" t="s">
        <v>22</v>
      </c>
      <c r="D41" s="26" t="s">
        <v>30</v>
      </c>
      <c r="E41" s="53">
        <v>7.3752309378424927</v>
      </c>
      <c r="F41" s="53">
        <v>6.4455417656896401</v>
      </c>
      <c r="G41" s="53">
        <v>6.6314885481351373</v>
      </c>
      <c r="H41" s="53">
        <v>5.5603863303942065</v>
      </c>
      <c r="I41" s="53">
        <v>6.1874370672401575</v>
      </c>
      <c r="J41" s="36">
        <f t="shared" si="6"/>
        <v>0.11277107373247852</v>
      </c>
      <c r="K41" s="37">
        <f t="shared" si="7"/>
        <v>0.62705073684595103</v>
      </c>
      <c r="L41" s="36">
        <f t="shared" si="8"/>
        <v>-0.16105175290277829</v>
      </c>
      <c r="M41" s="37">
        <f t="shared" si="9"/>
        <v>-1.1877938706023352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6.7692441627635676</v>
      </c>
      <c r="F42" s="54">
        <f t="shared" si="10"/>
        <v>6.69084133302115</v>
      </c>
      <c r="G42" s="54">
        <f t="shared" si="10"/>
        <v>6.7265806416362359</v>
      </c>
      <c r="H42" s="54">
        <f t="shared" si="10"/>
        <v>5.3829381506263658</v>
      </c>
      <c r="I42" s="54">
        <f t="shared" si="10"/>
        <v>5.8805839583542472</v>
      </c>
      <c r="J42" s="40">
        <f t="shared" si="6"/>
        <v>9.2448732235568265E-2</v>
      </c>
      <c r="K42" s="41">
        <f t="shared" si="7"/>
        <v>0.49764580772788136</v>
      </c>
      <c r="L42" s="40">
        <f t="shared" si="8"/>
        <v>-0.13127908863114812</v>
      </c>
      <c r="M42" s="41">
        <f t="shared" si="9"/>
        <v>-0.88866020440932036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8.2822370478473886</v>
      </c>
      <c r="F43" s="43">
        <f t="shared" ref="F43:I43" si="11">IFERROR(F40/F34,"-")</f>
        <v>3.7436604189636165</v>
      </c>
      <c r="G43" s="43">
        <f t="shared" si="11"/>
        <v>6.077694102672889</v>
      </c>
      <c r="H43" s="43">
        <f t="shared" si="11"/>
        <v>6.7758564588853254</v>
      </c>
      <c r="I43" s="43">
        <f t="shared" si="11"/>
        <v>8.1849327856609406</v>
      </c>
      <c r="J43" s="34">
        <f>IFERROR(I43/H43-1,"-")</f>
        <v>0.20795545704452811</v>
      </c>
      <c r="K43" s="33">
        <f>IFERROR(I43-H43,"-")</f>
        <v>1.4090763267756152</v>
      </c>
      <c r="L43" s="34">
        <f>IFERROR(I43/E43-1,"-")</f>
        <v>-1.1748548323878061E-2</v>
      </c>
      <c r="M43" s="33">
        <f>IFERROR(I43-E43,"-")</f>
        <v>-9.7304262186447943E-2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0.70559405154568144</v>
      </c>
      <c r="F44" s="57">
        <v>0.6339630155487066</v>
      </c>
      <c r="G44" s="57">
        <v>0.80688636486140175</v>
      </c>
      <c r="H44" s="57">
        <v>0.80654313257110166</v>
      </c>
      <c r="I44" s="57">
        <v>0.85049057300156861</v>
      </c>
      <c r="J44" s="57">
        <f t="shared" si="6"/>
        <v>5.4488642523520259E-2</v>
      </c>
      <c r="K44" s="44">
        <f>(I44-H44)*100</f>
        <v>4.3947440430466944</v>
      </c>
      <c r="L44" s="17">
        <f t="shared" si="8"/>
        <v>0.20535394415312225</v>
      </c>
      <c r="M44" s="44">
        <f>(I44-E44)*100</f>
        <v>14.489652145588716</v>
      </c>
      <c r="N44" s="18"/>
    </row>
    <row r="45" spans="1:14" x14ac:dyDescent="0.25">
      <c r="B45" s="272"/>
      <c r="C45" s="281"/>
      <c r="D45" s="19" t="s">
        <v>31</v>
      </c>
      <c r="E45" s="58">
        <v>0.88982728866550398</v>
      </c>
      <c r="F45" s="58">
        <v>0.68211908673909849</v>
      </c>
      <c r="G45" s="58">
        <v>0.86759290906592346</v>
      </c>
      <c r="H45" s="58">
        <v>0.83378690170232672</v>
      </c>
      <c r="I45" s="58">
        <v>0.8585285681385173</v>
      </c>
      <c r="J45" s="58">
        <f t="shared" si="6"/>
        <v>2.9673848780396916E-2</v>
      </c>
      <c r="K45" s="45">
        <f>(I45-H45)*100</f>
        <v>2.4741666436190579</v>
      </c>
      <c r="L45" s="21">
        <f t="shared" si="8"/>
        <v>-3.5173927486452095E-2</v>
      </c>
      <c r="M45" s="45">
        <f>(I45-E45)*100</f>
        <v>-3.1298720526986679</v>
      </c>
      <c r="N45" s="22"/>
    </row>
    <row r="46" spans="1:14" x14ac:dyDescent="0.25">
      <c r="B46" s="272"/>
      <c r="C46" s="282"/>
      <c r="D46" s="23" t="s">
        <v>32</v>
      </c>
      <c r="E46" s="59">
        <v>0.56299768463158717</v>
      </c>
      <c r="F46" s="59">
        <v>0.34501854392115022</v>
      </c>
      <c r="G46" s="59">
        <v>0.55608877933269929</v>
      </c>
      <c r="H46" s="59">
        <v>0.68478587669353774</v>
      </c>
      <c r="I46" s="59">
        <v>0.81481171703654143</v>
      </c>
      <c r="J46" s="25">
        <f>IFERROR(I46/H46-1,"-")</f>
        <v>0.18987809878735873</v>
      </c>
      <c r="K46" s="24">
        <f>IFERROR(I46-H46,"-")</f>
        <v>0.13002584034300368</v>
      </c>
      <c r="L46" s="25">
        <f>IFERROR(I46/E46-1,"-")</f>
        <v>0.44727365543205666</v>
      </c>
      <c r="M46" s="24">
        <f>IFERROR(I46-E46,"-")</f>
        <v>0.25181403240495426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4121</v>
      </c>
      <c r="F47" s="51">
        <v>2364.5</v>
      </c>
      <c r="G47" s="51">
        <v>4349.75</v>
      </c>
      <c r="H47" s="51">
        <v>4791</v>
      </c>
      <c r="I47" s="51">
        <v>4797</v>
      </c>
      <c r="J47" s="36">
        <f>I47/H47-1</f>
        <v>1.2523481527864089E-3</v>
      </c>
      <c r="K47" s="27">
        <f>I47-H47</f>
        <v>6</v>
      </c>
      <c r="L47" s="36">
        <f>I47/E47-1</f>
        <v>0.16403785488959</v>
      </c>
      <c r="M47" s="27">
        <f>I47-E47</f>
        <v>676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1798</v>
      </c>
      <c r="F48" s="52">
        <v>2045.75</v>
      </c>
      <c r="G48" s="52">
        <v>3501.75</v>
      </c>
      <c r="H48" s="52">
        <v>3915</v>
      </c>
      <c r="I48" s="52">
        <v>3915</v>
      </c>
      <c r="J48" s="40">
        <f>I48/H48-1</f>
        <v>0</v>
      </c>
      <c r="K48" s="29">
        <f>I48-H48</f>
        <v>0</v>
      </c>
      <c r="L48" s="40">
        <f>I48/E48-1</f>
        <v>1.1774193548387095</v>
      </c>
      <c r="M48" s="29">
        <f>I48-E48</f>
        <v>2117</v>
      </c>
      <c r="N48" s="42">
        <f>I48/$I$22</f>
        <v>0.81613508442776739</v>
      </c>
    </row>
    <row r="49" spans="2:14" x14ac:dyDescent="0.25">
      <c r="B49" s="273"/>
      <c r="C49" s="279"/>
      <c r="D49" s="32" t="s">
        <v>32</v>
      </c>
      <c r="E49" s="33">
        <v>2323</v>
      </c>
      <c r="F49" s="33">
        <v>160.5</v>
      </c>
      <c r="G49" s="33">
        <v>848</v>
      </c>
      <c r="H49" s="33">
        <v>876</v>
      </c>
      <c r="I49" s="33">
        <v>882</v>
      </c>
      <c r="J49" s="34">
        <f>IFERROR(I49/H49-1,"-")</f>
        <v>6.8493150684931781E-3</v>
      </c>
      <c r="K49" s="33">
        <f>IFERROR(I49-H49,"-")</f>
        <v>6</v>
      </c>
      <c r="L49" s="34">
        <f>IFERROR(I49/E49-1,"-")</f>
        <v>-0.62031855359448995</v>
      </c>
      <c r="M49" s="33">
        <f>IFERROR(I49-E49,"-")</f>
        <v>-1441</v>
      </c>
      <c r="N49" s="34">
        <f>IFERROR(I49/I47,"-")</f>
        <v>0.18386491557223264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222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50</v>
      </c>
      <c r="C57" s="274" t="s">
        <v>8</v>
      </c>
      <c r="D57" s="15" t="s">
        <v>30</v>
      </c>
      <c r="E57" s="49">
        <v>142901</v>
      </c>
      <c r="F57" s="49">
        <v>77467</v>
      </c>
      <c r="G57" s="49">
        <v>107459</v>
      </c>
      <c r="H57" s="49">
        <v>198873</v>
      </c>
      <c r="I57" s="49">
        <v>252588</v>
      </c>
      <c r="J57" s="17">
        <f t="shared" ref="J57:J73" si="12">I57/H57-1</f>
        <v>0.27009699657570407</v>
      </c>
      <c r="K57" s="16">
        <f t="shared" ref="K57:K73" si="13">I57-H57</f>
        <v>53715</v>
      </c>
      <c r="L57" s="17">
        <f t="shared" ref="L57:L73" si="14">I57/E57-1</f>
        <v>0.76757335498002122</v>
      </c>
      <c r="M57" s="16">
        <f t="shared" ref="M57:M73" si="15">I57-E57</f>
        <v>109687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82594</v>
      </c>
      <c r="F58" s="50">
        <v>63499</v>
      </c>
      <c r="G58" s="50">
        <v>95997</v>
      </c>
      <c r="H58" s="50">
        <v>169794</v>
      </c>
      <c r="I58" s="50">
        <v>220761</v>
      </c>
      <c r="J58" s="21">
        <f t="shared" si="12"/>
        <v>0.3001696173009647</v>
      </c>
      <c r="K58" s="20">
        <f t="shared" si="13"/>
        <v>50967</v>
      </c>
      <c r="L58" s="21">
        <f t="shared" si="14"/>
        <v>1.6728454851441992</v>
      </c>
      <c r="M58" s="20">
        <f t="shared" si="15"/>
        <v>138167</v>
      </c>
      <c r="N58" s="21">
        <f t="shared" ref="N58" si="16">I58/$I$57</f>
        <v>0.87399638937716762</v>
      </c>
    </row>
    <row r="59" spans="2:14" x14ac:dyDescent="0.25">
      <c r="B59" s="272"/>
      <c r="C59" s="276"/>
      <c r="D59" s="23" t="s">
        <v>32</v>
      </c>
      <c r="E59" s="24">
        <v>60307</v>
      </c>
      <c r="F59" s="24">
        <v>13968</v>
      </c>
      <c r="G59" s="24">
        <v>11462</v>
      </c>
      <c r="H59" s="24">
        <v>29079</v>
      </c>
      <c r="I59" s="24">
        <v>31827</v>
      </c>
      <c r="J59" s="25">
        <f>IFERROR(I59/H59-1,"-")</f>
        <v>9.4501186423191941E-2</v>
      </c>
      <c r="K59" s="24">
        <f>IFERROR(I59-H59,"-")</f>
        <v>2748</v>
      </c>
      <c r="L59" s="25">
        <f>IFERROR(I59/E59-1,"-")</f>
        <v>-0.47225031920009286</v>
      </c>
      <c r="M59" s="24">
        <f>IFERROR(I59-E59,"-")</f>
        <v>-28480</v>
      </c>
      <c r="N59" s="25">
        <f>IFERROR(I59/I57,"-")</f>
        <v>0.12600361062283244</v>
      </c>
    </row>
    <row r="60" spans="2:14" x14ac:dyDescent="0.25">
      <c r="B60" s="272"/>
      <c r="C60" s="277" t="s">
        <v>33</v>
      </c>
      <c r="D60" s="26" t="s">
        <v>30</v>
      </c>
      <c r="E60" s="51">
        <v>142901</v>
      </c>
      <c r="F60" s="51">
        <v>77467</v>
      </c>
      <c r="G60" s="51">
        <v>107459</v>
      </c>
      <c r="H60" s="51">
        <v>198873</v>
      </c>
      <c r="I60" s="51">
        <v>252588</v>
      </c>
      <c r="J60" s="36">
        <f t="shared" si="12"/>
        <v>0.27009699657570407</v>
      </c>
      <c r="K60" s="51">
        <f t="shared" si="13"/>
        <v>53715</v>
      </c>
      <c r="L60" s="36">
        <f t="shared" si="14"/>
        <v>0.76757335498002122</v>
      </c>
      <c r="M60" s="51">
        <f t="shared" si="15"/>
        <v>109687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82594</v>
      </c>
      <c r="F61" s="52">
        <v>63499</v>
      </c>
      <c r="G61" s="52">
        <v>95997</v>
      </c>
      <c r="H61" s="52">
        <v>169794</v>
      </c>
      <c r="I61" s="52">
        <v>220761</v>
      </c>
      <c r="J61" s="40">
        <f t="shared" si="12"/>
        <v>0.3001696173009647</v>
      </c>
      <c r="K61" s="52">
        <f t="shared" si="13"/>
        <v>50967</v>
      </c>
      <c r="L61" s="40">
        <f t="shared" si="14"/>
        <v>1.6728454851441992</v>
      </c>
      <c r="M61" s="52">
        <f t="shared" si="15"/>
        <v>138167</v>
      </c>
      <c r="N61" s="40">
        <f t="shared" ref="N61" si="17">I61/$I$60</f>
        <v>0.87399638937716762</v>
      </c>
    </row>
    <row r="62" spans="2:14" x14ac:dyDescent="0.25">
      <c r="B62" s="272"/>
      <c r="C62" s="279"/>
      <c r="D62" s="32" t="s">
        <v>32</v>
      </c>
      <c r="E62" s="33">
        <v>60307</v>
      </c>
      <c r="F62" s="33">
        <v>13968</v>
      </c>
      <c r="G62" s="33">
        <v>11462</v>
      </c>
      <c r="H62" s="33">
        <v>29079</v>
      </c>
      <c r="I62" s="33">
        <v>31827</v>
      </c>
      <c r="J62" s="34">
        <f>IFERROR(I62/H62-1,"-")</f>
        <v>9.4501186423191941E-2</v>
      </c>
      <c r="K62" s="33">
        <f>IFERROR(I62-H62,"-")</f>
        <v>2748</v>
      </c>
      <c r="L62" s="34">
        <f>IFERROR(I62/E62-1,"-")</f>
        <v>-0.47225031920009286</v>
      </c>
      <c r="M62" s="33">
        <f>IFERROR(I62-E62,"-")</f>
        <v>-28480</v>
      </c>
      <c r="N62" s="61">
        <f>IFERROR(I62/I60,"-")</f>
        <v>0.12600361062283244</v>
      </c>
    </row>
    <row r="63" spans="2:14" x14ac:dyDescent="0.25">
      <c r="B63" s="272"/>
      <c r="C63" s="274" t="s">
        <v>21</v>
      </c>
      <c r="D63" s="15" t="s">
        <v>30</v>
      </c>
      <c r="E63" s="49">
        <v>1055815</v>
      </c>
      <c r="F63" s="49">
        <v>442013</v>
      </c>
      <c r="G63" s="49">
        <v>749212</v>
      </c>
      <c r="H63" s="49">
        <v>1316064</v>
      </c>
      <c r="I63" s="49">
        <v>1447168</v>
      </c>
      <c r="J63" s="17">
        <f t="shared" si="12"/>
        <v>9.9618255647141885E-2</v>
      </c>
      <c r="K63" s="16">
        <f t="shared" si="13"/>
        <v>131104</v>
      </c>
      <c r="L63" s="17">
        <f t="shared" si="14"/>
        <v>0.37066436828421656</v>
      </c>
      <c r="M63" s="16">
        <f t="shared" si="15"/>
        <v>391353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572002</v>
      </c>
      <c r="F64" s="50">
        <v>336567</v>
      </c>
      <c r="G64" s="50">
        <v>689608</v>
      </c>
      <c r="H64" s="50">
        <v>1133520</v>
      </c>
      <c r="I64" s="50">
        <v>1226035</v>
      </c>
      <c r="J64" s="21">
        <f t="shared" si="12"/>
        <v>8.161743948055622E-2</v>
      </c>
      <c r="K64" s="20">
        <f t="shared" si="13"/>
        <v>92515</v>
      </c>
      <c r="L64" s="21">
        <f t="shared" si="14"/>
        <v>1.1434103377260918</v>
      </c>
      <c r="M64" s="20">
        <f t="shared" si="15"/>
        <v>654033</v>
      </c>
      <c r="N64" s="21">
        <f t="shared" ref="N64" si="18">I64/$I$63</f>
        <v>0.8471960408190341</v>
      </c>
    </row>
    <row r="65" spans="2:14" x14ac:dyDescent="0.25">
      <c r="B65" s="272"/>
      <c r="C65" s="276"/>
      <c r="D65" s="23" t="s">
        <v>32</v>
      </c>
      <c r="E65" s="24">
        <v>483813</v>
      </c>
      <c r="F65" s="24">
        <v>105446</v>
      </c>
      <c r="G65" s="24">
        <v>59604</v>
      </c>
      <c r="H65" s="24">
        <v>182544</v>
      </c>
      <c r="I65" s="24">
        <v>221133</v>
      </c>
      <c r="J65" s="25">
        <f>IFERROR(I65/H65-1,"-")</f>
        <v>0.21139560872995</v>
      </c>
      <c r="K65" s="24">
        <f>IFERROR(I65-H65,"-")</f>
        <v>38589</v>
      </c>
      <c r="L65" s="25">
        <f>IFERROR(I65/E65-1,"-")</f>
        <v>-0.54293704385785424</v>
      </c>
      <c r="M65" s="24">
        <f>IFERROR(I65-E65,"-")</f>
        <v>-262680</v>
      </c>
      <c r="N65" s="25">
        <f>IFERROR(I65/I63,"-")</f>
        <v>0.15280395918096587</v>
      </c>
    </row>
    <row r="66" spans="2:14" x14ac:dyDescent="0.25">
      <c r="B66" s="272"/>
      <c r="C66" s="277" t="s">
        <v>22</v>
      </c>
      <c r="D66" s="26" t="s">
        <v>30</v>
      </c>
      <c r="E66" s="53">
        <v>7.3884367499177754</v>
      </c>
      <c r="F66" s="53">
        <v>5.7058231246853497</v>
      </c>
      <c r="G66" s="53">
        <v>6.9720730697289195</v>
      </c>
      <c r="H66" s="53">
        <v>6.6176102336667117</v>
      </c>
      <c r="I66" s="53">
        <v>5.729361648217651</v>
      </c>
      <c r="J66" s="36">
        <f t="shared" si="12"/>
        <v>-0.13422497761051977</v>
      </c>
      <c r="K66" s="37">
        <f t="shared" si="13"/>
        <v>-0.88824858544906071</v>
      </c>
      <c r="L66" s="36">
        <f t="shared" si="14"/>
        <v>-0.22455022054815421</v>
      </c>
      <c r="M66" s="37">
        <f t="shared" si="15"/>
        <v>-1.6590751017001244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6.9254667409254909</v>
      </c>
      <c r="F67" s="54">
        <f t="shared" si="19"/>
        <v>5.3003511866328603</v>
      </c>
      <c r="G67" s="54">
        <f t="shared" si="19"/>
        <v>7.1836411554527748</v>
      </c>
      <c r="H67" s="54">
        <f t="shared" si="19"/>
        <v>6.6758542704689212</v>
      </c>
      <c r="I67" s="54">
        <f t="shared" si="19"/>
        <v>5.5536756945293781</v>
      </c>
      <c r="J67" s="40">
        <f t="shared" si="12"/>
        <v>-0.16809512767580526</v>
      </c>
      <c r="K67" s="41">
        <f t="shared" si="13"/>
        <v>-1.1221785759395431</v>
      </c>
      <c r="L67" s="40">
        <f t="shared" si="14"/>
        <v>-0.19807921945384899</v>
      </c>
      <c r="M67" s="41">
        <f t="shared" si="15"/>
        <v>-1.3717910463961127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8.0225015338186285</v>
      </c>
      <c r="F68" s="43">
        <f t="shared" ref="F68:I68" si="20">IFERROR(F65/F59,"-")</f>
        <v>7.5491122565864837</v>
      </c>
      <c r="G68" s="43">
        <f t="shared" si="20"/>
        <v>5.2001395916942945</v>
      </c>
      <c r="H68" s="43">
        <f t="shared" si="20"/>
        <v>6.2775198596925614</v>
      </c>
      <c r="I68" s="43">
        <f t="shared" si="20"/>
        <v>6.9479687058158168</v>
      </c>
      <c r="J68" s="34">
        <f>IFERROR(I68/H68-1,"-")</f>
        <v>0.10680154919590978</v>
      </c>
      <c r="K68" s="33">
        <f>IFERROR(I68-H68,"-")</f>
        <v>0.67044884612325539</v>
      </c>
      <c r="L68" s="34">
        <f>IFERROR(I68/E68-1,"-")</f>
        <v>-0.13393987193061274</v>
      </c>
      <c r="M68" s="33">
        <f>IFERROR(I68-E68,"-")</f>
        <v>-1.0745328280028117</v>
      </c>
      <c r="N68" s="61">
        <f>IFERROR(I68/I66,"-")</f>
        <v>1.2126950840984636</v>
      </c>
    </row>
    <row r="69" spans="2:14" x14ac:dyDescent="0.25">
      <c r="B69" s="272"/>
      <c r="C69" s="280" t="s">
        <v>34</v>
      </c>
      <c r="D69" s="15" t="s">
        <v>30</v>
      </c>
      <c r="E69" s="57">
        <v>0.70135878861553691</v>
      </c>
      <c r="F69" s="57">
        <v>0.60407891607923314</v>
      </c>
      <c r="G69" s="57">
        <v>0.70336128458075009</v>
      </c>
      <c r="H69" s="57">
        <v>0.8015089072176752</v>
      </c>
      <c r="I69" s="57">
        <v>0.82779844332469787</v>
      </c>
      <c r="J69" s="57">
        <f t="shared" si="12"/>
        <v>3.2800054834428494E-2</v>
      </c>
      <c r="K69" s="44">
        <f t="shared" si="13"/>
        <v>2.6289536107022671E-2</v>
      </c>
      <c r="L69" s="17">
        <f t="shared" si="14"/>
        <v>0.18027813547292881</v>
      </c>
      <c r="M69" s="44">
        <f t="shared" si="15"/>
        <v>0.12643965470916096</v>
      </c>
      <c r="N69" s="17"/>
    </row>
    <row r="70" spans="2:14" x14ac:dyDescent="0.25">
      <c r="B70" s="272"/>
      <c r="C70" s="281"/>
      <c r="D70" s="19" t="s">
        <v>31</v>
      </c>
      <c r="E70" s="58">
        <v>0.86997825061978129</v>
      </c>
      <c r="F70" s="58">
        <v>0.63275535008939532</v>
      </c>
      <c r="G70" s="58">
        <v>0.76920022397565713</v>
      </c>
      <c r="H70" s="58">
        <v>0.85289463645208108</v>
      </c>
      <c r="I70" s="58">
        <v>0.85798212005108554</v>
      </c>
      <c r="J70" s="58">
        <f t="shared" si="12"/>
        <v>5.9649614167673892E-3</v>
      </c>
      <c r="K70" s="45">
        <f t="shared" si="13"/>
        <v>5.0874835990044609E-3</v>
      </c>
      <c r="L70" s="21">
        <f t="shared" si="14"/>
        <v>-1.3789000541277407E-2</v>
      </c>
      <c r="M70" s="45">
        <f t="shared" si="15"/>
        <v>-1.1996130568695751E-2</v>
      </c>
      <c r="N70" s="21"/>
    </row>
    <row r="71" spans="2:14" x14ac:dyDescent="0.25">
      <c r="B71" s="272"/>
      <c r="C71" s="282"/>
      <c r="D71" s="23" t="s">
        <v>32</v>
      </c>
      <c r="E71" s="59">
        <v>0.57060485083648327</v>
      </c>
      <c r="F71" s="59">
        <v>0.5277392683940002</v>
      </c>
      <c r="G71" s="59">
        <v>0.4474304502529764</v>
      </c>
      <c r="H71" s="59">
        <v>0.58328966372269586</v>
      </c>
      <c r="I71" s="59">
        <v>0.69269009328463405</v>
      </c>
      <c r="J71" s="25">
        <f>IFERROR(I71/H71-1,"-")</f>
        <v>0.18755763450995877</v>
      </c>
      <c r="K71" s="24">
        <f>IFERROR(I71-H71,"-")</f>
        <v>0.10940042956193818</v>
      </c>
      <c r="L71" s="25">
        <f>IFERROR(I71/E71-1,"-")</f>
        <v>0.21395759652091773</v>
      </c>
      <c r="M71" s="24">
        <f>IFERROR(I71-E71,"-")</f>
        <v>0.12208524244815078</v>
      </c>
      <c r="N71" s="25">
        <f>IFERROR(I71/I69,"-")</f>
        <v>0.83678593366589771</v>
      </c>
    </row>
    <row r="72" spans="2:14" x14ac:dyDescent="0.25">
      <c r="B72" s="272"/>
      <c r="C72" s="283" t="s">
        <v>39</v>
      </c>
      <c r="D72" s="26" t="s">
        <v>30</v>
      </c>
      <c r="E72" s="51">
        <v>4124</v>
      </c>
      <c r="F72" s="51">
        <v>2132</v>
      </c>
      <c r="G72" s="51">
        <v>2908</v>
      </c>
      <c r="H72" s="51">
        <v>4497</v>
      </c>
      <c r="I72" s="51">
        <v>4790</v>
      </c>
      <c r="J72" s="36">
        <f t="shared" si="12"/>
        <v>6.5154547476095281E-2</v>
      </c>
      <c r="K72" s="27">
        <f t="shared" si="13"/>
        <v>293</v>
      </c>
      <c r="L72" s="36">
        <f t="shared" si="14"/>
        <v>0.16149369544131909</v>
      </c>
      <c r="M72" s="27">
        <f t="shared" si="15"/>
        <v>666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1801</v>
      </c>
      <c r="F73" s="52">
        <v>1559</v>
      </c>
      <c r="G73" s="52">
        <v>2545</v>
      </c>
      <c r="H73" s="52">
        <v>3640</v>
      </c>
      <c r="I73" s="52">
        <v>3915</v>
      </c>
      <c r="J73" s="40">
        <f t="shared" si="12"/>
        <v>7.5549450549450503E-2</v>
      </c>
      <c r="K73" s="29">
        <f t="shared" si="13"/>
        <v>275</v>
      </c>
      <c r="L73" s="40">
        <f t="shared" si="14"/>
        <v>1.1737923375902275</v>
      </c>
      <c r="M73" s="29">
        <f t="shared" si="15"/>
        <v>2114</v>
      </c>
      <c r="N73" s="40">
        <f t="shared" ref="N73" si="21">I73/$I$72</f>
        <v>0.81732776617954073</v>
      </c>
    </row>
    <row r="74" spans="2:14" x14ac:dyDescent="0.25">
      <c r="B74" s="273"/>
      <c r="C74" s="279"/>
      <c r="D74" s="32" t="s">
        <v>32</v>
      </c>
      <c r="E74" s="33">
        <v>2323</v>
      </c>
      <c r="F74" s="33">
        <v>573</v>
      </c>
      <c r="G74" s="33">
        <v>363</v>
      </c>
      <c r="H74" s="33">
        <v>857</v>
      </c>
      <c r="I74" s="33">
        <v>875</v>
      </c>
      <c r="J74" s="34">
        <f>IFERROR(I74/H74-1,"-")</f>
        <v>2.100350058343059E-2</v>
      </c>
      <c r="K74" s="33">
        <f>IFERROR(I74-H74,"-")</f>
        <v>18</v>
      </c>
      <c r="L74" s="34">
        <f>IFERROR(I74/E74-1,"-")</f>
        <v>-0.62333189840723202</v>
      </c>
      <c r="M74" s="33">
        <f>IFERROR(I74-E74,"-")</f>
        <v>-1448</v>
      </c>
      <c r="N74" s="61">
        <f>IFERROR(I74/I72,"-")</f>
        <v>0.1826722338204593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943C7-5681-4621-98E7-B671CBAE86F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0E38-AD3C-44B1-A56C-C8B112C9A3AF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267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223</v>
      </c>
      <c r="D8" s="172" t="s">
        <v>224</v>
      </c>
      <c r="E8" s="172" t="s">
        <v>225</v>
      </c>
      <c r="F8" s="172" t="s">
        <v>226</v>
      </c>
      <c r="G8" s="172" t="s">
        <v>227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223</v>
      </c>
      <c r="N8" s="172" t="s">
        <v>224</v>
      </c>
      <c r="O8" s="172" t="s">
        <v>225</v>
      </c>
      <c r="P8" s="172" t="s">
        <v>226</v>
      </c>
      <c r="Q8" s="172" t="s">
        <v>227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50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16563</v>
      </c>
      <c r="N10" s="176">
        <v>15789</v>
      </c>
      <c r="O10" s="176">
        <v>23478</v>
      </c>
      <c r="P10" s="176">
        <v>23404</v>
      </c>
      <c r="Q10" s="176">
        <v>25728</v>
      </c>
      <c r="R10" s="177">
        <f t="shared" ref="R10:R22" si="3">IFERROR(Q10/P10-1,"-")</f>
        <v>9.9299265082891885E-2</v>
      </c>
      <c r="S10" s="177">
        <f t="shared" ref="S10:S22" si="4">IFERROR(Q10/M10-1,"-")</f>
        <v>0.55334178590835004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4659</v>
      </c>
      <c r="N11" s="158">
        <v>6967</v>
      </c>
      <c r="O11" s="158">
        <v>7917</v>
      </c>
      <c r="P11" s="158">
        <v>7203</v>
      </c>
      <c r="Q11" s="158">
        <v>7276</v>
      </c>
      <c r="R11" s="159">
        <f t="shared" si="3"/>
        <v>1.0134666111342394E-2</v>
      </c>
      <c r="S11" s="160">
        <f t="shared" si="4"/>
        <v>0.56170852114187597</v>
      </c>
      <c r="T11" s="159">
        <f t="shared" si="5"/>
        <v>0.28280472636815923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1902</v>
      </c>
      <c r="N12" s="163">
        <v>2685</v>
      </c>
      <c r="O12" s="163">
        <v>2935</v>
      </c>
      <c r="P12" s="163">
        <v>2382</v>
      </c>
      <c r="Q12" s="163">
        <v>2847</v>
      </c>
      <c r="R12" s="164">
        <f t="shared" si="3"/>
        <v>0.19521410579345089</v>
      </c>
      <c r="S12" s="165">
        <f t="shared" si="4"/>
        <v>0.49684542586750791</v>
      </c>
      <c r="T12" s="164">
        <f t="shared" si="5"/>
        <v>0.11065764925373134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2757</v>
      </c>
      <c r="N13" s="163">
        <v>4282</v>
      </c>
      <c r="O13" s="163">
        <v>4982</v>
      </c>
      <c r="P13" s="163">
        <v>4821</v>
      </c>
      <c r="Q13" s="163">
        <v>4429</v>
      </c>
      <c r="R13" s="164">
        <f t="shared" si="3"/>
        <v>-8.1310931342045256E-2</v>
      </c>
      <c r="S13" s="165">
        <f t="shared" si="4"/>
        <v>0.60645629307217996</v>
      </c>
      <c r="T13" s="164">
        <f>Q13/Q$10</f>
        <v>0.17214707711442787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11904</v>
      </c>
      <c r="N14" s="158">
        <v>8822</v>
      </c>
      <c r="O14" s="158">
        <v>15561</v>
      </c>
      <c r="P14" s="158">
        <v>16201</v>
      </c>
      <c r="Q14" s="158">
        <v>18452</v>
      </c>
      <c r="R14" s="159">
        <f t="shared" si="3"/>
        <v>0.13894204061477677</v>
      </c>
      <c r="S14" s="160">
        <f t="shared" si="4"/>
        <v>0.55006720430107525</v>
      </c>
      <c r="T14" s="159">
        <f t="shared" si="5"/>
        <v>0.71719527363184077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6650</v>
      </c>
      <c r="N15" s="163">
        <v>4186</v>
      </c>
      <c r="O15" s="163">
        <v>10586</v>
      </c>
      <c r="P15" s="163">
        <v>11111</v>
      </c>
      <c r="Q15" s="163">
        <v>12278</v>
      </c>
      <c r="R15" s="164">
        <f t="shared" si="3"/>
        <v>0.10503105031050319</v>
      </c>
      <c r="S15" s="165">
        <f t="shared" si="4"/>
        <v>0.84631578947368413</v>
      </c>
      <c r="T15" s="164">
        <f t="shared" si="5"/>
        <v>0.47722325870646765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579</v>
      </c>
      <c r="N16" s="163">
        <v>486</v>
      </c>
      <c r="O16" s="163">
        <v>392</v>
      </c>
      <c r="P16" s="163">
        <v>409</v>
      </c>
      <c r="Q16" s="163">
        <v>650</v>
      </c>
      <c r="R16" s="164">
        <f t="shared" si="3"/>
        <v>0.58924205378973116</v>
      </c>
      <c r="S16" s="165">
        <f t="shared" si="4"/>
        <v>0.12262521588946451</v>
      </c>
      <c r="T16" s="164">
        <f t="shared" si="5"/>
        <v>2.5264303482587066E-2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1690</v>
      </c>
      <c r="N17" s="163">
        <v>1111</v>
      </c>
      <c r="O17" s="163">
        <v>1161</v>
      </c>
      <c r="P17" s="163">
        <v>1257</v>
      </c>
      <c r="Q17" s="163">
        <v>1822</v>
      </c>
      <c r="R17" s="164">
        <f t="shared" si="3"/>
        <v>0.44948289578361167</v>
      </c>
      <c r="S17" s="165">
        <f t="shared" si="4"/>
        <v>7.8106508875739555E-2</v>
      </c>
      <c r="T17" s="164">
        <f t="shared" si="5"/>
        <v>7.0817786069651736E-2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264</v>
      </c>
      <c r="N18" s="163">
        <v>559</v>
      </c>
      <c r="O18" s="163">
        <v>300</v>
      </c>
      <c r="P18" s="163">
        <v>536</v>
      </c>
      <c r="Q18" s="163">
        <v>332</v>
      </c>
      <c r="R18" s="164">
        <f t="shared" si="3"/>
        <v>-0.38059701492537312</v>
      </c>
      <c r="S18" s="165">
        <f t="shared" si="4"/>
        <v>0.25757575757575757</v>
      </c>
      <c r="T18" s="164">
        <f t="shared" si="5"/>
        <v>1.2904228855721393E-2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473</v>
      </c>
      <c r="N19" s="163">
        <v>618</v>
      </c>
      <c r="O19" s="163">
        <v>420</v>
      </c>
      <c r="P19" s="163">
        <v>311</v>
      </c>
      <c r="Q19" s="163">
        <v>345</v>
      </c>
      <c r="R19" s="164">
        <f t="shared" si="3"/>
        <v>0.10932475884244375</v>
      </c>
      <c r="S19" s="165">
        <f t="shared" si="4"/>
        <v>-0.2706131078224101</v>
      </c>
      <c r="T19" s="164">
        <f t="shared" si="5"/>
        <v>1.3409514925373135E-2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24</v>
      </c>
      <c r="N20" s="163">
        <v>15</v>
      </c>
      <c r="O20" s="163">
        <v>41</v>
      </c>
      <c r="P20" s="163">
        <v>17</v>
      </c>
      <c r="Q20" s="163">
        <v>4</v>
      </c>
      <c r="R20" s="164">
        <f t="shared" si="3"/>
        <v>-0.76470588235294112</v>
      </c>
      <c r="S20" s="165">
        <f t="shared" si="4"/>
        <v>-0.83333333333333337</v>
      </c>
      <c r="T20" s="164">
        <f t="shared" si="5"/>
        <v>1.554726368159204E-4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23</v>
      </c>
      <c r="N21" s="163">
        <v>5</v>
      </c>
      <c r="O21" s="163">
        <v>10</v>
      </c>
      <c r="P21" s="163">
        <v>22</v>
      </c>
      <c r="Q21" s="163">
        <v>9</v>
      </c>
      <c r="R21" s="164">
        <f t="shared" si="3"/>
        <v>-0.59090909090909083</v>
      </c>
      <c r="S21" s="165">
        <f t="shared" si="4"/>
        <v>-0.60869565217391308</v>
      </c>
      <c r="T21" s="164">
        <f t="shared" si="5"/>
        <v>3.4981343283582088E-4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2201</v>
      </c>
      <c r="N22" s="169">
        <f>N14-SUM(N15:N21)</f>
        <v>1842</v>
      </c>
      <c r="O22" s="169">
        <f>O14-SUM(O15:O21)</f>
        <v>2651</v>
      </c>
      <c r="P22" s="169">
        <f>P14-SUM(P15:P21)</f>
        <v>2538</v>
      </c>
      <c r="Q22" s="169">
        <f>Q14-SUM(Q15:Q21)</f>
        <v>3012</v>
      </c>
      <c r="R22" s="170">
        <f t="shared" si="3"/>
        <v>0.18676122931442074</v>
      </c>
      <c r="S22" s="171">
        <f t="shared" si="4"/>
        <v>0.368468877782826</v>
      </c>
      <c r="T22" s="170">
        <f t="shared" si="5"/>
        <v>0.11707089552238806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23F7-3D1E-4893-AF20-508F2E131399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267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266</v>
      </c>
      <c r="G7" s="172" t="s">
        <v>261</v>
      </c>
      <c r="H7" s="172" t="s">
        <v>262</v>
      </c>
      <c r="I7" s="172" t="s">
        <v>263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2" t="s">
        <v>263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50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116800</v>
      </c>
      <c r="S9" s="176">
        <v>115117</v>
      </c>
      <c r="T9" s="176">
        <v>56783</v>
      </c>
      <c r="U9" s="176">
        <v>150691</v>
      </c>
      <c r="V9" s="176">
        <v>191150</v>
      </c>
      <c r="W9" s="176">
        <v>187665</v>
      </c>
      <c r="X9" s="177">
        <f>IFERROR(W9/V9-1,"-")</f>
        <v>-1.8231755166099872E-2</v>
      </c>
      <c r="Y9" s="177">
        <f>IFERROR(W9/S9-1,"-")</f>
        <v>0.6302110027189729</v>
      </c>
      <c r="Z9" s="176">
        <f>W9-V9</f>
        <v>-3485</v>
      </c>
      <c r="AA9" s="176">
        <f>W9-S9</f>
        <v>72548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23127</v>
      </c>
      <c r="S10" s="158">
        <v>23030</v>
      </c>
      <c r="T10" s="158">
        <v>17766</v>
      </c>
      <c r="U10" s="158">
        <v>34685</v>
      </c>
      <c r="V10" s="158">
        <v>41543</v>
      </c>
      <c r="W10" s="158">
        <v>38704</v>
      </c>
      <c r="X10" s="160">
        <f>IFERROR(W10/V10-1,"-")</f>
        <v>-6.8338829646390487E-2</v>
      </c>
      <c r="Y10" s="159">
        <f t="shared" ref="Y10:Y21" si="5">IFERROR(W10/S10-1,"-")</f>
        <v>0.68059053408597481</v>
      </c>
      <c r="Z10" s="157">
        <f t="shared" ref="Z10:Z20" si="6">W10-V10</f>
        <v>-2839</v>
      </c>
      <c r="AA10" s="158">
        <f t="shared" ref="AA10:AA21" si="7">W10-S10</f>
        <v>15674</v>
      </c>
      <c r="AB10" s="159">
        <f t="shared" si="1"/>
        <v>0.20623984227213385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10105</v>
      </c>
      <c r="S11" s="163">
        <v>8635</v>
      </c>
      <c r="T11" s="163">
        <v>1974</v>
      </c>
      <c r="U11" s="163">
        <v>12582</v>
      </c>
      <c r="V11" s="163">
        <v>15999</v>
      </c>
      <c r="W11" s="163">
        <v>12288</v>
      </c>
      <c r="X11" s="165">
        <f>IFERROR(W11/V11-1,"-")</f>
        <v>-0.2319519969998125</v>
      </c>
      <c r="Y11" s="164">
        <f t="shared" si="5"/>
        <v>0.42304574406485229</v>
      </c>
      <c r="Z11" s="162">
        <f t="shared" si="6"/>
        <v>-3711</v>
      </c>
      <c r="AA11" s="163">
        <f t="shared" si="7"/>
        <v>3653</v>
      </c>
      <c r="AB11" s="164">
        <f t="shared" si="1"/>
        <v>6.5478379026456715E-2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13022</v>
      </c>
      <c r="S12" s="163">
        <v>14395</v>
      </c>
      <c r="T12" s="163">
        <v>15792</v>
      </c>
      <c r="U12" s="163">
        <v>22103</v>
      </c>
      <c r="V12" s="163">
        <v>25544</v>
      </c>
      <c r="W12" s="163">
        <v>26416</v>
      </c>
      <c r="X12" s="165">
        <f>IFERROR(W12/V12-1,"-")</f>
        <v>3.4137175070466652E-2</v>
      </c>
      <c r="Y12" s="164">
        <f t="shared" si="5"/>
        <v>0.835081625564432</v>
      </c>
      <c r="Z12" s="162">
        <f t="shared" si="6"/>
        <v>872</v>
      </c>
      <c r="AA12" s="163">
        <f t="shared" si="7"/>
        <v>12021</v>
      </c>
      <c r="AB12" s="164">
        <f t="shared" si="1"/>
        <v>0.14076146324567715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93673</v>
      </c>
      <c r="S13" s="158">
        <v>92087</v>
      </c>
      <c r="T13" s="158">
        <v>39017</v>
      </c>
      <c r="U13" s="158">
        <v>116006</v>
      </c>
      <c r="V13" s="158">
        <v>149607</v>
      </c>
      <c r="W13" s="158">
        <v>148961</v>
      </c>
      <c r="X13" s="160">
        <f>IFERROR(W13/V13-1,"-")</f>
        <v>-4.3179797736736525E-3</v>
      </c>
      <c r="Y13" s="159">
        <f t="shared" si="5"/>
        <v>0.61761160641567203</v>
      </c>
      <c r="Z13" s="157">
        <f t="shared" si="6"/>
        <v>-646</v>
      </c>
      <c r="AA13" s="158">
        <f t="shared" si="7"/>
        <v>56874</v>
      </c>
      <c r="AB13" s="159">
        <f t="shared" si="1"/>
        <v>0.79376015772786612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51310</v>
      </c>
      <c r="S14" s="163">
        <v>50483</v>
      </c>
      <c r="T14" s="163">
        <v>20709</v>
      </c>
      <c r="U14" s="163">
        <v>69301</v>
      </c>
      <c r="V14" s="163">
        <v>96164</v>
      </c>
      <c r="W14" s="163">
        <v>92013</v>
      </c>
      <c r="X14" s="165">
        <f t="shared" ref="X14:X21" si="9">IFERROR(W14/V14-1,"-")</f>
        <v>-4.316584168711779E-2</v>
      </c>
      <c r="Y14" s="164">
        <f t="shared" si="5"/>
        <v>0.82265317037418528</v>
      </c>
      <c r="Z14" s="162">
        <f t="shared" si="6"/>
        <v>-4151</v>
      </c>
      <c r="AA14" s="163">
        <f t="shared" si="7"/>
        <v>41530</v>
      </c>
      <c r="AB14" s="164">
        <f t="shared" si="1"/>
        <v>0.49030453201182961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10674</v>
      </c>
      <c r="S15" s="163">
        <v>7697</v>
      </c>
      <c r="T15" s="163">
        <v>2681</v>
      </c>
      <c r="U15" s="163">
        <v>4959</v>
      </c>
      <c r="V15" s="163">
        <v>6678</v>
      </c>
      <c r="W15" s="163">
        <v>6419</v>
      </c>
      <c r="X15" s="165">
        <f t="shared" si="9"/>
        <v>-3.8784067085953833E-2</v>
      </c>
      <c r="Y15" s="164">
        <f t="shared" si="5"/>
        <v>-0.16603871638300638</v>
      </c>
      <c r="Z15" s="162">
        <f t="shared" si="6"/>
        <v>-259</v>
      </c>
      <c r="AA15" s="163">
        <f t="shared" si="7"/>
        <v>-1278</v>
      </c>
      <c r="AB15" s="164">
        <f t="shared" si="1"/>
        <v>3.420456664801641E-2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11059</v>
      </c>
      <c r="S16" s="163">
        <v>10799</v>
      </c>
      <c r="T16" s="163">
        <v>1970</v>
      </c>
      <c r="U16" s="163">
        <v>7182</v>
      </c>
      <c r="V16" s="163">
        <v>11515</v>
      </c>
      <c r="W16" s="163">
        <v>10432</v>
      </c>
      <c r="X16" s="165">
        <f t="shared" si="9"/>
        <v>-9.4051237516283082E-2</v>
      </c>
      <c r="Y16" s="164">
        <f t="shared" si="5"/>
        <v>-3.3984628206315426E-2</v>
      </c>
      <c r="Z16" s="162">
        <f t="shared" si="6"/>
        <v>-1083</v>
      </c>
      <c r="AA16" s="163">
        <f t="shared" si="7"/>
        <v>-367</v>
      </c>
      <c r="AB16" s="164">
        <f t="shared" si="1"/>
        <v>5.5588415527668987E-2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1832</v>
      </c>
      <c r="S17" s="163">
        <v>2230</v>
      </c>
      <c r="T17" s="163">
        <v>1136</v>
      </c>
      <c r="U17" s="163">
        <v>4985</v>
      </c>
      <c r="V17" s="163">
        <v>4884</v>
      </c>
      <c r="W17" s="163">
        <v>4841</v>
      </c>
      <c r="X17" s="165">
        <f t="shared" si="9"/>
        <v>-8.8042588042588354E-3</v>
      </c>
      <c r="Y17" s="164">
        <f t="shared" si="5"/>
        <v>1.1708520179372197</v>
      </c>
      <c r="Z17" s="162">
        <f t="shared" si="6"/>
        <v>-43</v>
      </c>
      <c r="AA17" s="163">
        <f t="shared" si="7"/>
        <v>2611</v>
      </c>
      <c r="AB17" s="164">
        <f t="shared" si="1"/>
        <v>2.5795966216396238E-2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2863</v>
      </c>
      <c r="S18" s="163">
        <v>3263</v>
      </c>
      <c r="T18" s="163">
        <v>1539</v>
      </c>
      <c r="U18" s="163">
        <v>4390</v>
      </c>
      <c r="V18" s="163">
        <v>4301</v>
      </c>
      <c r="W18" s="163">
        <v>3901</v>
      </c>
      <c r="X18" s="165">
        <f t="shared" si="9"/>
        <v>-9.3001627528481734E-2</v>
      </c>
      <c r="Y18" s="164">
        <f t="shared" si="5"/>
        <v>0.1955255899479007</v>
      </c>
      <c r="Z18" s="162">
        <f t="shared" si="6"/>
        <v>-400</v>
      </c>
      <c r="AA18" s="163">
        <f t="shared" si="7"/>
        <v>638</v>
      </c>
      <c r="AB18" s="164">
        <f t="shared" si="1"/>
        <v>2.0787040737484348E-2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611</v>
      </c>
      <c r="S19" s="163">
        <v>615</v>
      </c>
      <c r="T19" s="163">
        <v>443</v>
      </c>
      <c r="U19" s="163">
        <v>639</v>
      </c>
      <c r="V19" s="163">
        <v>1003</v>
      </c>
      <c r="W19" s="163">
        <v>1217</v>
      </c>
      <c r="X19" s="165">
        <f t="shared" si="9"/>
        <v>0.21335992023928219</v>
      </c>
      <c r="Y19" s="164">
        <f t="shared" si="5"/>
        <v>0.97886178861788609</v>
      </c>
      <c r="Z19" s="162">
        <f t="shared" si="6"/>
        <v>214</v>
      </c>
      <c r="AA19" s="163">
        <f t="shared" si="7"/>
        <v>602</v>
      </c>
      <c r="AB19" s="164">
        <f t="shared" si="1"/>
        <v>6.4849599019529483E-3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1444</v>
      </c>
      <c r="S20" s="163">
        <v>1126</v>
      </c>
      <c r="T20" s="163">
        <v>1160</v>
      </c>
      <c r="U20" s="163">
        <v>858</v>
      </c>
      <c r="V20" s="163">
        <v>617</v>
      </c>
      <c r="W20" s="163">
        <v>1444</v>
      </c>
      <c r="X20" s="165">
        <f t="shared" si="9"/>
        <v>1.3403565640194488</v>
      </c>
      <c r="Y20" s="164">
        <f t="shared" si="5"/>
        <v>0.28241563055062158</v>
      </c>
      <c r="Z20" s="162">
        <f t="shared" si="6"/>
        <v>827</v>
      </c>
      <c r="AA20" s="163">
        <f t="shared" si="7"/>
        <v>318</v>
      </c>
      <c r="AB20" s="164">
        <f t="shared" si="1"/>
        <v>7.6945621186689048E-3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13880</v>
      </c>
      <c r="S21" s="169">
        <f t="shared" si="12"/>
        <v>15874</v>
      </c>
      <c r="T21" s="169">
        <f t="shared" si="12"/>
        <v>9379</v>
      </c>
      <c r="U21" s="169">
        <f t="shared" si="12"/>
        <v>23692</v>
      </c>
      <c r="V21" s="169">
        <f t="shared" si="12"/>
        <v>24445</v>
      </c>
      <c r="W21" s="169">
        <f t="shared" si="12"/>
        <v>28694</v>
      </c>
      <c r="X21" s="171">
        <f t="shared" si="9"/>
        <v>0.17381877684598068</v>
      </c>
      <c r="Y21" s="170">
        <f t="shared" si="5"/>
        <v>0.80760992818445265</v>
      </c>
      <c r="Z21" s="168">
        <f>W21-V21</f>
        <v>4249</v>
      </c>
      <c r="AA21" s="169">
        <f t="shared" si="7"/>
        <v>12820</v>
      </c>
      <c r="AB21" s="170">
        <f t="shared" si="1"/>
        <v>0.15290011456584873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CF3F9-E585-46FE-BDAA-23AC3345447B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A1C4-AF0B-4459-9AF7-01492F376067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F21" si="0">IFERROR(E9/C9-1,"-")</f>
        <v>7.2706992884216115E-2</v>
      </c>
      <c r="G9" s="115">
        <v>18472</v>
      </c>
      <c r="H9" s="116">
        <f t="shared" ref="H9:H21" si="1">IFERROR(G9/E9-1,"-")</f>
        <v>-0.82215718178054631</v>
      </c>
      <c r="I9" s="115">
        <v>95884</v>
      </c>
      <c r="J9" s="116">
        <f t="shared" ref="J9:J21" si="2">IFERROR(I9/C9-1,"-")</f>
        <v>-9.7390190752579819E-3</v>
      </c>
      <c r="K9" s="115">
        <v>98876</v>
      </c>
      <c r="L9" s="116">
        <f t="shared" ref="L9:L21" si="3">IFERROR(K9/I9-1,"-")</f>
        <v>3.1204371949438814E-2</v>
      </c>
      <c r="M9" s="115">
        <v>114993</v>
      </c>
      <c r="N9" s="116">
        <v>0.1630021440996805</v>
      </c>
      <c r="O9" s="116"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1"/>
        <v>-0.90265138124337152</v>
      </c>
      <c r="I10" s="115">
        <v>101150</v>
      </c>
      <c r="J10" s="116">
        <f t="shared" si="2"/>
        <v>0.11681572264546758</v>
      </c>
      <c r="K10" s="115">
        <v>108040</v>
      </c>
      <c r="L10" s="116">
        <f t="shared" si="3"/>
        <v>6.8116658428077015E-2</v>
      </c>
      <c r="M10" s="115">
        <v>113195</v>
      </c>
      <c r="N10" s="116">
        <v>4.7713809700111076E-2</v>
      </c>
      <c r="O10" s="116"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1"/>
        <v>-0.42843722007384588</v>
      </c>
      <c r="I11" s="115">
        <v>109311</v>
      </c>
      <c r="J11" s="116">
        <f t="shared" si="2"/>
        <v>0.15826225165562913</v>
      </c>
      <c r="K11" s="115">
        <v>108534</v>
      </c>
      <c r="L11" s="116">
        <f t="shared" si="3"/>
        <v>-7.1081592886351741E-3</v>
      </c>
      <c r="M11" s="115">
        <v>122553</v>
      </c>
      <c r="N11" s="116">
        <v>0.12916689700923212</v>
      </c>
      <c r="O11" s="116"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>IFERROR(E12/C12-1,"-")</f>
        <v>-1</v>
      </c>
      <c r="G12" s="115">
        <v>34934</v>
      </c>
      <c r="H12" s="116" t="str">
        <f t="shared" si="1"/>
        <v>-</v>
      </c>
      <c r="I12" s="115">
        <v>113016</v>
      </c>
      <c r="J12" s="116">
        <f t="shared" si="2"/>
        <v>0.45102520317896433</v>
      </c>
      <c r="K12" s="115">
        <v>122279</v>
      </c>
      <c r="L12" s="116">
        <f t="shared" si="3"/>
        <v>8.1961846110285341E-2</v>
      </c>
      <c r="M12" s="115">
        <v>113033</v>
      </c>
      <c r="N12" s="116">
        <v>-7.5613964785449683E-2</v>
      </c>
      <c r="O12" s="116"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1"/>
        <v>-</v>
      </c>
      <c r="I13" s="115">
        <v>104052</v>
      </c>
      <c r="J13" s="116">
        <f t="shared" si="2"/>
        <v>0.54528848295834265</v>
      </c>
      <c r="K13" s="115">
        <v>111302</v>
      </c>
      <c r="L13" s="116">
        <f t="shared" si="3"/>
        <v>6.9676700111482637E-2</v>
      </c>
      <c r="M13" s="115">
        <v>117998</v>
      </c>
      <c r="N13" s="116">
        <v>6.0160644013584674E-2</v>
      </c>
      <c r="O13" s="116"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1"/>
        <v>-</v>
      </c>
      <c r="I14" s="115">
        <v>93083</v>
      </c>
      <c r="J14" s="116">
        <f t="shared" si="2"/>
        <v>0.15991277258566972</v>
      </c>
      <c r="K14" s="115">
        <v>128219</v>
      </c>
      <c r="L14" s="116">
        <f t="shared" si="3"/>
        <v>0.37746957016855931</v>
      </c>
      <c r="M14" s="115">
        <v>124929</v>
      </c>
      <c r="N14" s="116">
        <v>-2.5659223671998688E-2</v>
      </c>
      <c r="O14" s="116"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1"/>
        <v>-</v>
      </c>
      <c r="I15" s="115">
        <v>99960</v>
      </c>
      <c r="J15" s="116">
        <f t="shared" si="2"/>
        <v>7.2889051079221723E-2</v>
      </c>
      <c r="K15" s="115">
        <v>125973</v>
      </c>
      <c r="L15" s="116">
        <f t="shared" si="3"/>
        <v>0.26023409363745498</v>
      </c>
      <c r="M15" s="115">
        <v>138511</v>
      </c>
      <c r="N15" s="116">
        <v>9.9529264207409485E-2</v>
      </c>
      <c r="O15" s="116"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1"/>
        <v>0.82656234718826416</v>
      </c>
      <c r="I16" s="115">
        <v>136811</v>
      </c>
      <c r="J16" s="116">
        <f t="shared" si="2"/>
        <v>0.28859104651929424</v>
      </c>
      <c r="K16" s="115">
        <v>135765</v>
      </c>
      <c r="L16" s="116">
        <f t="shared" si="3"/>
        <v>-7.6455840539138009E-3</v>
      </c>
      <c r="M16" s="115">
        <v>150260</v>
      </c>
      <c r="N16" s="116">
        <v>0.10676536662615543</v>
      </c>
      <c r="O16" s="116"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1"/>
        <v>0.77862823061630215</v>
      </c>
      <c r="I17" s="115">
        <v>107425</v>
      </c>
      <c r="J17" s="116">
        <f t="shared" si="2"/>
        <v>0.20783674387227347</v>
      </c>
      <c r="K17" s="115">
        <v>125237</v>
      </c>
      <c r="L17" s="116">
        <f t="shared" si="3"/>
        <v>0.16580870374680012</v>
      </c>
      <c r="M17" s="115"/>
      <c r="N17" s="116" t="s">
        <v>235</v>
      </c>
      <c r="O17" s="116" t="s">
        <v>235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1"/>
        <v>4.1060348594455505</v>
      </c>
      <c r="I18" s="115">
        <v>132612</v>
      </c>
      <c r="J18" s="116">
        <f t="shared" si="2"/>
        <v>0.56503882738924172</v>
      </c>
      <c r="K18" s="115">
        <v>146405</v>
      </c>
      <c r="L18" s="116">
        <f t="shared" si="3"/>
        <v>0.1040101951557928</v>
      </c>
      <c r="M18" s="115"/>
      <c r="N18" s="116" t="s">
        <v>235</v>
      </c>
      <c r="O18" s="116" t="s">
        <v>235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1"/>
        <v>3.1291180314570282</v>
      </c>
      <c r="I19" s="115">
        <v>113773</v>
      </c>
      <c r="J19" s="116">
        <f t="shared" si="2"/>
        <v>0.31823606428215556</v>
      </c>
      <c r="K19" s="115">
        <v>116842</v>
      </c>
      <c r="L19" s="116">
        <f t="shared" si="3"/>
        <v>2.697476554191236E-2</v>
      </c>
      <c r="M19" s="115"/>
      <c r="N19" s="116" t="s">
        <v>235</v>
      </c>
      <c r="O19" s="116" t="s">
        <v>235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1"/>
        <v>1.3157214953718097</v>
      </c>
      <c r="I20" s="115">
        <v>108987</v>
      </c>
      <c r="J20" s="116">
        <f t="shared" si="2"/>
        <v>0.22114285714285709</v>
      </c>
      <c r="K20" s="115">
        <v>119696</v>
      </c>
      <c r="L20" s="116">
        <f t="shared" si="3"/>
        <v>9.8259425436061143E-2</v>
      </c>
      <c r="M20" s="115"/>
      <c r="N20" s="116" t="s">
        <v>235</v>
      </c>
      <c r="O20" s="116" t="s">
        <v>235</v>
      </c>
    </row>
    <row r="21" spans="1:16" ht="15.75" x14ac:dyDescent="0.25">
      <c r="A21" s="1" t="s">
        <v>0</v>
      </c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1"/>
        <v>0.6949999208168085</v>
      </c>
      <c r="I21" s="118">
        <v>1316064</v>
      </c>
      <c r="J21" s="119">
        <f t="shared" si="2"/>
        <v>0.2464910992929632</v>
      </c>
      <c r="K21" s="118">
        <v>1447168</v>
      </c>
      <c r="L21" s="119">
        <f t="shared" si="3"/>
        <v>9.9618255647141885E-2</v>
      </c>
      <c r="M21" s="118">
        <v>995472</v>
      </c>
      <c r="N21" s="119">
        <v>6.0154123375378621E-2</v>
      </c>
      <c r="O21" s="119">
        <v>0.40885160150810096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269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248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8088</v>
      </c>
      <c r="D31" s="116">
        <v>0.25395348837209308</v>
      </c>
      <c r="E31" s="115">
        <v>20862</v>
      </c>
      <c r="F31" s="116">
        <f t="shared" ref="F31:F43" si="4">IFERROR(E31/C31-1,"-")</f>
        <v>1.5793768545994067</v>
      </c>
      <c r="G31" s="115">
        <v>1702</v>
      </c>
      <c r="H31" s="116">
        <f t="shared" ref="H31:H43" si="5">IFERROR(G31/E31-1,"-")</f>
        <v>-0.91841625922730319</v>
      </c>
      <c r="I31" s="115">
        <v>11560</v>
      </c>
      <c r="J31" s="116">
        <f t="shared" ref="J31:J43" si="6">IFERROR(I31/G31-1,"-")</f>
        <v>5.7920094007050524</v>
      </c>
      <c r="K31" s="115">
        <v>13570</v>
      </c>
      <c r="L31" s="116">
        <f t="shared" ref="L31:L43" si="7">IFERROR(K31/I31-1,"-")</f>
        <v>0.1738754325259515</v>
      </c>
      <c r="M31" s="115">
        <v>13404</v>
      </c>
      <c r="N31" s="116">
        <v>-1.223286661753864E-2</v>
      </c>
      <c r="O31" s="116">
        <v>0.65727002967359049</v>
      </c>
    </row>
    <row r="32" spans="1:16" x14ac:dyDescent="0.25">
      <c r="B32" s="114" t="s">
        <v>73</v>
      </c>
      <c r="C32" s="115">
        <v>5270</v>
      </c>
      <c r="D32" s="116">
        <v>-0.11054852320675101</v>
      </c>
      <c r="E32" s="115">
        <v>16597</v>
      </c>
      <c r="F32" s="116">
        <f t="shared" si="4"/>
        <v>2.1493358633776092</v>
      </c>
      <c r="G32" s="115">
        <v>3589</v>
      </c>
      <c r="H32" s="116">
        <f t="shared" si="5"/>
        <v>-0.78375610050009037</v>
      </c>
      <c r="I32" s="115">
        <v>8808</v>
      </c>
      <c r="J32" s="116">
        <f t="shared" si="6"/>
        <v>1.4541655057118974</v>
      </c>
      <c r="K32" s="115">
        <v>10875</v>
      </c>
      <c r="L32" s="116">
        <f t="shared" si="7"/>
        <v>0.23467302452316074</v>
      </c>
      <c r="M32" s="115">
        <v>9013</v>
      </c>
      <c r="N32" s="116">
        <v>-0.17121839080459766</v>
      </c>
      <c r="O32" s="116">
        <v>0.71024667931688801</v>
      </c>
    </row>
    <row r="33" spans="2:16" x14ac:dyDescent="0.25">
      <c r="B33" s="114" t="s">
        <v>75</v>
      </c>
      <c r="C33" s="115">
        <v>10427</v>
      </c>
      <c r="D33" s="116">
        <v>0.25475330926594464</v>
      </c>
      <c r="E33" s="115">
        <v>5317</v>
      </c>
      <c r="F33" s="116">
        <f t="shared" si="4"/>
        <v>-0.49007384674402987</v>
      </c>
      <c r="G33" s="115">
        <v>9537</v>
      </c>
      <c r="H33" s="116">
        <f t="shared" si="5"/>
        <v>0.79368064698138041</v>
      </c>
      <c r="I33" s="115">
        <v>9074</v>
      </c>
      <c r="J33" s="116">
        <f t="shared" si="6"/>
        <v>-4.8547761350529517E-2</v>
      </c>
      <c r="K33" s="115">
        <v>15091</v>
      </c>
      <c r="L33" s="116">
        <f t="shared" si="7"/>
        <v>0.66310337227242666</v>
      </c>
      <c r="M33" s="115">
        <v>13346</v>
      </c>
      <c r="N33" s="116">
        <v>-0.11563183354317141</v>
      </c>
      <c r="O33" s="116">
        <v>0.2799462932770691</v>
      </c>
    </row>
    <row r="34" spans="2:16" x14ac:dyDescent="0.25">
      <c r="B34" s="114" t="s">
        <v>77</v>
      </c>
      <c r="C34" s="115">
        <v>8500</v>
      </c>
      <c r="D34" s="116">
        <v>-0.41987441987441987</v>
      </c>
      <c r="E34" s="115">
        <v>0</v>
      </c>
      <c r="F34" s="116">
        <f t="shared" si="4"/>
        <v>-1</v>
      </c>
      <c r="G34" s="115">
        <v>13267</v>
      </c>
      <c r="H34" s="116" t="str">
        <f t="shared" si="5"/>
        <v>-</v>
      </c>
      <c r="I34" s="115">
        <v>14486</v>
      </c>
      <c r="J34" s="116">
        <f t="shared" si="6"/>
        <v>9.1882113514735853E-2</v>
      </c>
      <c r="K34" s="115">
        <v>21668</v>
      </c>
      <c r="L34" s="116">
        <f t="shared" si="7"/>
        <v>0.49578903769156435</v>
      </c>
      <c r="M34" s="115">
        <v>15353</v>
      </c>
      <c r="N34" s="116">
        <v>-0.29144360347055565</v>
      </c>
      <c r="O34" s="116">
        <v>0.80623529411764716</v>
      </c>
    </row>
    <row r="35" spans="2:16" x14ac:dyDescent="0.25">
      <c r="B35" s="114" t="s">
        <v>79</v>
      </c>
      <c r="C35" s="115">
        <v>8770</v>
      </c>
      <c r="D35" s="116">
        <v>-0.41435726210350587</v>
      </c>
      <c r="E35" s="115">
        <v>0</v>
      </c>
      <c r="F35" s="116">
        <f t="shared" si="4"/>
        <v>-1</v>
      </c>
      <c r="G35" s="115">
        <v>18255</v>
      </c>
      <c r="H35" s="116" t="str">
        <f t="shared" si="5"/>
        <v>-</v>
      </c>
      <c r="I35" s="115">
        <v>14287</v>
      </c>
      <c r="J35" s="116">
        <f t="shared" si="6"/>
        <v>-0.21736510545056154</v>
      </c>
      <c r="K35" s="115">
        <v>13349</v>
      </c>
      <c r="L35" s="116">
        <f t="shared" si="7"/>
        <v>-6.5654091131798098E-2</v>
      </c>
      <c r="M35" s="115">
        <v>21013</v>
      </c>
      <c r="N35" s="116">
        <v>0.57412540265188405</v>
      </c>
      <c r="O35" s="116">
        <v>1.3960091220068414</v>
      </c>
    </row>
    <row r="36" spans="2:16" x14ac:dyDescent="0.25">
      <c r="B36" s="114" t="s">
        <v>81</v>
      </c>
      <c r="C36" s="115">
        <v>13553</v>
      </c>
      <c r="D36" s="116">
        <v>-0.20561514565383032</v>
      </c>
      <c r="E36" s="115">
        <v>0</v>
      </c>
      <c r="F36" s="116">
        <f t="shared" si="4"/>
        <v>-1</v>
      </c>
      <c r="G36" s="115">
        <v>22760</v>
      </c>
      <c r="H36" s="116" t="str">
        <f t="shared" si="5"/>
        <v>-</v>
      </c>
      <c r="I36" s="115">
        <v>14239</v>
      </c>
      <c r="J36" s="116">
        <f t="shared" si="6"/>
        <v>-0.37438488576449913</v>
      </c>
      <c r="K36" s="115">
        <v>18322</v>
      </c>
      <c r="L36" s="116">
        <f t="shared" si="7"/>
        <v>0.28674766486410563</v>
      </c>
      <c r="M36" s="115">
        <v>20012</v>
      </c>
      <c r="N36" s="116">
        <v>9.2238838554743019E-2</v>
      </c>
      <c r="O36" s="116">
        <v>0.47657345237216853</v>
      </c>
    </row>
    <row r="37" spans="2:16" x14ac:dyDescent="0.25">
      <c r="B37" s="114" t="s">
        <v>83</v>
      </c>
      <c r="C37" s="115">
        <v>19946</v>
      </c>
      <c r="D37" s="116">
        <v>0.201566265060241</v>
      </c>
      <c r="E37" s="115">
        <v>0</v>
      </c>
      <c r="F37" s="116">
        <f t="shared" si="4"/>
        <v>-1</v>
      </c>
      <c r="G37" s="115">
        <v>28666</v>
      </c>
      <c r="H37" s="116" t="str">
        <f t="shared" si="5"/>
        <v>-</v>
      </c>
      <c r="I37" s="115">
        <v>19252</v>
      </c>
      <c r="J37" s="116">
        <f t="shared" si="6"/>
        <v>-0.3284029861159562</v>
      </c>
      <c r="K37" s="115">
        <v>27286</v>
      </c>
      <c r="L37" s="116">
        <f t="shared" si="7"/>
        <v>0.41730729274880529</v>
      </c>
      <c r="M37" s="115">
        <v>25644</v>
      </c>
      <c r="N37" s="116">
        <v>-6.0177380341567055E-2</v>
      </c>
      <c r="O37" s="116">
        <v>0.28567131254386835</v>
      </c>
    </row>
    <row r="38" spans="2:16" x14ac:dyDescent="0.25">
      <c r="B38" s="114" t="s">
        <v>85</v>
      </c>
      <c r="C38" s="115">
        <v>23503</v>
      </c>
      <c r="D38" s="116">
        <v>-3.8732106339468331E-2</v>
      </c>
      <c r="E38" s="115">
        <v>30547</v>
      </c>
      <c r="F38" s="116">
        <f t="shared" si="4"/>
        <v>0.29970642045696305</v>
      </c>
      <c r="G38" s="115">
        <v>28927</v>
      </c>
      <c r="H38" s="116">
        <f t="shared" si="5"/>
        <v>-5.3033031066880509E-2</v>
      </c>
      <c r="I38" s="115">
        <v>31594</v>
      </c>
      <c r="J38" s="116">
        <f t="shared" si="6"/>
        <v>9.219760085733042E-2</v>
      </c>
      <c r="K38" s="115">
        <v>26883</v>
      </c>
      <c r="L38" s="116">
        <f t="shared" si="7"/>
        <v>-0.14911059061847187</v>
      </c>
      <c r="M38" s="115">
        <v>30588</v>
      </c>
      <c r="N38" s="116">
        <v>0.13781943979466571</v>
      </c>
      <c r="O38" s="116">
        <v>0.30145087861124109</v>
      </c>
    </row>
    <row r="39" spans="2:16" x14ac:dyDescent="0.25">
      <c r="B39" s="114" t="s">
        <v>87</v>
      </c>
      <c r="C39" s="115">
        <v>18213</v>
      </c>
      <c r="D39" s="116">
        <v>4.949867465713953E-2</v>
      </c>
      <c r="E39" s="115">
        <v>30000</v>
      </c>
      <c r="F39" s="116">
        <f t="shared" si="4"/>
        <v>0.64717509471256784</v>
      </c>
      <c r="G39" s="115">
        <v>26545</v>
      </c>
      <c r="H39" s="116">
        <f t="shared" si="5"/>
        <v>-0.11516666666666664</v>
      </c>
      <c r="I39" s="115">
        <v>22910</v>
      </c>
      <c r="J39" s="116">
        <f t="shared" si="6"/>
        <v>-0.13693727632322472</v>
      </c>
      <c r="K39" s="115">
        <v>24058</v>
      </c>
      <c r="L39" s="116">
        <f t="shared" si="7"/>
        <v>5.0109122653863025E-2</v>
      </c>
      <c r="M39" s="115"/>
      <c r="N39" s="116" t="s">
        <v>235</v>
      </c>
      <c r="O39" s="116" t="s">
        <v>235</v>
      </c>
    </row>
    <row r="40" spans="2:16" x14ac:dyDescent="0.25">
      <c r="B40" s="114" t="s">
        <v>89</v>
      </c>
      <c r="C40" s="115">
        <v>15718</v>
      </c>
      <c r="D40" s="116">
        <v>0.25915244732836662</v>
      </c>
      <c r="E40" s="115">
        <v>9240</v>
      </c>
      <c r="F40" s="116">
        <f t="shared" si="4"/>
        <v>-0.4121389489756967</v>
      </c>
      <c r="G40" s="115">
        <v>18650</v>
      </c>
      <c r="H40" s="116">
        <f t="shared" si="5"/>
        <v>1.0183982683982684</v>
      </c>
      <c r="I40" s="115">
        <v>24745</v>
      </c>
      <c r="J40" s="116">
        <f t="shared" si="6"/>
        <v>0.32680965147453089</v>
      </c>
      <c r="K40" s="115">
        <v>21110</v>
      </c>
      <c r="L40" s="116">
        <f t="shared" si="7"/>
        <v>-0.14689836330571837</v>
      </c>
      <c r="M40" s="115"/>
      <c r="N40" s="116" t="s">
        <v>235</v>
      </c>
      <c r="O40" s="116" t="s">
        <v>235</v>
      </c>
    </row>
    <row r="41" spans="2:16" x14ac:dyDescent="0.25">
      <c r="B41" s="114" t="s">
        <v>91</v>
      </c>
      <c r="C41" s="115">
        <v>15599</v>
      </c>
      <c r="D41" s="116">
        <v>1.4176999380037199</v>
      </c>
      <c r="E41" s="115">
        <v>4225</v>
      </c>
      <c r="F41" s="116">
        <f t="shared" si="4"/>
        <v>-0.72914930444259252</v>
      </c>
      <c r="G41" s="115">
        <v>10836</v>
      </c>
      <c r="H41" s="116">
        <f t="shared" si="5"/>
        <v>1.5647337278106508</v>
      </c>
      <c r="I41" s="115">
        <v>28104</v>
      </c>
      <c r="J41" s="116">
        <f t="shared" si="6"/>
        <v>1.593576965669989</v>
      </c>
      <c r="K41" s="115">
        <v>11487</v>
      </c>
      <c r="L41" s="116">
        <f t="shared" si="7"/>
        <v>-0.591268146883006</v>
      </c>
      <c r="M41" s="115"/>
      <c r="N41" s="116" t="s">
        <v>235</v>
      </c>
      <c r="O41" s="116" t="s">
        <v>235</v>
      </c>
    </row>
    <row r="42" spans="2:16" x14ac:dyDescent="0.25">
      <c r="B42" s="114" t="s">
        <v>93</v>
      </c>
      <c r="C42" s="115">
        <v>15050</v>
      </c>
      <c r="D42" s="116">
        <v>1.4211711711711712</v>
      </c>
      <c r="E42" s="115">
        <v>7870</v>
      </c>
      <c r="F42" s="116">
        <f t="shared" si="4"/>
        <v>-0.47707641196013284</v>
      </c>
      <c r="G42" s="115">
        <v>16269</v>
      </c>
      <c r="H42" s="116">
        <f t="shared" si="5"/>
        <v>1.0672172808132148</v>
      </c>
      <c r="I42" s="115">
        <v>21520</v>
      </c>
      <c r="J42" s="116">
        <f t="shared" si="6"/>
        <v>0.32276107935337151</v>
      </c>
      <c r="K42" s="115">
        <v>15397</v>
      </c>
      <c r="L42" s="116">
        <f t="shared" si="7"/>
        <v>-0.2845260223048327</v>
      </c>
      <c r="M42" s="115"/>
      <c r="N42" s="116" t="s">
        <v>235</v>
      </c>
      <c r="O42" s="116" t="s">
        <v>235</v>
      </c>
    </row>
    <row r="43" spans="2:16" ht="15.75" x14ac:dyDescent="0.25">
      <c r="B43" s="117" t="s">
        <v>30</v>
      </c>
      <c r="C43" s="118">
        <v>162637</v>
      </c>
      <c r="D43" s="119">
        <v>7.7580038163892695E-2</v>
      </c>
      <c r="E43" s="118">
        <v>125264</v>
      </c>
      <c r="F43" s="119">
        <f t="shared" si="4"/>
        <v>-0.22979395832436655</v>
      </c>
      <c r="G43" s="118">
        <v>199003</v>
      </c>
      <c r="H43" s="119">
        <f t="shared" si="5"/>
        <v>0.58866873163877886</v>
      </c>
      <c r="I43" s="118">
        <v>220579</v>
      </c>
      <c r="J43" s="119">
        <f t="shared" si="6"/>
        <v>0.10842047607322503</v>
      </c>
      <c r="K43" s="118">
        <v>219096</v>
      </c>
      <c r="L43" s="119">
        <f t="shared" si="7"/>
        <v>-6.7232148119268365E-3</v>
      </c>
      <c r="M43" s="118">
        <v>148373</v>
      </c>
      <c r="N43" s="119">
        <v>9.0381110415929111E-3</v>
      </c>
      <c r="O43" s="119">
        <v>0.51313011819655907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248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5883</v>
      </c>
      <c r="D53" s="116">
        <v>0.18346409173204581</v>
      </c>
      <c r="E53" s="115">
        <v>19834</v>
      </c>
      <c r="F53" s="116">
        <f t="shared" ref="F53:F65" si="8">IFERROR(E53/C53-1,"-")</f>
        <v>2.3714091449940509</v>
      </c>
      <c r="G53" s="115">
        <v>355</v>
      </c>
      <c r="H53" s="116">
        <f t="shared" ref="H53:H65" si="9">IFERROR(G53/E53-1,"-")</f>
        <v>-0.98210144196833715</v>
      </c>
      <c r="I53" s="115">
        <v>6030</v>
      </c>
      <c r="J53" s="116">
        <f t="shared" ref="J53:J65" si="10">IFERROR(I53/G53-1,"-")</f>
        <v>15.985915492957748</v>
      </c>
      <c r="K53" s="115">
        <v>10446</v>
      </c>
      <c r="L53" s="116">
        <f>IFERROR(K53/I53-1,"-")</f>
        <v>0.73233830845771153</v>
      </c>
      <c r="M53" s="115">
        <v>11099</v>
      </c>
      <c r="N53" s="116">
        <v>6.251196630289102E-2</v>
      </c>
      <c r="O53" s="116">
        <v>0.88662247152813189</v>
      </c>
    </row>
    <row r="54" spans="1:16" x14ac:dyDescent="0.25">
      <c r="A54" s="1">
        <v>2</v>
      </c>
      <c r="B54" s="114" t="s">
        <v>73</v>
      </c>
      <c r="C54" s="115">
        <v>4461</v>
      </c>
      <c r="D54" s="116">
        <v>0.13713994392046902</v>
      </c>
      <c r="E54" s="115">
        <v>14781</v>
      </c>
      <c r="F54" s="116">
        <f t="shared" si="8"/>
        <v>2.3133826496301277</v>
      </c>
      <c r="G54" s="115">
        <v>0</v>
      </c>
      <c r="H54" s="116">
        <f t="shared" si="9"/>
        <v>-1</v>
      </c>
      <c r="I54" s="115">
        <v>4164</v>
      </c>
      <c r="J54" s="116" t="str">
        <f t="shared" si="10"/>
        <v>-</v>
      </c>
      <c r="K54" s="115">
        <v>7322</v>
      </c>
      <c r="L54" s="116">
        <f t="shared" ref="L54:L65" si="11">IFERROR(K54/I54-1,"-")</f>
        <v>0.75840537944284336</v>
      </c>
      <c r="M54" s="115">
        <v>6226</v>
      </c>
      <c r="N54" s="116">
        <v>-0.14968587817536194</v>
      </c>
      <c r="O54" s="116">
        <v>0.39565119928267212</v>
      </c>
    </row>
    <row r="55" spans="1:16" x14ac:dyDescent="0.25">
      <c r="A55" s="1">
        <v>3</v>
      </c>
      <c r="B55" s="114" t="s">
        <v>75</v>
      </c>
      <c r="C55" s="115">
        <v>8884</v>
      </c>
      <c r="D55" s="116">
        <v>0.78788488629502917</v>
      </c>
      <c r="E55" s="115">
        <v>4526</v>
      </c>
      <c r="F55" s="116">
        <f t="shared" si="8"/>
        <v>-0.49054479963980191</v>
      </c>
      <c r="G55" s="115">
        <v>0</v>
      </c>
      <c r="H55" s="116">
        <f t="shared" si="9"/>
        <v>-1</v>
      </c>
      <c r="I55" s="115">
        <v>5754</v>
      </c>
      <c r="J55" s="116" t="str">
        <f t="shared" si="10"/>
        <v>-</v>
      </c>
      <c r="K55" s="115">
        <v>12025</v>
      </c>
      <c r="L55" s="116">
        <f t="shared" si="11"/>
        <v>1.0898505387556483</v>
      </c>
      <c r="M55" s="115">
        <v>10522</v>
      </c>
      <c r="N55" s="116">
        <v>-0.12498960498960499</v>
      </c>
      <c r="O55" s="116">
        <v>0.18437640702386315</v>
      </c>
    </row>
    <row r="56" spans="1:16" x14ac:dyDescent="0.25">
      <c r="A56" s="1">
        <v>4</v>
      </c>
      <c r="B56" s="114" t="s">
        <v>77</v>
      </c>
      <c r="C56" s="115">
        <v>5876</v>
      </c>
      <c r="D56" s="116">
        <v>-0.4939281715614503</v>
      </c>
      <c r="E56" s="115">
        <v>0</v>
      </c>
      <c r="F56" s="116">
        <f t="shared" si="8"/>
        <v>-1</v>
      </c>
      <c r="G56" s="115">
        <v>1016</v>
      </c>
      <c r="H56" s="116" t="str">
        <f t="shared" si="9"/>
        <v>-</v>
      </c>
      <c r="I56" s="115">
        <v>8238</v>
      </c>
      <c r="J56" s="116">
        <f t="shared" si="10"/>
        <v>7.1082677165354333</v>
      </c>
      <c r="K56" s="115">
        <v>11217</v>
      </c>
      <c r="L56" s="116">
        <f t="shared" si="11"/>
        <v>0.36161689730517121</v>
      </c>
      <c r="M56" s="115">
        <v>12181</v>
      </c>
      <c r="N56" s="116">
        <v>8.5940982437371805E-2</v>
      </c>
      <c r="O56" s="116">
        <v>1.0730088495575223</v>
      </c>
    </row>
    <row r="57" spans="1:16" x14ac:dyDescent="0.25">
      <c r="A57" s="1">
        <v>5</v>
      </c>
      <c r="B57" s="114" t="s">
        <v>79</v>
      </c>
      <c r="C57" s="115">
        <v>6134</v>
      </c>
      <c r="D57" s="116">
        <v>-0.5307168541045062</v>
      </c>
      <c r="E57" s="115">
        <v>0</v>
      </c>
      <c r="F57" s="116">
        <f t="shared" si="8"/>
        <v>-1</v>
      </c>
      <c r="G57" s="115">
        <v>2368</v>
      </c>
      <c r="H57" s="116" t="str">
        <f t="shared" si="9"/>
        <v>-</v>
      </c>
      <c r="I57" s="115">
        <v>8230</v>
      </c>
      <c r="J57" s="116">
        <f t="shared" si="10"/>
        <v>2.4755067567567566</v>
      </c>
      <c r="K57" s="115">
        <v>10705</v>
      </c>
      <c r="L57" s="116">
        <f t="shared" si="11"/>
        <v>0.30072904009720536</v>
      </c>
      <c r="M57" s="115">
        <v>16997</v>
      </c>
      <c r="N57" s="116">
        <v>0.58776272769733762</v>
      </c>
      <c r="O57" s="116">
        <v>1.7709488099119661</v>
      </c>
    </row>
    <row r="58" spans="1:16" x14ac:dyDescent="0.25">
      <c r="A58" s="1">
        <v>6</v>
      </c>
      <c r="B58" s="114" t="s">
        <v>81</v>
      </c>
      <c r="C58" s="115">
        <v>10539</v>
      </c>
      <c r="D58" s="116">
        <v>-0.19934665349844261</v>
      </c>
      <c r="E58" s="115">
        <v>0</v>
      </c>
      <c r="F58" s="116">
        <f t="shared" si="8"/>
        <v>-1</v>
      </c>
      <c r="G58" s="115">
        <v>13959</v>
      </c>
      <c r="H58" s="116" t="str">
        <f t="shared" si="9"/>
        <v>-</v>
      </c>
      <c r="I58" s="115">
        <v>11640</v>
      </c>
      <c r="J58" s="116">
        <f t="shared" si="10"/>
        <v>-0.1661293788953363</v>
      </c>
      <c r="K58" s="115">
        <v>13389</v>
      </c>
      <c r="L58" s="116">
        <f t="shared" si="11"/>
        <v>0.1502577319587628</v>
      </c>
      <c r="M58" s="115">
        <v>14806</v>
      </c>
      <c r="N58" s="116">
        <v>0.10583314661289123</v>
      </c>
      <c r="O58" s="116">
        <v>0.40487712306670454</v>
      </c>
    </row>
    <row r="59" spans="1:16" x14ac:dyDescent="0.25">
      <c r="A59" s="1">
        <v>7</v>
      </c>
      <c r="B59" s="114" t="s">
        <v>83</v>
      </c>
      <c r="C59" s="115">
        <v>13468</v>
      </c>
      <c r="D59" s="116">
        <v>0.29338327091136085</v>
      </c>
      <c r="E59" s="115">
        <v>0</v>
      </c>
      <c r="F59" s="116">
        <f t="shared" si="8"/>
        <v>-1</v>
      </c>
      <c r="G59" s="115">
        <v>18588</v>
      </c>
      <c r="H59" s="116" t="str">
        <f t="shared" si="9"/>
        <v>-</v>
      </c>
      <c r="I59" s="115">
        <v>16093</v>
      </c>
      <c r="J59" s="116">
        <f t="shared" si="10"/>
        <v>-0.13422638261243813</v>
      </c>
      <c r="K59" s="115">
        <v>19485</v>
      </c>
      <c r="L59" s="116">
        <f t="shared" si="11"/>
        <v>0.21077487106195236</v>
      </c>
      <c r="M59" s="115">
        <v>16922</v>
      </c>
      <c r="N59" s="116">
        <v>-0.1315370798049782</v>
      </c>
      <c r="O59" s="116">
        <v>0.25645975645975638</v>
      </c>
    </row>
    <row r="60" spans="1:16" x14ac:dyDescent="0.25">
      <c r="A60" s="1">
        <v>8</v>
      </c>
      <c r="B60" s="114" t="s">
        <v>85</v>
      </c>
      <c r="C60" s="115">
        <v>14975</v>
      </c>
      <c r="D60" s="116">
        <v>0.5468443342629894</v>
      </c>
      <c r="E60" s="115">
        <v>29598</v>
      </c>
      <c r="F60" s="116">
        <f t="shared" si="8"/>
        <v>0.97649415692821373</v>
      </c>
      <c r="G60" s="115">
        <v>19378</v>
      </c>
      <c r="H60" s="116">
        <f t="shared" si="9"/>
        <v>-0.34529360091898098</v>
      </c>
      <c r="I60" s="115">
        <v>20033</v>
      </c>
      <c r="J60" s="116">
        <f t="shared" si="10"/>
        <v>3.3801217875941703E-2</v>
      </c>
      <c r="K60" s="115">
        <v>20000</v>
      </c>
      <c r="L60" s="116">
        <f t="shared" si="11"/>
        <v>-1.6472819847251907E-3</v>
      </c>
      <c r="M60" s="115">
        <v>18481</v>
      </c>
      <c r="N60" s="116">
        <v>-7.5949999999999962E-2</v>
      </c>
      <c r="O60" s="116">
        <v>0.23412353923205331</v>
      </c>
    </row>
    <row r="61" spans="1:16" x14ac:dyDescent="0.25">
      <c r="A61" s="1">
        <v>9</v>
      </c>
      <c r="B61" s="114" t="s">
        <v>87</v>
      </c>
      <c r="C61" s="115">
        <v>11835</v>
      </c>
      <c r="D61" s="116">
        <v>-3.553092657485124E-2</v>
      </c>
      <c r="E61" s="115">
        <v>29307</v>
      </c>
      <c r="F61" s="116">
        <f t="shared" si="8"/>
        <v>1.4762991128010139</v>
      </c>
      <c r="G61" s="115">
        <v>13290</v>
      </c>
      <c r="H61" s="116">
        <f t="shared" si="9"/>
        <v>-0.54652472105640293</v>
      </c>
      <c r="I61" s="115">
        <v>17725</v>
      </c>
      <c r="J61" s="116">
        <f t="shared" si="10"/>
        <v>0.33370955605718589</v>
      </c>
      <c r="K61" s="115">
        <v>17405</v>
      </c>
      <c r="L61" s="116">
        <f t="shared" si="11"/>
        <v>-1.8053596614950651E-2</v>
      </c>
      <c r="M61" s="115"/>
      <c r="N61" s="116" t="s">
        <v>235</v>
      </c>
      <c r="O61" s="116" t="s">
        <v>235</v>
      </c>
    </row>
    <row r="62" spans="1:16" x14ac:dyDescent="0.25">
      <c r="A62" s="1">
        <v>10</v>
      </c>
      <c r="B62" s="114" t="s">
        <v>89</v>
      </c>
      <c r="C62" s="115">
        <v>12204</v>
      </c>
      <c r="D62" s="116">
        <v>0.81661208693063414</v>
      </c>
      <c r="E62" s="115">
        <v>6135</v>
      </c>
      <c r="F62" s="116">
        <f t="shared" si="8"/>
        <v>-0.49729596853490654</v>
      </c>
      <c r="G62" s="115">
        <v>8398</v>
      </c>
      <c r="H62" s="116">
        <f t="shared" si="9"/>
        <v>0.36886715566422157</v>
      </c>
      <c r="I62" s="115">
        <v>13863</v>
      </c>
      <c r="J62" s="116">
        <f t="shared" si="10"/>
        <v>0.65075017861395579</v>
      </c>
      <c r="K62" s="115">
        <v>17037</v>
      </c>
      <c r="L62" s="116">
        <f t="shared" si="11"/>
        <v>0.22895477169443845</v>
      </c>
      <c r="M62" s="115"/>
      <c r="N62" s="116" t="s">
        <v>235</v>
      </c>
      <c r="O62" s="116" t="s">
        <v>235</v>
      </c>
    </row>
    <row r="63" spans="1:16" x14ac:dyDescent="0.25">
      <c r="A63" s="1">
        <v>11</v>
      </c>
      <c r="B63" s="114" t="s">
        <v>91</v>
      </c>
      <c r="C63" s="115">
        <v>13337</v>
      </c>
      <c r="D63" s="116">
        <v>1.3300139762403913</v>
      </c>
      <c r="E63" s="115">
        <v>1370</v>
      </c>
      <c r="F63" s="116">
        <f t="shared" si="8"/>
        <v>-0.89727824848166748</v>
      </c>
      <c r="G63" s="115">
        <v>5966</v>
      </c>
      <c r="H63" s="116">
        <f t="shared" si="9"/>
        <v>3.3547445255474448</v>
      </c>
      <c r="I63" s="115">
        <v>17150</v>
      </c>
      <c r="J63" s="116">
        <f t="shared" si="10"/>
        <v>1.8746228628897081</v>
      </c>
      <c r="K63" s="115">
        <v>9424</v>
      </c>
      <c r="L63" s="116">
        <f t="shared" si="11"/>
        <v>-0.45049562682215738</v>
      </c>
      <c r="M63" s="115"/>
      <c r="N63" s="116" t="s">
        <v>235</v>
      </c>
      <c r="O63" s="116" t="s">
        <v>235</v>
      </c>
    </row>
    <row r="64" spans="1:16" x14ac:dyDescent="0.25">
      <c r="A64" s="1">
        <v>12</v>
      </c>
      <c r="B64" s="114" t="s">
        <v>93</v>
      </c>
      <c r="C64" s="115">
        <v>12622</v>
      </c>
      <c r="D64" s="116">
        <v>1.8023978685612789</v>
      </c>
      <c r="E64" s="115">
        <v>2603</v>
      </c>
      <c r="F64" s="116">
        <f t="shared" si="8"/>
        <v>-0.79377277768974808</v>
      </c>
      <c r="G64" s="115">
        <v>9654</v>
      </c>
      <c r="H64" s="116">
        <f t="shared" si="9"/>
        <v>2.7087975412985017</v>
      </c>
      <c r="I64" s="115">
        <v>16155</v>
      </c>
      <c r="J64" s="116">
        <f t="shared" si="10"/>
        <v>0.67339962709757617</v>
      </c>
      <c r="K64" s="115">
        <v>13222</v>
      </c>
      <c r="L64" s="116">
        <f t="shared" si="11"/>
        <v>-0.18155369854534198</v>
      </c>
      <c r="M64" s="115"/>
      <c r="N64" s="116" t="s">
        <v>235</v>
      </c>
      <c r="O64" s="116" t="s">
        <v>235</v>
      </c>
    </row>
    <row r="65" spans="1:16" ht="15.75" x14ac:dyDescent="0.25">
      <c r="B65" s="117" t="s">
        <v>30</v>
      </c>
      <c r="C65" s="118">
        <v>120218</v>
      </c>
      <c r="D65" s="119">
        <v>0.19005335629931008</v>
      </c>
      <c r="E65" s="118">
        <v>108562</v>
      </c>
      <c r="F65" s="119">
        <f t="shared" si="8"/>
        <v>-9.6957194430118632E-2</v>
      </c>
      <c r="G65" s="118">
        <v>92972</v>
      </c>
      <c r="H65" s="119">
        <f t="shared" si="9"/>
        <v>-0.14360457618687938</v>
      </c>
      <c r="I65" s="118">
        <v>145075</v>
      </c>
      <c r="J65" s="119">
        <f t="shared" si="10"/>
        <v>0.56041603923761985</v>
      </c>
      <c r="K65" s="118">
        <v>161677</v>
      </c>
      <c r="L65" s="119">
        <f t="shared" si="11"/>
        <v>0.11443735998621407</v>
      </c>
      <c r="M65" s="118">
        <v>107234</v>
      </c>
      <c r="N65" s="119">
        <v>2.5289466387478532E-2</v>
      </c>
      <c r="O65" s="119">
        <v>0.52711478211335794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248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2205</v>
      </c>
      <c r="D75" s="116">
        <v>0.49087221095334677</v>
      </c>
      <c r="E75" s="115">
        <v>1028</v>
      </c>
      <c r="F75" s="116">
        <f t="shared" ref="F75:F87" si="12">IFERROR(E75/C75-1,"-")</f>
        <v>-0.53378684807256238</v>
      </c>
      <c r="G75" s="115">
        <v>1347</v>
      </c>
      <c r="H75" s="116">
        <f t="shared" ref="H75:H87" si="13">IFERROR(G75/E75-1,"-")</f>
        <v>0.31031128404669261</v>
      </c>
      <c r="I75" s="115">
        <v>5530</v>
      </c>
      <c r="J75" s="116">
        <f t="shared" ref="J75:J87" si="14">IFERROR(I75/G75-1,"-")</f>
        <v>3.1054194506310315</v>
      </c>
      <c r="K75" s="115">
        <v>3124</v>
      </c>
      <c r="L75" s="116">
        <f>IFERROR(K75/I75-1,"-")</f>
        <v>-0.43508137432188065</v>
      </c>
      <c r="M75" s="115">
        <v>2305</v>
      </c>
      <c r="N75" s="116">
        <v>-0.26216389244558258</v>
      </c>
      <c r="O75" s="116">
        <v>4.5351473922902397E-2</v>
      </c>
    </row>
    <row r="76" spans="1:16" x14ac:dyDescent="0.25">
      <c r="A76" s="1">
        <v>2</v>
      </c>
      <c r="B76" s="114" t="s">
        <v>73</v>
      </c>
      <c r="C76" s="115">
        <v>809</v>
      </c>
      <c r="D76" s="116">
        <v>-0.59590409590409599</v>
      </c>
      <c r="E76" s="115">
        <v>1816</v>
      </c>
      <c r="F76" s="116">
        <f t="shared" si="12"/>
        <v>1.2447466007416566</v>
      </c>
      <c r="G76" s="115">
        <v>3589</v>
      </c>
      <c r="H76" s="116">
        <f t="shared" si="13"/>
        <v>0.9763215859030836</v>
      </c>
      <c r="I76" s="115">
        <v>4644</v>
      </c>
      <c r="J76" s="116">
        <f t="shared" si="14"/>
        <v>0.29395374756199488</v>
      </c>
      <c r="K76" s="115">
        <v>3553</v>
      </c>
      <c r="L76" s="116">
        <f t="shared" ref="L76:L87" si="15">IFERROR(K76/I76-1,"-")</f>
        <v>-0.2349267872523686</v>
      </c>
      <c r="M76" s="115">
        <v>2787</v>
      </c>
      <c r="N76" s="116">
        <v>-0.21559245707852515</v>
      </c>
      <c r="O76" s="116">
        <v>2.4449938195302843</v>
      </c>
    </row>
    <row r="77" spans="1:16" x14ac:dyDescent="0.25">
      <c r="A77" s="1">
        <v>3</v>
      </c>
      <c r="B77" s="114" t="s">
        <v>75</v>
      </c>
      <c r="C77" s="115">
        <v>1543</v>
      </c>
      <c r="D77" s="116">
        <v>-0.53816222687818016</v>
      </c>
      <c r="E77" s="115">
        <v>791</v>
      </c>
      <c r="F77" s="116">
        <f t="shared" si="12"/>
        <v>-0.48736228127025272</v>
      </c>
      <c r="G77" s="115">
        <v>9537</v>
      </c>
      <c r="H77" s="116">
        <f t="shared" si="13"/>
        <v>11.056890012642224</v>
      </c>
      <c r="I77" s="115">
        <v>3320</v>
      </c>
      <c r="J77" s="116">
        <f t="shared" si="14"/>
        <v>-0.65188214323162419</v>
      </c>
      <c r="K77" s="115">
        <v>3066</v>
      </c>
      <c r="L77" s="116">
        <f t="shared" si="15"/>
        <v>-7.6506024096385516E-2</v>
      </c>
      <c r="M77" s="115">
        <v>2824</v>
      </c>
      <c r="N77" s="116">
        <v>-7.8930202217873502E-2</v>
      </c>
      <c r="O77" s="116">
        <v>0.83020090732339602</v>
      </c>
    </row>
    <row r="78" spans="1:16" x14ac:dyDescent="0.25">
      <c r="A78" s="1">
        <v>4</v>
      </c>
      <c r="B78" s="114" t="s">
        <v>77</v>
      </c>
      <c r="C78" s="115">
        <v>2624</v>
      </c>
      <c r="D78" s="116">
        <v>-0.13712594541269318</v>
      </c>
      <c r="E78" s="115">
        <v>0</v>
      </c>
      <c r="F78" s="116">
        <f t="shared" si="12"/>
        <v>-1</v>
      </c>
      <c r="G78" s="115">
        <v>12251</v>
      </c>
      <c r="H78" s="116" t="str">
        <f t="shared" si="13"/>
        <v>-</v>
      </c>
      <c r="I78" s="115">
        <v>6248</v>
      </c>
      <c r="J78" s="116">
        <f t="shared" si="14"/>
        <v>-0.49000081625989711</v>
      </c>
      <c r="K78" s="115">
        <v>10451</v>
      </c>
      <c r="L78" s="116">
        <f t="shared" si="15"/>
        <v>0.6726952624839948</v>
      </c>
      <c r="M78" s="115">
        <v>3172</v>
      </c>
      <c r="N78" s="116">
        <v>-0.69648837431824706</v>
      </c>
      <c r="O78" s="116">
        <v>0.20884146341463405</v>
      </c>
    </row>
    <row r="79" spans="1:16" x14ac:dyDescent="0.25">
      <c r="A79" s="1">
        <v>5</v>
      </c>
      <c r="B79" s="114" t="s">
        <v>79</v>
      </c>
      <c r="C79" s="115">
        <v>2636</v>
      </c>
      <c r="D79" s="116">
        <v>0.38445378151260501</v>
      </c>
      <c r="E79" s="115">
        <v>0</v>
      </c>
      <c r="F79" s="116">
        <f t="shared" si="12"/>
        <v>-1</v>
      </c>
      <c r="G79" s="115">
        <v>15887</v>
      </c>
      <c r="H79" s="116" t="str">
        <f t="shared" si="13"/>
        <v>-</v>
      </c>
      <c r="I79" s="115">
        <v>6057</v>
      </c>
      <c r="J79" s="116">
        <f t="shared" si="14"/>
        <v>-0.61874488575564923</v>
      </c>
      <c r="K79" s="115">
        <v>2644</v>
      </c>
      <c r="L79" s="116">
        <f t="shared" si="15"/>
        <v>-0.56348027076110285</v>
      </c>
      <c r="M79" s="115">
        <v>4016</v>
      </c>
      <c r="N79" s="116">
        <v>0.51891074130105896</v>
      </c>
      <c r="O79" s="116">
        <v>0.5235204855842186</v>
      </c>
    </row>
    <row r="80" spans="1:16" x14ac:dyDescent="0.25">
      <c r="A80" s="1">
        <v>6</v>
      </c>
      <c r="B80" s="114" t="s">
        <v>81</v>
      </c>
      <c r="C80" s="115">
        <v>3014</v>
      </c>
      <c r="D80" s="116">
        <v>-0.22678296562339662</v>
      </c>
      <c r="E80" s="115">
        <v>0</v>
      </c>
      <c r="F80" s="116">
        <f t="shared" si="12"/>
        <v>-1</v>
      </c>
      <c r="G80" s="115">
        <v>8801</v>
      </c>
      <c r="H80" s="116" t="str">
        <f t="shared" si="13"/>
        <v>-</v>
      </c>
      <c r="I80" s="115">
        <v>2599</v>
      </c>
      <c r="J80" s="116">
        <f t="shared" si="14"/>
        <v>-0.70469264856266334</v>
      </c>
      <c r="K80" s="115">
        <v>4933</v>
      </c>
      <c r="L80" s="116">
        <f t="shared" si="15"/>
        <v>0.89803770681031159</v>
      </c>
      <c r="M80" s="115">
        <v>5206</v>
      </c>
      <c r="N80" s="116">
        <v>5.5341577133590114E-2</v>
      </c>
      <c r="O80" s="116">
        <v>0.72727272727272729</v>
      </c>
    </row>
    <row r="81" spans="1:16" x14ac:dyDescent="0.25">
      <c r="A81" s="1">
        <v>7</v>
      </c>
      <c r="B81" s="114" t="s">
        <v>83</v>
      </c>
      <c r="C81" s="115">
        <v>6478</v>
      </c>
      <c r="D81" s="116">
        <v>4.7034103765960955E-2</v>
      </c>
      <c r="E81" s="115">
        <v>0</v>
      </c>
      <c r="F81" s="116">
        <f t="shared" si="12"/>
        <v>-1</v>
      </c>
      <c r="G81" s="115">
        <v>10078</v>
      </c>
      <c r="H81" s="116" t="str">
        <f t="shared" si="13"/>
        <v>-</v>
      </c>
      <c r="I81" s="115">
        <v>3159</v>
      </c>
      <c r="J81" s="116">
        <f t="shared" si="14"/>
        <v>-0.6865449493947211</v>
      </c>
      <c r="K81" s="115">
        <v>7801</v>
      </c>
      <c r="L81" s="116">
        <f t="shared" si="15"/>
        <v>1.4694523583412473</v>
      </c>
      <c r="M81" s="115">
        <v>8722</v>
      </c>
      <c r="N81" s="116">
        <v>0.11806178695039105</v>
      </c>
      <c r="O81" s="116">
        <v>0.34640321086755166</v>
      </c>
    </row>
    <row r="82" spans="1:16" x14ac:dyDescent="0.25">
      <c r="A82" s="1">
        <v>8</v>
      </c>
      <c r="B82" s="114" t="s">
        <v>85</v>
      </c>
      <c r="C82" s="115">
        <v>8528</v>
      </c>
      <c r="D82" s="116">
        <v>-0.42257431105694365</v>
      </c>
      <c r="E82" s="115">
        <v>949</v>
      </c>
      <c r="F82" s="116">
        <f t="shared" si="12"/>
        <v>-0.88871951219512191</v>
      </c>
      <c r="G82" s="115">
        <v>9549</v>
      </c>
      <c r="H82" s="116">
        <f t="shared" si="13"/>
        <v>9.0621707060063219</v>
      </c>
      <c r="I82" s="115">
        <v>11561</v>
      </c>
      <c r="J82" s="116">
        <f t="shared" si="14"/>
        <v>0.21070269138129638</v>
      </c>
      <c r="K82" s="115">
        <v>6883</v>
      </c>
      <c r="L82" s="116">
        <f t="shared" si="15"/>
        <v>-0.4046362771386558</v>
      </c>
      <c r="M82" s="115">
        <v>12107</v>
      </c>
      <c r="N82" s="116">
        <v>0.75897137875926202</v>
      </c>
      <c r="O82" s="116">
        <v>0.41967636022514077</v>
      </c>
    </row>
    <row r="83" spans="1:16" x14ac:dyDescent="0.25">
      <c r="A83" s="1">
        <v>9</v>
      </c>
      <c r="B83" s="114" t="s">
        <v>87</v>
      </c>
      <c r="C83" s="115">
        <v>6378</v>
      </c>
      <c r="D83" s="116">
        <v>0.25477080464292734</v>
      </c>
      <c r="E83" s="115">
        <v>693</v>
      </c>
      <c r="F83" s="116">
        <f t="shared" si="12"/>
        <v>-0.89134524929444969</v>
      </c>
      <c r="G83" s="115">
        <v>13255</v>
      </c>
      <c r="H83" s="116">
        <f t="shared" si="13"/>
        <v>18.126984126984127</v>
      </c>
      <c r="I83" s="115">
        <v>5185</v>
      </c>
      <c r="J83" s="116">
        <f t="shared" si="14"/>
        <v>-0.6088268577895134</v>
      </c>
      <c r="K83" s="115">
        <v>6653</v>
      </c>
      <c r="L83" s="116">
        <f t="shared" si="15"/>
        <v>0.28312439729990357</v>
      </c>
      <c r="M83" s="115"/>
      <c r="N83" s="116" t="s">
        <v>235</v>
      </c>
      <c r="O83" s="116" t="s">
        <v>235</v>
      </c>
    </row>
    <row r="84" spans="1:16" x14ac:dyDescent="0.25">
      <c r="A84" s="1">
        <v>10</v>
      </c>
      <c r="B84" s="114" t="s">
        <v>89</v>
      </c>
      <c r="C84" s="115">
        <v>3514</v>
      </c>
      <c r="D84" s="116">
        <v>-0.39045967042497831</v>
      </c>
      <c r="E84" s="115">
        <v>3105</v>
      </c>
      <c r="F84" s="116">
        <f t="shared" si="12"/>
        <v>-0.11639157655093912</v>
      </c>
      <c r="G84" s="115">
        <v>10252</v>
      </c>
      <c r="H84" s="116">
        <f t="shared" si="13"/>
        <v>2.3017713365539452</v>
      </c>
      <c r="I84" s="115">
        <v>10882</v>
      </c>
      <c r="J84" s="116">
        <f t="shared" si="14"/>
        <v>6.1451424112368258E-2</v>
      </c>
      <c r="K84" s="115">
        <v>4073</v>
      </c>
      <c r="L84" s="116">
        <f t="shared" si="15"/>
        <v>-0.62571218526006245</v>
      </c>
      <c r="M84" s="115"/>
      <c r="N84" s="116" t="s">
        <v>235</v>
      </c>
      <c r="O84" s="116" t="s">
        <v>235</v>
      </c>
    </row>
    <row r="85" spans="1:16" x14ac:dyDescent="0.25">
      <c r="A85" s="1">
        <v>11</v>
      </c>
      <c r="B85" s="114" t="s">
        <v>91</v>
      </c>
      <c r="C85" s="115">
        <v>2262</v>
      </c>
      <c r="D85" s="116">
        <v>2.1071428571428572</v>
      </c>
      <c r="E85" s="115">
        <v>2855</v>
      </c>
      <c r="F85" s="116">
        <f t="shared" si="12"/>
        <v>0.26215738284703805</v>
      </c>
      <c r="G85" s="115">
        <v>4870</v>
      </c>
      <c r="H85" s="116">
        <f t="shared" si="13"/>
        <v>0.7057793345008756</v>
      </c>
      <c r="I85" s="115">
        <v>10954</v>
      </c>
      <c r="J85" s="116">
        <f t="shared" si="14"/>
        <v>1.2492813141683778</v>
      </c>
      <c r="K85" s="115">
        <v>2063</v>
      </c>
      <c r="L85" s="116">
        <f t="shared" si="15"/>
        <v>-0.81166697096950879</v>
      </c>
      <c r="M85" s="115"/>
      <c r="N85" s="116" t="s">
        <v>235</v>
      </c>
      <c r="O85" s="116" t="s">
        <v>235</v>
      </c>
    </row>
    <row r="86" spans="1:16" x14ac:dyDescent="0.25">
      <c r="A86" s="1">
        <v>12</v>
      </c>
      <c r="B86" s="114" t="s">
        <v>93</v>
      </c>
      <c r="C86" s="115">
        <v>2428</v>
      </c>
      <c r="D86" s="116">
        <v>0.41822429906542058</v>
      </c>
      <c r="E86" s="115">
        <v>5267</v>
      </c>
      <c r="F86" s="116">
        <f t="shared" si="12"/>
        <v>1.1692751235584842</v>
      </c>
      <c r="G86" s="115">
        <v>6615</v>
      </c>
      <c r="H86" s="116">
        <f t="shared" si="13"/>
        <v>0.25593316878678563</v>
      </c>
      <c r="I86" s="115">
        <v>5365</v>
      </c>
      <c r="J86" s="116">
        <f t="shared" si="14"/>
        <v>-0.18896447467876043</v>
      </c>
      <c r="K86" s="115">
        <v>2175</v>
      </c>
      <c r="L86" s="116">
        <f t="shared" si="15"/>
        <v>-0.59459459459459452</v>
      </c>
      <c r="M86" s="115"/>
      <c r="N86" s="116" t="s">
        <v>235</v>
      </c>
      <c r="O86" s="116" t="s">
        <v>235</v>
      </c>
    </row>
    <row r="87" spans="1:16" ht="15.75" x14ac:dyDescent="0.25">
      <c r="B87" s="117" t="s">
        <v>30</v>
      </c>
      <c r="C87" s="118">
        <v>42419</v>
      </c>
      <c r="D87" s="119">
        <v>-0.15007313310224613</v>
      </c>
      <c r="E87" s="118">
        <v>16702</v>
      </c>
      <c r="F87" s="119">
        <f t="shared" si="12"/>
        <v>-0.60626134515193664</v>
      </c>
      <c r="G87" s="118">
        <v>106031</v>
      </c>
      <c r="H87" s="119">
        <f t="shared" si="13"/>
        <v>5.3484013890552031</v>
      </c>
      <c r="I87" s="118">
        <v>75504</v>
      </c>
      <c r="J87" s="119">
        <f t="shared" si="14"/>
        <v>-0.28790636700587569</v>
      </c>
      <c r="K87" s="118">
        <v>57419</v>
      </c>
      <c r="L87" s="119">
        <f t="shared" si="15"/>
        <v>-0.23952373384191561</v>
      </c>
      <c r="M87" s="118">
        <v>41139</v>
      </c>
      <c r="N87" s="119">
        <v>-3.0997526793074992E-2</v>
      </c>
      <c r="O87" s="119">
        <v>0.47785321694148086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248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88739</v>
      </c>
      <c r="D97" s="116">
        <v>5.2906976744186096E-2</v>
      </c>
      <c r="E97" s="115">
        <v>83005</v>
      </c>
      <c r="F97" s="116">
        <f t="shared" ref="F97:F109" si="16">IFERROR(E97/C97-1,"-")</f>
        <v>-6.4616459504840074E-2</v>
      </c>
      <c r="G97" s="115">
        <v>16770</v>
      </c>
      <c r="H97" s="116">
        <f t="shared" ref="H97:H109" si="17">IFERROR(G97/E97-1,"-")</f>
        <v>-0.79796397807361008</v>
      </c>
      <c r="I97" s="115">
        <v>84324</v>
      </c>
      <c r="J97" s="116">
        <f t="shared" ref="J97:J109" si="18">IFERROR(I97/G97-1,"-")</f>
        <v>4.0282647584973166</v>
      </c>
      <c r="K97" s="115">
        <v>85306</v>
      </c>
      <c r="L97" s="116">
        <f t="shared" ref="L97:L109" si="19">IFERROR(K97/I97-1,"-")</f>
        <v>1.1645557611118962E-2</v>
      </c>
      <c r="M97" s="115">
        <v>101589</v>
      </c>
      <c r="N97" s="116">
        <v>0.19087754671418189</v>
      </c>
      <c r="O97" s="116">
        <v>0.1448066802645962</v>
      </c>
    </row>
    <row r="98" spans="2:15" x14ac:dyDescent="0.25">
      <c r="B98" s="114" t="s">
        <v>73</v>
      </c>
      <c r="C98" s="115">
        <v>85300</v>
      </c>
      <c r="D98" s="116">
        <v>-2.7975613925132481E-2</v>
      </c>
      <c r="E98" s="115">
        <v>82408</v>
      </c>
      <c r="F98" s="116">
        <f t="shared" si="16"/>
        <v>-3.3903868698710427E-2</v>
      </c>
      <c r="G98" s="115">
        <v>6049</v>
      </c>
      <c r="H98" s="116">
        <f t="shared" si="17"/>
        <v>-0.92659693233666629</v>
      </c>
      <c r="I98" s="115">
        <v>92342</v>
      </c>
      <c r="J98" s="116">
        <f t="shared" si="18"/>
        <v>14.265663746073731</v>
      </c>
      <c r="K98" s="115">
        <v>97165</v>
      </c>
      <c r="L98" s="116">
        <f t="shared" si="19"/>
        <v>5.2229754607870715E-2</v>
      </c>
      <c r="M98" s="115">
        <v>104182</v>
      </c>
      <c r="N98" s="116">
        <v>7.2217362218905956E-2</v>
      </c>
      <c r="O98" s="116">
        <v>0.22135990621336465</v>
      </c>
    </row>
    <row r="99" spans="2:15" x14ac:dyDescent="0.25">
      <c r="B99" s="114" t="s">
        <v>75</v>
      </c>
      <c r="C99" s="115">
        <v>83948</v>
      </c>
      <c r="D99" s="116">
        <v>2.5006105006105006E-2</v>
      </c>
      <c r="E99" s="115">
        <v>40454</v>
      </c>
      <c r="F99" s="116">
        <f t="shared" si="16"/>
        <v>-0.51810644684804874</v>
      </c>
      <c r="G99" s="115">
        <v>16624</v>
      </c>
      <c r="H99" s="116">
        <f t="shared" si="17"/>
        <v>-0.58906412221288385</v>
      </c>
      <c r="I99" s="115">
        <v>100237</v>
      </c>
      <c r="J99" s="116">
        <f t="shared" si="18"/>
        <v>5.0296559191530319</v>
      </c>
      <c r="K99" s="115">
        <v>93443</v>
      </c>
      <c r="L99" s="116">
        <f t="shared" si="19"/>
        <v>-6.7779362909903496E-2</v>
      </c>
      <c r="M99" s="115">
        <v>109207</v>
      </c>
      <c r="N99" s="116">
        <v>0.16870177541388864</v>
      </c>
      <c r="O99" s="116">
        <v>0.30088864535188442</v>
      </c>
    </row>
    <row r="100" spans="2:15" x14ac:dyDescent="0.25">
      <c r="B100" s="114" t="s">
        <v>77</v>
      </c>
      <c r="C100" s="115">
        <v>69387</v>
      </c>
      <c r="D100" s="116">
        <v>1.5142205056179803E-2</v>
      </c>
      <c r="E100" s="115">
        <v>0</v>
      </c>
      <c r="F100" s="116">
        <f t="shared" si="16"/>
        <v>-1</v>
      </c>
      <c r="G100" s="115">
        <v>21667</v>
      </c>
      <c r="H100" s="116" t="str">
        <f t="shared" si="17"/>
        <v>-</v>
      </c>
      <c r="I100" s="115">
        <v>98530</v>
      </c>
      <c r="J100" s="116">
        <f t="shared" si="18"/>
        <v>3.5474685004846078</v>
      </c>
      <c r="K100" s="115">
        <v>100611</v>
      </c>
      <c r="L100" s="116">
        <f t="shared" si="19"/>
        <v>2.112047092256164E-2</v>
      </c>
      <c r="M100" s="115">
        <v>97680</v>
      </c>
      <c r="N100" s="116">
        <v>-2.9132003458866351E-2</v>
      </c>
      <c r="O100" s="116">
        <v>0.40775649617363485</v>
      </c>
    </row>
    <row r="101" spans="2:15" x14ac:dyDescent="0.25">
      <c r="B101" s="114" t="s">
        <v>79</v>
      </c>
      <c r="C101" s="115">
        <v>58565</v>
      </c>
      <c r="D101" s="116">
        <v>-5.2974563800714747E-2</v>
      </c>
      <c r="E101" s="115">
        <v>0</v>
      </c>
      <c r="F101" s="116">
        <f t="shared" si="16"/>
        <v>-1</v>
      </c>
      <c r="G101" s="115">
        <v>24604</v>
      </c>
      <c r="H101" s="116" t="str">
        <f t="shared" si="17"/>
        <v>-</v>
      </c>
      <c r="I101" s="115">
        <v>89765</v>
      </c>
      <c r="J101" s="116">
        <f t="shared" si="18"/>
        <v>2.6483905056088441</v>
      </c>
      <c r="K101" s="115">
        <v>97953</v>
      </c>
      <c r="L101" s="116">
        <f t="shared" si="19"/>
        <v>9.1215952765554498E-2</v>
      </c>
      <c r="M101" s="115">
        <v>96985</v>
      </c>
      <c r="N101" s="116">
        <v>-9.8822904862536642E-3</v>
      </c>
      <c r="O101" s="116">
        <v>0.65602322206095787</v>
      </c>
    </row>
    <row r="102" spans="2:15" x14ac:dyDescent="0.25">
      <c r="B102" s="114" t="s">
        <v>81</v>
      </c>
      <c r="C102" s="115">
        <v>66697</v>
      </c>
      <c r="D102" s="116">
        <v>2.7362249116740234E-3</v>
      </c>
      <c r="E102" s="115">
        <v>0</v>
      </c>
      <c r="F102" s="116">
        <f t="shared" si="16"/>
        <v>-1</v>
      </c>
      <c r="G102" s="115">
        <v>42232</v>
      </c>
      <c r="H102" s="116" t="str">
        <f t="shared" si="17"/>
        <v>-</v>
      </c>
      <c r="I102" s="115">
        <v>78844</v>
      </c>
      <c r="J102" s="116">
        <f t="shared" si="18"/>
        <v>0.8669255540822125</v>
      </c>
      <c r="K102" s="115">
        <v>109897</v>
      </c>
      <c r="L102" s="116">
        <f t="shared" si="19"/>
        <v>0.39385368575922075</v>
      </c>
      <c r="M102" s="115">
        <v>104917</v>
      </c>
      <c r="N102" s="116">
        <v>-4.5315158739547057E-2</v>
      </c>
      <c r="O102" s="116">
        <v>0.57303926713345432</v>
      </c>
    </row>
    <row r="103" spans="2:15" x14ac:dyDescent="0.25">
      <c r="B103" s="114" t="s">
        <v>83</v>
      </c>
      <c r="C103" s="115">
        <v>73223</v>
      </c>
      <c r="D103" s="116">
        <v>-9.0194080663999365E-2</v>
      </c>
      <c r="E103" s="115">
        <v>0</v>
      </c>
      <c r="F103" s="116">
        <f t="shared" si="16"/>
        <v>-1</v>
      </c>
      <c r="G103" s="115">
        <v>47034</v>
      </c>
      <c r="H103" s="116" t="str">
        <f t="shared" si="17"/>
        <v>-</v>
      </c>
      <c r="I103" s="115">
        <v>80708</v>
      </c>
      <c r="J103" s="116">
        <f t="shared" si="18"/>
        <v>0.71595016371135767</v>
      </c>
      <c r="K103" s="115">
        <v>98687</v>
      </c>
      <c r="L103" s="116">
        <f t="shared" si="19"/>
        <v>0.22276602071665752</v>
      </c>
      <c r="M103" s="115">
        <v>112867</v>
      </c>
      <c r="N103" s="116">
        <v>0.14368660512529519</v>
      </c>
      <c r="O103" s="116">
        <v>0.54141458284965105</v>
      </c>
    </row>
    <row r="104" spans="2:15" x14ac:dyDescent="0.25">
      <c r="B104" s="114" t="s">
        <v>85</v>
      </c>
      <c r="C104" s="115">
        <v>82668</v>
      </c>
      <c r="D104" s="116">
        <v>0.18006109572615414</v>
      </c>
      <c r="E104" s="115">
        <v>20578</v>
      </c>
      <c r="F104" s="116">
        <f t="shared" si="16"/>
        <v>-0.7510765955387817</v>
      </c>
      <c r="G104" s="115">
        <v>64456</v>
      </c>
      <c r="H104" s="116">
        <f t="shared" si="17"/>
        <v>2.132277189231218</v>
      </c>
      <c r="I104" s="115">
        <v>105217</v>
      </c>
      <c r="J104" s="116">
        <f t="shared" si="18"/>
        <v>0.63238488271068638</v>
      </c>
      <c r="K104" s="115">
        <v>108882</v>
      </c>
      <c r="L104" s="116">
        <f t="shared" si="19"/>
        <v>3.4832774171474234E-2</v>
      </c>
      <c r="M104" s="115">
        <v>119672</v>
      </c>
      <c r="N104" s="116">
        <v>9.9098106206719105E-2</v>
      </c>
      <c r="O104" s="116">
        <v>0.44762181255141043</v>
      </c>
    </row>
    <row r="105" spans="2:15" x14ac:dyDescent="0.25">
      <c r="B105" s="114" t="s">
        <v>87</v>
      </c>
      <c r="C105" s="115">
        <v>70727</v>
      </c>
      <c r="D105" s="116">
        <v>2.6248585275254754E-2</v>
      </c>
      <c r="E105" s="115">
        <v>20300</v>
      </c>
      <c r="F105" s="116">
        <f t="shared" si="16"/>
        <v>-0.71298089838392698</v>
      </c>
      <c r="G105" s="115">
        <v>62920</v>
      </c>
      <c r="H105" s="116">
        <f t="shared" si="17"/>
        <v>2.0995073891625617</v>
      </c>
      <c r="I105" s="115">
        <v>84515</v>
      </c>
      <c r="J105" s="116">
        <f t="shared" si="18"/>
        <v>0.34321360457724093</v>
      </c>
      <c r="K105" s="115">
        <v>101179</v>
      </c>
      <c r="L105" s="116">
        <f t="shared" si="19"/>
        <v>0.19717209962728499</v>
      </c>
      <c r="M105" s="115"/>
      <c r="N105" s="116" t="s">
        <v>235</v>
      </c>
      <c r="O105" s="116" t="s">
        <v>235</v>
      </c>
    </row>
    <row r="106" spans="2:15" x14ac:dyDescent="0.25">
      <c r="B106" s="114" t="s">
        <v>89</v>
      </c>
      <c r="C106" s="115">
        <v>69016</v>
      </c>
      <c r="D106" s="116">
        <v>-0.12460679857940127</v>
      </c>
      <c r="E106" s="115">
        <v>11357</v>
      </c>
      <c r="F106" s="116">
        <f t="shared" si="16"/>
        <v>-0.83544395502492175</v>
      </c>
      <c r="G106" s="115">
        <v>86519</v>
      </c>
      <c r="H106" s="116">
        <f t="shared" si="17"/>
        <v>6.6181209826538696</v>
      </c>
      <c r="I106" s="115">
        <v>107867</v>
      </c>
      <c r="J106" s="116">
        <f t="shared" si="18"/>
        <v>0.2467434898692773</v>
      </c>
      <c r="K106" s="115">
        <v>125295</v>
      </c>
      <c r="L106" s="116">
        <f t="shared" si="19"/>
        <v>0.16156934002058088</v>
      </c>
      <c r="M106" s="115"/>
      <c r="N106" s="116" t="s">
        <v>235</v>
      </c>
      <c r="O106" s="116" t="s">
        <v>235</v>
      </c>
    </row>
    <row r="107" spans="2:15" x14ac:dyDescent="0.25">
      <c r="B107" s="114" t="s">
        <v>91</v>
      </c>
      <c r="C107" s="115">
        <v>70708</v>
      </c>
      <c r="D107" s="116">
        <v>-0.18219775390060255</v>
      </c>
      <c r="E107" s="115">
        <v>17964</v>
      </c>
      <c r="F107" s="116">
        <f t="shared" si="16"/>
        <v>-0.74594105334615601</v>
      </c>
      <c r="G107" s="115">
        <v>80785</v>
      </c>
      <c r="H107" s="116">
        <f t="shared" si="17"/>
        <v>3.4970496548652861</v>
      </c>
      <c r="I107" s="115">
        <v>85669</v>
      </c>
      <c r="J107" s="116">
        <f t="shared" si="18"/>
        <v>6.0456767964349734E-2</v>
      </c>
      <c r="K107" s="115">
        <v>105355</v>
      </c>
      <c r="L107" s="116">
        <f t="shared" si="19"/>
        <v>0.22979140645974616</v>
      </c>
      <c r="M107" s="115"/>
      <c r="N107" s="116" t="s">
        <v>235</v>
      </c>
      <c r="O107" s="116" t="s">
        <v>235</v>
      </c>
    </row>
    <row r="108" spans="2:15" x14ac:dyDescent="0.25">
      <c r="B108" s="114" t="s">
        <v>93</v>
      </c>
      <c r="C108" s="115">
        <v>74200</v>
      </c>
      <c r="D108" s="116">
        <v>-7.556220021179838E-2</v>
      </c>
      <c r="E108" s="115">
        <v>33939</v>
      </c>
      <c r="F108" s="116">
        <f t="shared" si="16"/>
        <v>-0.54260107816711589</v>
      </c>
      <c r="G108" s="115">
        <v>80549</v>
      </c>
      <c r="H108" s="116">
        <f t="shared" si="17"/>
        <v>1.3733462977695279</v>
      </c>
      <c r="I108" s="115">
        <v>87467</v>
      </c>
      <c r="J108" s="116">
        <f t="shared" si="18"/>
        <v>8.5885610001365631E-2</v>
      </c>
      <c r="K108" s="115">
        <v>104299</v>
      </c>
      <c r="L108" s="116">
        <f t="shared" si="19"/>
        <v>0.19243829101261056</v>
      </c>
      <c r="M108" s="115"/>
      <c r="N108" s="116" t="s">
        <v>235</v>
      </c>
      <c r="O108" s="116" t="s">
        <v>235</v>
      </c>
    </row>
    <row r="109" spans="2:15" ht="15.75" x14ac:dyDescent="0.25">
      <c r="B109" s="117" t="s">
        <v>30</v>
      </c>
      <c r="C109" s="118">
        <v>893178</v>
      </c>
      <c r="D109" s="119">
        <v>-2.4555977472061175E-2</v>
      </c>
      <c r="E109" s="118">
        <v>316749</v>
      </c>
      <c r="F109" s="119">
        <f t="shared" si="16"/>
        <v>-0.64536856035415113</v>
      </c>
      <c r="G109" s="118">
        <v>550209</v>
      </c>
      <c r="H109" s="119">
        <f t="shared" si="17"/>
        <v>0.73705047214040142</v>
      </c>
      <c r="I109" s="118">
        <v>1095485</v>
      </c>
      <c r="J109" s="119">
        <f t="shared" si="18"/>
        <v>0.99103431605080972</v>
      </c>
      <c r="K109" s="118">
        <v>1228072</v>
      </c>
      <c r="L109" s="119">
        <f t="shared" si="19"/>
        <v>0.12103041118773872</v>
      </c>
      <c r="M109" s="118">
        <v>847099</v>
      </c>
      <c r="N109" s="119">
        <v>6.9645075914458676E-2</v>
      </c>
      <c r="O109" s="119">
        <v>0.39204833967925823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275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248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42091</v>
      </c>
      <c r="D119" s="116">
        <v>2.4585574839950386E-2</v>
      </c>
      <c r="E119" s="115">
        <v>42263</v>
      </c>
      <c r="F119" s="116">
        <f t="shared" ref="F119:F131" si="20">IFERROR(E119/C119-1,"-")</f>
        <v>4.0863842626690516E-3</v>
      </c>
      <c r="G119" s="115">
        <v>14353</v>
      </c>
      <c r="H119" s="116">
        <f t="shared" ref="H119:H131" si="21">IFERROR(G119/E119-1,"-")</f>
        <v>-0.66038851950879018</v>
      </c>
      <c r="I119" s="115">
        <v>50977</v>
      </c>
      <c r="J119" s="116">
        <f t="shared" ref="J119:J131" si="22">IFERROR(I119/G119-1,"-")</f>
        <v>2.5516616735177315</v>
      </c>
      <c r="K119" s="115">
        <v>48434</v>
      </c>
      <c r="L119" s="116">
        <f t="shared" ref="L119:L131" si="23">IFERROR(K119/I119-1,"-")</f>
        <v>-4.9885242364203441E-2</v>
      </c>
      <c r="M119" s="115">
        <v>58730</v>
      </c>
      <c r="N119" s="116">
        <v>0.21257794111574513</v>
      </c>
      <c r="O119" s="116">
        <v>0.39531016131714614</v>
      </c>
    </row>
    <row r="120" spans="1:16" x14ac:dyDescent="0.25">
      <c r="B120" s="114" t="s">
        <v>73</v>
      </c>
      <c r="C120" s="115">
        <v>44958</v>
      </c>
      <c r="D120" s="116">
        <v>7.6202429512752801E-3</v>
      </c>
      <c r="E120" s="115">
        <v>49580</v>
      </c>
      <c r="F120" s="116">
        <f t="shared" si="20"/>
        <v>0.10280706437119091</v>
      </c>
      <c r="G120" s="115">
        <v>852</v>
      </c>
      <c r="H120" s="116">
        <f t="shared" si="21"/>
        <v>-0.98281565147236793</v>
      </c>
      <c r="I120" s="115">
        <v>59365</v>
      </c>
      <c r="J120" s="116">
        <f t="shared" si="22"/>
        <v>68.677230046948353</v>
      </c>
      <c r="K120" s="115">
        <v>58781</v>
      </c>
      <c r="L120" s="116">
        <f t="shared" si="23"/>
        <v>-9.8374463067464335E-3</v>
      </c>
      <c r="M120" s="115">
        <v>57712</v>
      </c>
      <c r="N120" s="116">
        <v>-1.818614858542722E-2</v>
      </c>
      <c r="O120" s="116">
        <v>0.28368699675252462</v>
      </c>
    </row>
    <row r="121" spans="1:16" x14ac:dyDescent="0.25">
      <c r="B121" s="114" t="s">
        <v>75</v>
      </c>
      <c r="C121" s="115">
        <v>40252</v>
      </c>
      <c r="D121" s="116">
        <v>-6.7506834082379674E-2</v>
      </c>
      <c r="E121" s="115">
        <v>25966</v>
      </c>
      <c r="F121" s="116">
        <f t="shared" si="20"/>
        <v>-0.35491404153830863</v>
      </c>
      <c r="G121" s="115">
        <v>2939</v>
      </c>
      <c r="H121" s="116">
        <f t="shared" si="21"/>
        <v>-0.88681352537934222</v>
      </c>
      <c r="I121" s="115">
        <v>52398</v>
      </c>
      <c r="J121" s="116">
        <f t="shared" si="22"/>
        <v>16.828513099693772</v>
      </c>
      <c r="K121" s="115">
        <v>52865</v>
      </c>
      <c r="L121" s="116">
        <f t="shared" si="23"/>
        <v>8.9125539142715926E-3</v>
      </c>
      <c r="M121" s="115">
        <v>58698</v>
      </c>
      <c r="N121" s="116">
        <v>0.11033765251111327</v>
      </c>
      <c r="O121" s="116">
        <v>0.45826294345622576</v>
      </c>
    </row>
    <row r="122" spans="1:16" x14ac:dyDescent="0.25">
      <c r="B122" s="114" t="s">
        <v>77</v>
      </c>
      <c r="C122" s="115">
        <v>36924</v>
      </c>
      <c r="D122" s="116">
        <v>-0.12225735136805571</v>
      </c>
      <c r="E122" s="115">
        <v>0</v>
      </c>
      <c r="F122" s="116">
        <f t="shared" si="20"/>
        <v>-1</v>
      </c>
      <c r="G122" s="115">
        <v>2300</v>
      </c>
      <c r="H122" s="116" t="str">
        <f t="shared" si="21"/>
        <v>-</v>
      </c>
      <c r="I122" s="115">
        <v>62277</v>
      </c>
      <c r="J122" s="116">
        <f t="shared" si="22"/>
        <v>26.076956521739131</v>
      </c>
      <c r="K122" s="115">
        <v>61897</v>
      </c>
      <c r="L122" s="116">
        <f t="shared" si="23"/>
        <v>-6.1017711193538382E-3</v>
      </c>
      <c r="M122" s="115">
        <v>58370</v>
      </c>
      <c r="N122" s="116">
        <v>-5.6981760020679562E-2</v>
      </c>
      <c r="O122" s="116">
        <v>0.58081464630050905</v>
      </c>
    </row>
    <row r="123" spans="1:16" x14ac:dyDescent="0.25">
      <c r="B123" s="114" t="s">
        <v>79</v>
      </c>
      <c r="C123" s="115">
        <v>32342</v>
      </c>
      <c r="D123" s="116">
        <v>-0.13108191612261899</v>
      </c>
      <c r="E123" s="115">
        <v>0</v>
      </c>
      <c r="F123" s="116">
        <f t="shared" si="20"/>
        <v>-1</v>
      </c>
      <c r="G123" s="115">
        <v>2132</v>
      </c>
      <c r="H123" s="116" t="str">
        <f t="shared" si="21"/>
        <v>-</v>
      </c>
      <c r="I123" s="115">
        <v>55252</v>
      </c>
      <c r="J123" s="116">
        <f t="shared" si="22"/>
        <v>24.915572232645403</v>
      </c>
      <c r="K123" s="115">
        <v>63430</v>
      </c>
      <c r="L123" s="116">
        <f t="shared" si="23"/>
        <v>0.14801274162021283</v>
      </c>
      <c r="M123" s="115">
        <v>57570</v>
      </c>
      <c r="N123" s="116">
        <v>-9.2385306637237874E-2</v>
      </c>
      <c r="O123" s="116">
        <v>0.780038340238699</v>
      </c>
    </row>
    <row r="124" spans="1:16" x14ac:dyDescent="0.25">
      <c r="B124" s="114" t="s">
        <v>81</v>
      </c>
      <c r="C124" s="115">
        <v>41125</v>
      </c>
      <c r="D124" s="116">
        <v>-1.7417690065465674E-2</v>
      </c>
      <c r="E124" s="115">
        <v>0</v>
      </c>
      <c r="F124" s="116">
        <f t="shared" si="20"/>
        <v>-1</v>
      </c>
      <c r="G124" s="115">
        <v>5286</v>
      </c>
      <c r="H124" s="116" t="str">
        <f t="shared" si="21"/>
        <v>-</v>
      </c>
      <c r="I124" s="115">
        <v>50592</v>
      </c>
      <c r="J124" s="116">
        <f t="shared" si="22"/>
        <v>8.5709421112372297</v>
      </c>
      <c r="K124" s="115">
        <v>70294</v>
      </c>
      <c r="L124" s="116">
        <f t="shared" si="23"/>
        <v>0.38942915876027828</v>
      </c>
      <c r="M124" s="115">
        <v>70684</v>
      </c>
      <c r="N124" s="116">
        <v>5.5481264403789421E-3</v>
      </c>
      <c r="O124" s="116">
        <v>0.71875987841945288</v>
      </c>
    </row>
    <row r="125" spans="1:16" x14ac:dyDescent="0.25">
      <c r="B125" s="114" t="s">
        <v>83</v>
      </c>
      <c r="C125" s="115">
        <v>44575</v>
      </c>
      <c r="D125" s="116">
        <v>-5.1938660484505572E-2</v>
      </c>
      <c r="E125" s="115">
        <v>0</v>
      </c>
      <c r="F125" s="116">
        <f t="shared" si="20"/>
        <v>-1</v>
      </c>
      <c r="G125" s="115">
        <v>10333</v>
      </c>
      <c r="H125" s="116" t="str">
        <f t="shared" si="21"/>
        <v>-</v>
      </c>
      <c r="I125" s="115">
        <v>46134</v>
      </c>
      <c r="J125" s="116">
        <f t="shared" si="22"/>
        <v>3.4647246685376949</v>
      </c>
      <c r="K125" s="115">
        <v>55757</v>
      </c>
      <c r="L125" s="116">
        <f t="shared" si="23"/>
        <v>0.20858802618459271</v>
      </c>
      <c r="M125" s="115">
        <v>75808</v>
      </c>
      <c r="N125" s="116">
        <v>0.35961403949279913</v>
      </c>
      <c r="O125" s="116">
        <v>0.70068424004486829</v>
      </c>
    </row>
    <row r="126" spans="1:16" x14ac:dyDescent="0.25">
      <c r="B126" s="114" t="s">
        <v>85</v>
      </c>
      <c r="C126" s="115">
        <v>44731</v>
      </c>
      <c r="D126" s="116">
        <v>0.13426818135713559</v>
      </c>
      <c r="E126" s="115">
        <v>5444</v>
      </c>
      <c r="F126" s="116">
        <f t="shared" si="20"/>
        <v>-0.87829469495428225</v>
      </c>
      <c r="G126" s="115">
        <v>29383</v>
      </c>
      <c r="H126" s="116">
        <f t="shared" si="21"/>
        <v>4.397318148420279</v>
      </c>
      <c r="I126" s="115">
        <v>65185</v>
      </c>
      <c r="J126" s="116">
        <f t="shared" si="22"/>
        <v>1.2184596535411631</v>
      </c>
      <c r="K126" s="115">
        <v>75839</v>
      </c>
      <c r="L126" s="116">
        <f t="shared" si="23"/>
        <v>0.1634425097798573</v>
      </c>
      <c r="M126" s="115">
        <v>82502</v>
      </c>
      <c r="N126" s="116">
        <v>8.7857171112488253E-2</v>
      </c>
      <c r="O126" s="116">
        <v>0.84440321030158061</v>
      </c>
    </row>
    <row r="127" spans="1:16" x14ac:dyDescent="0.25">
      <c r="B127" s="114" t="s">
        <v>87</v>
      </c>
      <c r="C127" s="115">
        <v>38111</v>
      </c>
      <c r="D127" s="116">
        <v>-5.0145801659895795E-2</v>
      </c>
      <c r="E127" s="115">
        <v>4379</v>
      </c>
      <c r="F127" s="116">
        <f t="shared" si="20"/>
        <v>-0.88509879037548211</v>
      </c>
      <c r="G127" s="115">
        <v>31305</v>
      </c>
      <c r="H127" s="116">
        <f t="shared" si="21"/>
        <v>6.1488924411966206</v>
      </c>
      <c r="I127" s="115">
        <v>57053</v>
      </c>
      <c r="J127" s="116">
        <f t="shared" si="22"/>
        <v>0.82248842038013104</v>
      </c>
      <c r="K127" s="115">
        <v>72566</v>
      </c>
      <c r="L127" s="116">
        <f t="shared" si="23"/>
        <v>0.27190507072371295</v>
      </c>
      <c r="M127" s="115"/>
      <c r="N127" s="116" t="s">
        <v>235</v>
      </c>
      <c r="O127" s="116" t="s">
        <v>235</v>
      </c>
    </row>
    <row r="128" spans="1:16" x14ac:dyDescent="0.25">
      <c r="A128" s="120"/>
      <c r="B128" s="114" t="s">
        <v>89</v>
      </c>
      <c r="C128" s="115">
        <v>37865</v>
      </c>
      <c r="D128" s="116">
        <v>-0.12539843858271349</v>
      </c>
      <c r="E128" s="115">
        <v>5886</v>
      </c>
      <c r="F128" s="116">
        <f t="shared" si="20"/>
        <v>-0.84455301729829657</v>
      </c>
      <c r="G128" s="115">
        <v>54281</v>
      </c>
      <c r="H128" s="116">
        <f t="shared" si="21"/>
        <v>8.2220523275569146</v>
      </c>
      <c r="I128" s="115">
        <v>68927</v>
      </c>
      <c r="J128" s="116">
        <f t="shared" si="22"/>
        <v>0.26981816841988904</v>
      </c>
      <c r="K128" s="115">
        <v>90194</v>
      </c>
      <c r="L128" s="116">
        <f t="shared" si="23"/>
        <v>0.30854382172443318</v>
      </c>
      <c r="M128" s="115"/>
      <c r="N128" s="116" t="s">
        <v>235</v>
      </c>
      <c r="O128" s="116" t="s">
        <v>235</v>
      </c>
    </row>
    <row r="129" spans="2:16" x14ac:dyDescent="0.25">
      <c r="B129" s="114" t="s">
        <v>91</v>
      </c>
      <c r="C129" s="115">
        <v>37032</v>
      </c>
      <c r="D129" s="116">
        <v>-9.7748757431049604E-2</v>
      </c>
      <c r="E129" s="115">
        <v>13929</v>
      </c>
      <c r="F129" s="116">
        <f t="shared" si="20"/>
        <v>-0.62386584575502269</v>
      </c>
      <c r="G129" s="115">
        <v>49708</v>
      </c>
      <c r="H129" s="116">
        <f t="shared" si="21"/>
        <v>2.5686696819585038</v>
      </c>
      <c r="I129" s="115">
        <v>51768</v>
      </c>
      <c r="J129" s="116">
        <f t="shared" si="22"/>
        <v>4.1442021405005303E-2</v>
      </c>
      <c r="K129" s="115">
        <v>62736</v>
      </c>
      <c r="L129" s="116">
        <f t="shared" si="23"/>
        <v>0.21186833565136753</v>
      </c>
      <c r="M129" s="115"/>
      <c r="N129" s="116" t="s">
        <v>235</v>
      </c>
      <c r="O129" s="116" t="s">
        <v>235</v>
      </c>
    </row>
    <row r="130" spans="2:16" x14ac:dyDescent="0.25">
      <c r="B130" s="114" t="s">
        <v>93</v>
      </c>
      <c r="C130" s="115">
        <v>36576</v>
      </c>
      <c r="D130" s="116">
        <v>-9.8424905716187228E-2</v>
      </c>
      <c r="E130" s="115">
        <v>28677</v>
      </c>
      <c r="F130" s="116">
        <f t="shared" si="20"/>
        <v>-0.21596128608923881</v>
      </c>
      <c r="G130" s="115">
        <v>48685</v>
      </c>
      <c r="H130" s="116">
        <f t="shared" si="21"/>
        <v>0.69770199114272757</v>
      </c>
      <c r="I130" s="115">
        <v>53949</v>
      </c>
      <c r="J130" s="116">
        <f t="shared" si="22"/>
        <v>0.10812365204888574</v>
      </c>
      <c r="K130" s="115">
        <v>62797</v>
      </c>
      <c r="L130" s="116">
        <f t="shared" si="23"/>
        <v>0.16400674711301422</v>
      </c>
      <c r="M130" s="115"/>
      <c r="N130" s="116" t="s">
        <v>235</v>
      </c>
      <c r="O130" s="116" t="s">
        <v>235</v>
      </c>
    </row>
    <row r="131" spans="2:16" ht="15.75" x14ac:dyDescent="0.25">
      <c r="B131" s="117" t="s">
        <v>30</v>
      </c>
      <c r="C131" s="118">
        <v>476582</v>
      </c>
      <c r="D131" s="119">
        <v>-4.9667989391612988E-2</v>
      </c>
      <c r="E131" s="118">
        <v>181253</v>
      </c>
      <c r="F131" s="119">
        <f t="shared" si="20"/>
        <v>-0.61968139795460175</v>
      </c>
      <c r="G131" s="118">
        <v>251557</v>
      </c>
      <c r="H131" s="119">
        <f t="shared" si="21"/>
        <v>0.38787771788604886</v>
      </c>
      <c r="I131" s="118">
        <v>673877</v>
      </c>
      <c r="J131" s="119">
        <f t="shared" si="22"/>
        <v>1.6788242823694035</v>
      </c>
      <c r="K131" s="118">
        <v>775590</v>
      </c>
      <c r="L131" s="119">
        <f t="shared" si="23"/>
        <v>0.15093704043913059</v>
      </c>
      <c r="M131" s="118">
        <v>520074</v>
      </c>
      <c r="N131" s="119">
        <v>6.7262880748291121E-2</v>
      </c>
      <c r="O131" s="119">
        <v>0.59045009449599073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276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248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11898</v>
      </c>
      <c r="D141" s="116">
        <v>-0.12943586741786783</v>
      </c>
      <c r="E141" s="115">
        <v>8543</v>
      </c>
      <c r="F141" s="116">
        <f t="shared" ref="F141:F153" si="24">IFERROR(E141/C141-1,"-")</f>
        <v>-0.28198016473356868</v>
      </c>
      <c r="G141" s="115">
        <v>1170</v>
      </c>
      <c r="H141" s="116">
        <f t="shared" ref="H141:H153" si="25">IFERROR(G141/E141-1,"-")</f>
        <v>-0.86304576846541026</v>
      </c>
      <c r="I141" s="115">
        <v>4976</v>
      </c>
      <c r="J141" s="116">
        <f t="shared" ref="J141:J153" si="26">IFERROR(I141/G141-1,"-")</f>
        <v>3.252991452991453</v>
      </c>
      <c r="K141" s="115">
        <v>4993</v>
      </c>
      <c r="L141" s="116">
        <f t="shared" ref="L141:L153" si="27">IFERROR(K141/I141-1,"-")</f>
        <v>3.416398713826263E-3</v>
      </c>
      <c r="M141" s="115">
        <v>5093</v>
      </c>
      <c r="N141" s="116">
        <v>2.0028039254956997E-2</v>
      </c>
      <c r="O141" s="116">
        <v>-0.57194486468313999</v>
      </c>
    </row>
    <row r="142" spans="2:16" x14ac:dyDescent="0.25">
      <c r="B142" s="114" t="s">
        <v>73</v>
      </c>
      <c r="C142" s="115">
        <v>10576</v>
      </c>
      <c r="D142" s="116">
        <v>-0.22046141372447847</v>
      </c>
      <c r="E142" s="115">
        <v>4050</v>
      </c>
      <c r="F142" s="116">
        <f t="shared" si="24"/>
        <v>-0.61705748865355514</v>
      </c>
      <c r="G142" s="115">
        <v>1158</v>
      </c>
      <c r="H142" s="116">
        <f t="shared" si="25"/>
        <v>-0.71407407407407408</v>
      </c>
      <c r="I142" s="115">
        <v>3796</v>
      </c>
      <c r="J142" s="116">
        <f t="shared" si="26"/>
        <v>2.2780656303972364</v>
      </c>
      <c r="K142" s="115">
        <v>5377</v>
      </c>
      <c r="L142" s="116">
        <f t="shared" si="27"/>
        <v>0.41649104320337194</v>
      </c>
      <c r="M142" s="115">
        <v>5005</v>
      </c>
      <c r="N142" s="116">
        <v>-6.9183559605728084E-2</v>
      </c>
      <c r="O142" s="116">
        <v>-0.52675869894099847</v>
      </c>
    </row>
    <row r="143" spans="2:16" x14ac:dyDescent="0.25">
      <c r="B143" s="114" t="s">
        <v>75</v>
      </c>
      <c r="C143" s="115">
        <v>12229</v>
      </c>
      <c r="D143" s="116">
        <v>-0.10912799592044875</v>
      </c>
      <c r="E143" s="115">
        <v>2210</v>
      </c>
      <c r="F143" s="116">
        <f t="shared" si="24"/>
        <v>-0.81928203450813641</v>
      </c>
      <c r="G143" s="115">
        <v>4101</v>
      </c>
      <c r="H143" s="116">
        <f t="shared" si="25"/>
        <v>0.85565610859728514</v>
      </c>
      <c r="I143" s="115">
        <v>7067</v>
      </c>
      <c r="J143" s="116">
        <f t="shared" si="26"/>
        <v>0.72323823457693237</v>
      </c>
      <c r="K143" s="115">
        <v>6335</v>
      </c>
      <c r="L143" s="116">
        <f t="shared" si="27"/>
        <v>-0.10358001981038634</v>
      </c>
      <c r="M143" s="115">
        <v>7007</v>
      </c>
      <c r="N143" s="116">
        <v>0.10607734806629843</v>
      </c>
      <c r="O143" s="116">
        <v>-0.42701774470520892</v>
      </c>
    </row>
    <row r="144" spans="2:16" x14ac:dyDescent="0.25">
      <c r="B144" s="114" t="s">
        <v>77</v>
      </c>
      <c r="C144" s="115">
        <v>7330</v>
      </c>
      <c r="D144" s="116">
        <v>-9.0796328454477826E-2</v>
      </c>
      <c r="E144" s="115">
        <v>0</v>
      </c>
      <c r="F144" s="116">
        <f t="shared" si="24"/>
        <v>-1</v>
      </c>
      <c r="G144" s="115">
        <v>5579</v>
      </c>
      <c r="H144" s="116" t="str">
        <f t="shared" si="25"/>
        <v>-</v>
      </c>
      <c r="I144" s="115">
        <v>3719</v>
      </c>
      <c r="J144" s="116">
        <f t="shared" si="26"/>
        <v>-0.33339308119734723</v>
      </c>
      <c r="K144" s="115">
        <v>6723</v>
      </c>
      <c r="L144" s="116">
        <f t="shared" si="27"/>
        <v>0.80774401720892719</v>
      </c>
      <c r="M144" s="115">
        <v>4485</v>
      </c>
      <c r="N144" s="116">
        <v>-0.33288710397144128</v>
      </c>
      <c r="O144" s="116">
        <v>-0.38813096862210095</v>
      </c>
    </row>
    <row r="145" spans="1:16" x14ac:dyDescent="0.25">
      <c r="B145" s="114" t="s">
        <v>79</v>
      </c>
      <c r="C145" s="115">
        <v>3605</v>
      </c>
      <c r="D145" s="116">
        <v>-0.23655230834392205</v>
      </c>
      <c r="E145" s="115">
        <v>0</v>
      </c>
      <c r="F145" s="116">
        <f t="shared" si="24"/>
        <v>-1</v>
      </c>
      <c r="G145" s="115">
        <v>5807</v>
      </c>
      <c r="H145" s="116" t="str">
        <f t="shared" si="25"/>
        <v>-</v>
      </c>
      <c r="I145" s="115">
        <v>2829</v>
      </c>
      <c r="J145" s="116">
        <f t="shared" si="26"/>
        <v>-0.51282934389529877</v>
      </c>
      <c r="K145" s="115">
        <v>6831</v>
      </c>
      <c r="L145" s="116">
        <f t="shared" si="27"/>
        <v>1.4146341463414633</v>
      </c>
      <c r="M145" s="115">
        <v>4423</v>
      </c>
      <c r="N145" s="116">
        <v>-0.35251061338017864</v>
      </c>
      <c r="O145" s="116">
        <v>0.22690707350901529</v>
      </c>
    </row>
    <row r="146" spans="1:16" x14ac:dyDescent="0.25">
      <c r="B146" s="114" t="s">
        <v>81</v>
      </c>
      <c r="C146" s="115">
        <v>2475</v>
      </c>
      <c r="D146" s="116">
        <v>-0.49695121951219512</v>
      </c>
      <c r="E146" s="115">
        <v>0</v>
      </c>
      <c r="F146" s="116">
        <f t="shared" si="24"/>
        <v>-1</v>
      </c>
      <c r="G146" s="115">
        <v>9992</v>
      </c>
      <c r="H146" s="116" t="str">
        <f t="shared" si="25"/>
        <v>-</v>
      </c>
      <c r="I146" s="115">
        <v>2320</v>
      </c>
      <c r="J146" s="116">
        <f t="shared" si="26"/>
        <v>-0.76781425140112092</v>
      </c>
      <c r="K146" s="115">
        <v>4197</v>
      </c>
      <c r="L146" s="116">
        <f t="shared" si="27"/>
        <v>0.80905172413793114</v>
      </c>
      <c r="M146" s="115">
        <v>3422</v>
      </c>
      <c r="N146" s="116">
        <v>-0.18465570645699314</v>
      </c>
      <c r="O146" s="116">
        <v>0.38262626262626265</v>
      </c>
    </row>
    <row r="147" spans="1:16" x14ac:dyDescent="0.25">
      <c r="B147" s="114" t="s">
        <v>83</v>
      </c>
      <c r="C147" s="115">
        <v>4531</v>
      </c>
      <c r="D147" s="116">
        <v>-0.41109955809721865</v>
      </c>
      <c r="E147" s="115">
        <v>0</v>
      </c>
      <c r="F147" s="116">
        <f t="shared" si="24"/>
        <v>-1</v>
      </c>
      <c r="G147" s="115">
        <v>5536</v>
      </c>
      <c r="H147" s="116" t="str">
        <f t="shared" si="25"/>
        <v>-</v>
      </c>
      <c r="I147" s="115">
        <v>3214</v>
      </c>
      <c r="J147" s="116">
        <f t="shared" si="26"/>
        <v>-0.41943641618497107</v>
      </c>
      <c r="K147" s="115">
        <v>2579</v>
      </c>
      <c r="L147" s="116">
        <f t="shared" si="27"/>
        <v>-0.19757311761045426</v>
      </c>
      <c r="M147" s="115">
        <v>3664</v>
      </c>
      <c r="N147" s="116">
        <v>0.42070569988367579</v>
      </c>
      <c r="O147" s="116">
        <v>-0.19134848819245198</v>
      </c>
    </row>
    <row r="148" spans="1:16" x14ac:dyDescent="0.25">
      <c r="B148" s="114" t="s">
        <v>85</v>
      </c>
      <c r="C148" s="115">
        <v>3470</v>
      </c>
      <c r="D148" s="116">
        <v>-0.55858033329092993</v>
      </c>
      <c r="E148" s="115">
        <v>2629</v>
      </c>
      <c r="F148" s="116">
        <f t="shared" si="24"/>
        <v>-0.24236311239193087</v>
      </c>
      <c r="G148" s="115">
        <v>3392</v>
      </c>
      <c r="H148" s="116">
        <f t="shared" si="25"/>
        <v>0.29022441993153292</v>
      </c>
      <c r="I148" s="115">
        <v>2991</v>
      </c>
      <c r="J148" s="116">
        <f t="shared" si="26"/>
        <v>-0.11821933962264153</v>
      </c>
      <c r="K148" s="115">
        <v>2725</v>
      </c>
      <c r="L148" s="116">
        <f t="shared" si="27"/>
        <v>-8.8933467067870309E-2</v>
      </c>
      <c r="M148" s="115">
        <v>4368</v>
      </c>
      <c r="N148" s="116">
        <v>0.60293577981651381</v>
      </c>
      <c r="O148" s="116">
        <v>0.25878962536023065</v>
      </c>
    </row>
    <row r="149" spans="1:16" x14ac:dyDescent="0.25">
      <c r="B149" s="114" t="s">
        <v>87</v>
      </c>
      <c r="C149" s="115">
        <v>8709</v>
      </c>
      <c r="D149" s="116">
        <v>-4.496107029279528E-2</v>
      </c>
      <c r="E149" s="115">
        <v>1124</v>
      </c>
      <c r="F149" s="116">
        <f t="shared" si="24"/>
        <v>-0.87093811000114818</v>
      </c>
      <c r="G149" s="115">
        <v>4152</v>
      </c>
      <c r="H149" s="116">
        <f t="shared" si="25"/>
        <v>2.6939501779359429</v>
      </c>
      <c r="I149" s="115">
        <v>1957</v>
      </c>
      <c r="J149" s="116">
        <f t="shared" si="26"/>
        <v>-0.52866088631984587</v>
      </c>
      <c r="K149" s="115">
        <v>3736</v>
      </c>
      <c r="L149" s="116">
        <f t="shared" si="27"/>
        <v>0.90904445579969351</v>
      </c>
      <c r="M149" s="115"/>
      <c r="N149" s="116" t="s">
        <v>235</v>
      </c>
      <c r="O149" s="116" t="s">
        <v>235</v>
      </c>
    </row>
    <row r="150" spans="1:16" x14ac:dyDescent="0.25">
      <c r="A150" s="120"/>
      <c r="B150" s="114" t="s">
        <v>89</v>
      </c>
      <c r="C150" s="115">
        <v>5517</v>
      </c>
      <c r="D150" s="116">
        <v>-0.34109638122536723</v>
      </c>
      <c r="E150" s="115">
        <v>442</v>
      </c>
      <c r="F150" s="116">
        <f t="shared" si="24"/>
        <v>-0.9198839949247779</v>
      </c>
      <c r="G150" s="115">
        <v>4720</v>
      </c>
      <c r="H150" s="116">
        <f t="shared" si="25"/>
        <v>9.6787330316742075</v>
      </c>
      <c r="I150" s="115">
        <v>3075</v>
      </c>
      <c r="J150" s="116">
        <f t="shared" si="26"/>
        <v>-0.34851694915254239</v>
      </c>
      <c r="K150" s="115">
        <v>4324</v>
      </c>
      <c r="L150" s="116">
        <f t="shared" si="27"/>
        <v>0.40617886178861795</v>
      </c>
      <c r="M150" s="115"/>
      <c r="N150" s="116" t="s">
        <v>235</v>
      </c>
      <c r="O150" s="116" t="s">
        <v>235</v>
      </c>
    </row>
    <row r="151" spans="1:16" x14ac:dyDescent="0.25">
      <c r="B151" s="114" t="s">
        <v>91</v>
      </c>
      <c r="C151" s="115">
        <v>10270</v>
      </c>
      <c r="D151" s="116">
        <v>-0.17324102398969565</v>
      </c>
      <c r="E151" s="115">
        <v>1738</v>
      </c>
      <c r="F151" s="116">
        <f t="shared" si="24"/>
        <v>-0.8307692307692307</v>
      </c>
      <c r="G151" s="115">
        <v>6331</v>
      </c>
      <c r="H151" s="116">
        <f t="shared" si="25"/>
        <v>2.6426927502876869</v>
      </c>
      <c r="I151" s="115">
        <v>5078</v>
      </c>
      <c r="J151" s="116">
        <f t="shared" si="26"/>
        <v>-0.19791502132364558</v>
      </c>
      <c r="K151" s="115">
        <v>5984</v>
      </c>
      <c r="L151" s="116">
        <f t="shared" si="27"/>
        <v>0.17841669948798744</v>
      </c>
      <c r="M151" s="115"/>
      <c r="N151" s="116" t="s">
        <v>235</v>
      </c>
      <c r="O151" s="116" t="s">
        <v>235</v>
      </c>
    </row>
    <row r="152" spans="1:16" x14ac:dyDescent="0.25">
      <c r="B152" s="114" t="s">
        <v>93</v>
      </c>
      <c r="C152" s="115">
        <v>11143</v>
      </c>
      <c r="D152" s="116">
        <v>9.5458120330318419E-2</v>
      </c>
      <c r="E152" s="115">
        <v>1685</v>
      </c>
      <c r="F152" s="116">
        <f t="shared" si="24"/>
        <v>-0.84878398994884685</v>
      </c>
      <c r="G152" s="115">
        <v>5141</v>
      </c>
      <c r="H152" s="116">
        <f t="shared" si="25"/>
        <v>2.0510385756676559</v>
      </c>
      <c r="I152" s="115">
        <v>4905</v>
      </c>
      <c r="J152" s="116">
        <f t="shared" si="26"/>
        <v>-4.5905465862672634E-2</v>
      </c>
      <c r="K152" s="115">
        <v>6500</v>
      </c>
      <c r="L152" s="116">
        <f t="shared" si="27"/>
        <v>0.32517838939857291</v>
      </c>
      <c r="M152" s="115"/>
      <c r="N152" s="116" t="s">
        <v>235</v>
      </c>
      <c r="O152" s="116" t="s">
        <v>235</v>
      </c>
    </row>
    <row r="153" spans="1:16" ht="15.75" x14ac:dyDescent="0.25">
      <c r="B153" s="117" t="s">
        <v>30</v>
      </c>
      <c r="C153" s="118">
        <v>91753</v>
      </c>
      <c r="D153" s="119">
        <v>-0.19730372858817558</v>
      </c>
      <c r="E153" s="118">
        <v>22554</v>
      </c>
      <c r="F153" s="119">
        <f t="shared" si="24"/>
        <v>-0.75418787396597387</v>
      </c>
      <c r="G153" s="118">
        <v>57079</v>
      </c>
      <c r="H153" s="119">
        <f t="shared" si="25"/>
        <v>1.530770595016405</v>
      </c>
      <c r="I153" s="118">
        <v>45927</v>
      </c>
      <c r="J153" s="119">
        <f t="shared" si="26"/>
        <v>-0.19537833528968618</v>
      </c>
      <c r="K153" s="118">
        <v>60304</v>
      </c>
      <c r="L153" s="119">
        <f t="shared" si="27"/>
        <v>0.31304025954231718</v>
      </c>
      <c r="M153" s="118">
        <v>37467</v>
      </c>
      <c r="N153" s="119">
        <v>-5.767102615694164E-2</v>
      </c>
      <c r="O153" s="119">
        <v>-0.3323056634707916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277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248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9371</v>
      </c>
      <c r="D163" s="116">
        <v>4.1569412026230879E-2</v>
      </c>
      <c r="E163" s="115">
        <v>3070</v>
      </c>
      <c r="F163" s="116">
        <f t="shared" ref="F163:F175" si="28">IFERROR(E163/C163-1,"-")</f>
        <v>-0.67239355458328887</v>
      </c>
      <c r="G163" s="115">
        <v>534</v>
      </c>
      <c r="H163" s="116">
        <f t="shared" ref="H163:H175" si="29">IFERROR(G163/E163-1,"-")</f>
        <v>-0.82605863192182416</v>
      </c>
      <c r="I163" s="115">
        <v>3457</v>
      </c>
      <c r="J163" s="116">
        <f t="shared" ref="J163:J175" si="30">IFERROR(I163/G163-1,"-")</f>
        <v>5.4737827715355802</v>
      </c>
      <c r="K163" s="115">
        <v>4073</v>
      </c>
      <c r="L163" s="116">
        <f t="shared" ref="L163:L175" si="31">IFERROR(K163/I163-1,"-")</f>
        <v>0.17818918137113093</v>
      </c>
      <c r="M163" s="115">
        <v>4322</v>
      </c>
      <c r="N163" s="116">
        <v>6.1134299042474805E-2</v>
      </c>
      <c r="O163" s="116">
        <v>-0.53878988368370506</v>
      </c>
    </row>
    <row r="164" spans="2:15" x14ac:dyDescent="0.25">
      <c r="B164" s="114" t="s">
        <v>73</v>
      </c>
      <c r="C164" s="115">
        <v>8615</v>
      </c>
      <c r="D164" s="116">
        <v>7.1917382107751671E-2</v>
      </c>
      <c r="E164" s="115">
        <v>2897</v>
      </c>
      <c r="F164" s="116">
        <f t="shared" si="28"/>
        <v>-0.66372605919907146</v>
      </c>
      <c r="G164" s="115">
        <v>1789</v>
      </c>
      <c r="H164" s="116">
        <f t="shared" si="29"/>
        <v>-0.3824646185709355</v>
      </c>
      <c r="I164" s="115">
        <v>5286</v>
      </c>
      <c r="J164" s="116">
        <f t="shared" si="30"/>
        <v>1.9547233091112353</v>
      </c>
      <c r="K164" s="115">
        <v>9048</v>
      </c>
      <c r="L164" s="116">
        <f t="shared" si="31"/>
        <v>0.71169125993189564</v>
      </c>
      <c r="M164" s="115">
        <v>6182</v>
      </c>
      <c r="N164" s="116">
        <v>-0.31675508399646335</v>
      </c>
      <c r="O164" s="116">
        <v>-0.28241439349970976</v>
      </c>
    </row>
    <row r="165" spans="2:15" x14ac:dyDescent="0.25">
      <c r="B165" s="114" t="s">
        <v>75</v>
      </c>
      <c r="C165" s="115">
        <v>8501</v>
      </c>
      <c r="D165" s="116">
        <v>-3.2327831531018814E-2</v>
      </c>
      <c r="E165" s="115">
        <v>1443</v>
      </c>
      <c r="F165" s="116">
        <f t="shared" si="28"/>
        <v>-0.83025526408657802</v>
      </c>
      <c r="G165" s="115">
        <v>4861</v>
      </c>
      <c r="H165" s="116">
        <f t="shared" si="29"/>
        <v>2.3686763686763688</v>
      </c>
      <c r="I165" s="115">
        <v>6981</v>
      </c>
      <c r="J165" s="116">
        <f t="shared" si="30"/>
        <v>0.43612425426866896</v>
      </c>
      <c r="K165" s="115">
        <v>9135</v>
      </c>
      <c r="L165" s="116">
        <f t="shared" si="31"/>
        <v>0.30855178341211853</v>
      </c>
      <c r="M165" s="115">
        <v>4939</v>
      </c>
      <c r="N165" s="116">
        <v>-0.45933223864258343</v>
      </c>
      <c r="O165" s="116">
        <v>-0.4190095282907893</v>
      </c>
    </row>
    <row r="166" spans="2:15" x14ac:dyDescent="0.25">
      <c r="B166" s="114" t="s">
        <v>77</v>
      </c>
      <c r="C166" s="115">
        <v>8689</v>
      </c>
      <c r="D166" s="116">
        <v>0.11226318484383002</v>
      </c>
      <c r="E166" s="115">
        <v>0</v>
      </c>
      <c r="F166" s="116">
        <f t="shared" si="28"/>
        <v>-1</v>
      </c>
      <c r="G166" s="115">
        <v>5689</v>
      </c>
      <c r="H166" s="116" t="str">
        <f t="shared" si="29"/>
        <v>-</v>
      </c>
      <c r="I166" s="115">
        <v>7206</v>
      </c>
      <c r="J166" s="116">
        <f t="shared" si="30"/>
        <v>0.26665494814554402</v>
      </c>
      <c r="K166" s="115">
        <v>9264</v>
      </c>
      <c r="L166" s="116">
        <f t="shared" si="31"/>
        <v>0.28559533721898411</v>
      </c>
      <c r="M166" s="115">
        <v>7525</v>
      </c>
      <c r="N166" s="116">
        <v>-0.18771588946459417</v>
      </c>
      <c r="O166" s="116">
        <v>-0.1339624812981931</v>
      </c>
    </row>
    <row r="167" spans="2:15" x14ac:dyDescent="0.25">
      <c r="B167" s="114" t="s">
        <v>79</v>
      </c>
      <c r="C167" s="115">
        <v>8901</v>
      </c>
      <c r="D167" s="116">
        <v>-2.6890756302521135E-3</v>
      </c>
      <c r="E167" s="115">
        <v>0</v>
      </c>
      <c r="F167" s="116">
        <f t="shared" si="28"/>
        <v>-1</v>
      </c>
      <c r="G167" s="115">
        <v>6409</v>
      </c>
      <c r="H167" s="116" t="str">
        <f t="shared" si="29"/>
        <v>-</v>
      </c>
      <c r="I167" s="115">
        <v>5583</v>
      </c>
      <c r="J167" s="116">
        <f t="shared" si="30"/>
        <v>-0.12888126072710249</v>
      </c>
      <c r="K167" s="115">
        <v>6665</v>
      </c>
      <c r="L167" s="116">
        <f t="shared" si="31"/>
        <v>0.19380261508149732</v>
      </c>
      <c r="M167" s="115">
        <v>6516</v>
      </c>
      <c r="N167" s="116">
        <v>-2.2355588897224332E-2</v>
      </c>
      <c r="O167" s="116">
        <v>-0.26794742163801821</v>
      </c>
    </row>
    <row r="168" spans="2:15" x14ac:dyDescent="0.25">
      <c r="B168" s="114" t="s">
        <v>81</v>
      </c>
      <c r="C168" s="115">
        <v>7737</v>
      </c>
      <c r="D168" s="116">
        <v>1.4821615949632827E-2</v>
      </c>
      <c r="E168" s="115">
        <v>0</v>
      </c>
      <c r="F168" s="116">
        <f t="shared" si="28"/>
        <v>-1</v>
      </c>
      <c r="G168" s="115">
        <v>7439</v>
      </c>
      <c r="H168" s="116" t="str">
        <f t="shared" si="29"/>
        <v>-</v>
      </c>
      <c r="I168" s="115">
        <v>3065</v>
      </c>
      <c r="J168" s="116">
        <f t="shared" si="30"/>
        <v>-0.58798225567952689</v>
      </c>
      <c r="K168" s="115">
        <v>6352</v>
      </c>
      <c r="L168" s="116">
        <f t="shared" si="31"/>
        <v>1.0724306688417617</v>
      </c>
      <c r="M168" s="115">
        <v>6666</v>
      </c>
      <c r="N168" s="116">
        <v>4.9433249370277155E-2</v>
      </c>
      <c r="O168" s="116">
        <v>-0.13842574641333849</v>
      </c>
    </row>
    <row r="169" spans="2:15" x14ac:dyDescent="0.25">
      <c r="B169" s="114" t="s">
        <v>83</v>
      </c>
      <c r="C169" s="115">
        <v>7345</v>
      </c>
      <c r="D169" s="116">
        <v>-0.25537307380373075</v>
      </c>
      <c r="E169" s="115">
        <v>0</v>
      </c>
      <c r="F169" s="116">
        <f t="shared" si="28"/>
        <v>-1</v>
      </c>
      <c r="G169" s="115">
        <v>8515</v>
      </c>
      <c r="H169" s="116" t="str">
        <f t="shared" si="29"/>
        <v>-</v>
      </c>
      <c r="I169" s="115">
        <v>3821</v>
      </c>
      <c r="J169" s="116">
        <f t="shared" si="30"/>
        <v>-0.55126247798003525</v>
      </c>
      <c r="K169" s="115">
        <v>5284</v>
      </c>
      <c r="L169" s="116">
        <f t="shared" si="31"/>
        <v>0.38288406176393619</v>
      </c>
      <c r="M169" s="115">
        <v>6802</v>
      </c>
      <c r="N169" s="116">
        <v>0.28728236184708544</v>
      </c>
      <c r="O169" s="116">
        <v>-7.3927842069435035E-2</v>
      </c>
    </row>
    <row r="170" spans="2:15" x14ac:dyDescent="0.25">
      <c r="B170" s="114" t="s">
        <v>85</v>
      </c>
      <c r="C170" s="115">
        <v>12103</v>
      </c>
      <c r="D170" s="116">
        <v>0.28291286834852669</v>
      </c>
      <c r="E170" s="115">
        <v>1664</v>
      </c>
      <c r="F170" s="116">
        <f t="shared" si="28"/>
        <v>-0.86251342642320084</v>
      </c>
      <c r="G170" s="115">
        <v>10470</v>
      </c>
      <c r="H170" s="116">
        <f t="shared" si="29"/>
        <v>5.2920673076923075</v>
      </c>
      <c r="I170" s="115">
        <v>7591</v>
      </c>
      <c r="J170" s="116">
        <f t="shared" si="30"/>
        <v>-0.27497612225405921</v>
      </c>
      <c r="K170" s="115">
        <v>8768</v>
      </c>
      <c r="L170" s="116">
        <f t="shared" si="31"/>
        <v>0.15505203530496647</v>
      </c>
      <c r="M170" s="115">
        <v>9306</v>
      </c>
      <c r="N170" s="116">
        <v>6.1359489051094895E-2</v>
      </c>
      <c r="O170" s="116">
        <v>-0.2310997273403288</v>
      </c>
    </row>
    <row r="171" spans="2:15" x14ac:dyDescent="0.25">
      <c r="B171" s="114" t="s">
        <v>87</v>
      </c>
      <c r="C171" s="115">
        <v>8790</v>
      </c>
      <c r="D171" s="116">
        <v>8.7064061340588639E-2</v>
      </c>
      <c r="E171" s="115">
        <v>1599</v>
      </c>
      <c r="F171" s="116">
        <f t="shared" si="28"/>
        <v>-0.81808873720136521</v>
      </c>
      <c r="G171" s="115">
        <v>7466</v>
      </c>
      <c r="H171" s="116">
        <f t="shared" si="29"/>
        <v>3.66916823014384</v>
      </c>
      <c r="I171" s="115">
        <v>6027</v>
      </c>
      <c r="J171" s="116">
        <f t="shared" si="30"/>
        <v>-0.19274042325207608</v>
      </c>
      <c r="K171" s="115">
        <v>5100</v>
      </c>
      <c r="L171" s="116">
        <f t="shared" si="31"/>
        <v>-0.15380786460925833</v>
      </c>
      <c r="M171" s="115"/>
      <c r="N171" s="116" t="s">
        <v>235</v>
      </c>
      <c r="O171" s="116" t="s">
        <v>235</v>
      </c>
    </row>
    <row r="172" spans="2:15" x14ac:dyDescent="0.25">
      <c r="B172" s="114" t="s">
        <v>89</v>
      </c>
      <c r="C172" s="115">
        <v>7592</v>
      </c>
      <c r="D172" s="116">
        <v>-0.28807201800450111</v>
      </c>
      <c r="E172" s="115">
        <v>2076</v>
      </c>
      <c r="F172" s="116">
        <f t="shared" si="28"/>
        <v>-0.72655426765015807</v>
      </c>
      <c r="G172" s="115">
        <v>5600</v>
      </c>
      <c r="H172" s="116">
        <f t="shared" si="29"/>
        <v>1.6974951830443161</v>
      </c>
      <c r="I172" s="115">
        <v>6802</v>
      </c>
      <c r="J172" s="116">
        <f t="shared" si="30"/>
        <v>0.21464285714285714</v>
      </c>
      <c r="K172" s="115">
        <v>4406</v>
      </c>
      <c r="L172" s="116">
        <f t="shared" si="31"/>
        <v>-0.3522493384298736</v>
      </c>
      <c r="M172" s="115"/>
      <c r="N172" s="116" t="s">
        <v>235</v>
      </c>
      <c r="O172" s="116" t="s">
        <v>235</v>
      </c>
    </row>
    <row r="173" spans="2:15" x14ac:dyDescent="0.25">
      <c r="B173" s="114" t="s">
        <v>91</v>
      </c>
      <c r="C173" s="115">
        <v>2375</v>
      </c>
      <c r="D173" s="116">
        <v>-0.66661987647389109</v>
      </c>
      <c r="E173" s="115">
        <v>274</v>
      </c>
      <c r="F173" s="116">
        <f t="shared" si="28"/>
        <v>-0.88463157894736844</v>
      </c>
      <c r="G173" s="115">
        <v>4317</v>
      </c>
      <c r="H173" s="116">
        <f t="shared" si="29"/>
        <v>14.755474452554745</v>
      </c>
      <c r="I173" s="115">
        <v>4995</v>
      </c>
      <c r="J173" s="116">
        <f t="shared" si="30"/>
        <v>0.15705350938151486</v>
      </c>
      <c r="K173" s="115">
        <v>4070</v>
      </c>
      <c r="L173" s="116">
        <f t="shared" si="31"/>
        <v>-0.18518518518518523</v>
      </c>
      <c r="M173" s="115"/>
      <c r="N173" s="116" t="s">
        <v>235</v>
      </c>
      <c r="O173" s="116" t="s">
        <v>235</v>
      </c>
    </row>
    <row r="174" spans="2:15" x14ac:dyDescent="0.25">
      <c r="B174" s="114" t="s">
        <v>93</v>
      </c>
      <c r="C174" s="115">
        <v>2509</v>
      </c>
      <c r="D174" s="116">
        <v>-0.66777012711864403</v>
      </c>
      <c r="E174" s="115">
        <v>803</v>
      </c>
      <c r="F174" s="116">
        <f t="shared" si="28"/>
        <v>-0.67995217218015147</v>
      </c>
      <c r="G174" s="115">
        <v>4121</v>
      </c>
      <c r="H174" s="116">
        <f t="shared" si="29"/>
        <v>4.1320049813200495</v>
      </c>
      <c r="I174" s="115">
        <v>4838</v>
      </c>
      <c r="J174" s="116">
        <f t="shared" si="30"/>
        <v>0.1739868963843727</v>
      </c>
      <c r="K174" s="115">
        <v>4128</v>
      </c>
      <c r="L174" s="116">
        <f t="shared" si="31"/>
        <v>-0.14675485737908223</v>
      </c>
      <c r="M174" s="115"/>
      <c r="N174" s="116" t="s">
        <v>235</v>
      </c>
      <c r="O174" s="116" t="s">
        <v>235</v>
      </c>
    </row>
    <row r="175" spans="2:15" ht="15.75" x14ac:dyDescent="0.25">
      <c r="B175" s="117" t="s">
        <v>30</v>
      </c>
      <c r="C175" s="118">
        <v>92528</v>
      </c>
      <c r="D175" s="119">
        <v>-0.1008318432713986</v>
      </c>
      <c r="E175" s="118">
        <v>13883</v>
      </c>
      <c r="F175" s="119">
        <f t="shared" si="28"/>
        <v>-0.84995893135051015</v>
      </c>
      <c r="G175" s="118">
        <v>67210</v>
      </c>
      <c r="H175" s="119">
        <f t="shared" si="29"/>
        <v>3.8411726572066556</v>
      </c>
      <c r="I175" s="118">
        <v>65652</v>
      </c>
      <c r="J175" s="119">
        <f t="shared" si="30"/>
        <v>-2.318107424490401E-2</v>
      </c>
      <c r="K175" s="118">
        <v>76293</v>
      </c>
      <c r="L175" s="119">
        <f t="shared" si="31"/>
        <v>0.16208188630963272</v>
      </c>
      <c r="M175" s="118">
        <v>52258</v>
      </c>
      <c r="N175" s="119">
        <v>-0.10805782655447271</v>
      </c>
      <c r="O175" s="119">
        <v>-0.26667789284611709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278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248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3266</v>
      </c>
      <c r="D185" s="116">
        <v>0.46326164874551967</v>
      </c>
      <c r="E185" s="115">
        <v>2047</v>
      </c>
      <c r="F185" s="116">
        <f t="shared" ref="F185:F197" si="32">IFERROR(E185/C185-1,"-")</f>
        <v>-0.37323943661971826</v>
      </c>
      <c r="G185" s="115">
        <v>24</v>
      </c>
      <c r="H185" s="116">
        <f t="shared" ref="H185:H197" si="33">IFERROR(G185/E185-1,"-")</f>
        <v>-0.98827552515876893</v>
      </c>
      <c r="I185" s="115">
        <v>3777</v>
      </c>
      <c r="J185" s="116">
        <f t="shared" ref="J185:J197" si="34">IFERROR(I185/G185-1,"-")</f>
        <v>156.375</v>
      </c>
      <c r="K185" s="115">
        <v>3304</v>
      </c>
      <c r="L185" s="116">
        <f t="shared" ref="L185:L197" si="35">IFERROR(K185/I185-1,"-")</f>
        <v>-0.12523166534286467</v>
      </c>
      <c r="M185" s="115">
        <v>3117</v>
      </c>
      <c r="N185" s="116">
        <v>-5.6598062953995165E-2</v>
      </c>
      <c r="O185" s="116">
        <v>-4.5621555419473325E-2</v>
      </c>
    </row>
    <row r="186" spans="1:16" x14ac:dyDescent="0.25">
      <c r="B186" s="114" t="s">
        <v>73</v>
      </c>
      <c r="C186" s="115">
        <v>1809</v>
      </c>
      <c r="D186" s="116">
        <v>-0.17772727272727273</v>
      </c>
      <c r="E186" s="115">
        <v>2775</v>
      </c>
      <c r="F186" s="116">
        <f t="shared" si="32"/>
        <v>0.53399668325041461</v>
      </c>
      <c r="G186" s="115">
        <v>97</v>
      </c>
      <c r="H186" s="116">
        <f t="shared" si="33"/>
        <v>-0.96504504504504507</v>
      </c>
      <c r="I186" s="115">
        <v>2670</v>
      </c>
      <c r="J186" s="116">
        <f t="shared" si="34"/>
        <v>26.52577319587629</v>
      </c>
      <c r="K186" s="115">
        <v>4270</v>
      </c>
      <c r="L186" s="116">
        <f t="shared" si="35"/>
        <v>0.59925093632958792</v>
      </c>
      <c r="M186" s="115">
        <v>3826</v>
      </c>
      <c r="N186" s="116">
        <v>-0.1039812646370023</v>
      </c>
      <c r="O186" s="116">
        <v>1.1149806522940851</v>
      </c>
    </row>
    <row r="187" spans="1:16" x14ac:dyDescent="0.25">
      <c r="B187" s="114" t="s">
        <v>75</v>
      </c>
      <c r="C187" s="115">
        <v>2796</v>
      </c>
      <c r="D187" s="116">
        <v>0.30960187353629975</v>
      </c>
      <c r="E187" s="115">
        <v>1005</v>
      </c>
      <c r="F187" s="116">
        <f t="shared" si="32"/>
        <v>-0.6405579399141631</v>
      </c>
      <c r="G187" s="115">
        <v>852</v>
      </c>
      <c r="H187" s="116">
        <f t="shared" si="33"/>
        <v>-0.15223880597014927</v>
      </c>
      <c r="I187" s="115">
        <v>4541</v>
      </c>
      <c r="J187" s="116">
        <f t="shared" si="34"/>
        <v>4.32981220657277</v>
      </c>
      <c r="K187" s="115">
        <v>3083</v>
      </c>
      <c r="L187" s="116">
        <f t="shared" si="35"/>
        <v>-0.32107465316009687</v>
      </c>
      <c r="M187" s="115">
        <v>2968</v>
      </c>
      <c r="N187" s="116">
        <v>-3.7301329873499878E-2</v>
      </c>
      <c r="O187" s="116">
        <v>6.1516452074392047E-2</v>
      </c>
    </row>
    <row r="188" spans="1:16" x14ac:dyDescent="0.25">
      <c r="B188" s="114" t="s">
        <v>77</v>
      </c>
      <c r="C188" s="115">
        <v>3453</v>
      </c>
      <c r="D188" s="116">
        <v>1.4699570815450644</v>
      </c>
      <c r="E188" s="115">
        <v>0</v>
      </c>
      <c r="F188" s="116">
        <f t="shared" si="32"/>
        <v>-1</v>
      </c>
      <c r="G188" s="115">
        <v>1103</v>
      </c>
      <c r="H188" s="116" t="str">
        <f t="shared" si="33"/>
        <v>-</v>
      </c>
      <c r="I188" s="115">
        <v>5354</v>
      </c>
      <c r="J188" s="116">
        <f t="shared" si="34"/>
        <v>3.8540344514959202</v>
      </c>
      <c r="K188" s="115">
        <v>2209</v>
      </c>
      <c r="L188" s="116">
        <f t="shared" si="35"/>
        <v>-0.58741128128502051</v>
      </c>
      <c r="M188" s="115">
        <v>2779</v>
      </c>
      <c r="N188" s="116">
        <v>0.25803531009506564</v>
      </c>
      <c r="O188" s="116">
        <v>-0.195192586156965</v>
      </c>
    </row>
    <row r="189" spans="1:16" x14ac:dyDescent="0.25">
      <c r="B189" s="114" t="s">
        <v>79</v>
      </c>
      <c r="C189" s="115">
        <v>1676</v>
      </c>
      <c r="D189" s="116">
        <v>-0.19228915662650603</v>
      </c>
      <c r="E189" s="115">
        <v>0</v>
      </c>
      <c r="F189" s="116">
        <f t="shared" si="32"/>
        <v>-1</v>
      </c>
      <c r="G189" s="115">
        <v>2887</v>
      </c>
      <c r="H189" s="116" t="str">
        <f t="shared" si="33"/>
        <v>-</v>
      </c>
      <c r="I189" s="115">
        <v>3171</v>
      </c>
      <c r="J189" s="116">
        <f t="shared" si="34"/>
        <v>9.8372012469691628E-2</v>
      </c>
      <c r="K189" s="115">
        <v>2062</v>
      </c>
      <c r="L189" s="116">
        <f t="shared" si="35"/>
        <v>-0.3497319457584358</v>
      </c>
      <c r="M189" s="115">
        <v>1796</v>
      </c>
      <c r="N189" s="116">
        <v>-0.12900096993210475</v>
      </c>
      <c r="O189" s="116">
        <v>7.1599045346061985E-2</v>
      </c>
    </row>
    <row r="190" spans="1:16" x14ac:dyDescent="0.25">
      <c r="B190" s="114" t="s">
        <v>120</v>
      </c>
      <c r="C190" s="115">
        <v>2405</v>
      </c>
      <c r="D190" s="116">
        <v>0.10018298261665137</v>
      </c>
      <c r="E190" s="115">
        <v>0</v>
      </c>
      <c r="F190" s="116">
        <f t="shared" si="32"/>
        <v>-1</v>
      </c>
      <c r="G190" s="115">
        <v>5012</v>
      </c>
      <c r="H190" s="116" t="str">
        <f t="shared" si="33"/>
        <v>-</v>
      </c>
      <c r="I190" s="115">
        <v>2792</v>
      </c>
      <c r="J190" s="116">
        <f t="shared" si="34"/>
        <v>-0.44293695131683963</v>
      </c>
      <c r="K190" s="115">
        <v>1595</v>
      </c>
      <c r="L190" s="116">
        <f t="shared" si="35"/>
        <v>-0.42872492836676213</v>
      </c>
      <c r="M190" s="115">
        <v>1704</v>
      </c>
      <c r="N190" s="116">
        <v>6.8338557993730342E-2</v>
      </c>
      <c r="O190" s="116">
        <v>-0.29147609147609144</v>
      </c>
    </row>
    <row r="191" spans="1:16" x14ac:dyDescent="0.25">
      <c r="B191" s="114" t="s">
        <v>83</v>
      </c>
      <c r="C191" s="115">
        <v>3864</v>
      </c>
      <c r="D191" s="116">
        <v>0.29795095733960353</v>
      </c>
      <c r="E191" s="115">
        <v>0</v>
      </c>
      <c r="F191" s="116">
        <f t="shared" si="32"/>
        <v>-1</v>
      </c>
      <c r="G191" s="115">
        <v>6248</v>
      </c>
      <c r="H191" s="116" t="str">
        <f t="shared" si="33"/>
        <v>-</v>
      </c>
      <c r="I191" s="115">
        <v>5024</v>
      </c>
      <c r="J191" s="116">
        <f t="shared" si="34"/>
        <v>-0.19590268886043538</v>
      </c>
      <c r="K191" s="115">
        <v>11773</v>
      </c>
      <c r="L191" s="116">
        <f t="shared" si="35"/>
        <v>1.3433519108280256</v>
      </c>
      <c r="M191" s="115">
        <v>2649</v>
      </c>
      <c r="N191" s="116">
        <v>-0.77499362949120876</v>
      </c>
      <c r="O191" s="116">
        <v>-0.31444099378881984</v>
      </c>
    </row>
    <row r="192" spans="1:16" x14ac:dyDescent="0.25">
      <c r="B192" s="114" t="s">
        <v>85</v>
      </c>
      <c r="C192" s="115">
        <v>2767</v>
      </c>
      <c r="D192" s="116">
        <v>0.26347031963470324</v>
      </c>
      <c r="E192" s="115">
        <v>3277</v>
      </c>
      <c r="F192" s="116">
        <f t="shared" si="32"/>
        <v>0.18431514275388516</v>
      </c>
      <c r="G192" s="115">
        <v>4263</v>
      </c>
      <c r="H192" s="116">
        <f t="shared" si="33"/>
        <v>0.30088495575221241</v>
      </c>
      <c r="I192" s="115">
        <v>3955</v>
      </c>
      <c r="J192" s="116">
        <f t="shared" si="34"/>
        <v>-7.2249589490968824E-2</v>
      </c>
      <c r="K192" s="115">
        <v>1969</v>
      </c>
      <c r="L192" s="116">
        <f t="shared" si="35"/>
        <v>-0.50214917825537286</v>
      </c>
      <c r="M192" s="115">
        <v>2079</v>
      </c>
      <c r="N192" s="116">
        <v>5.5865921787709549E-2</v>
      </c>
      <c r="O192" s="116">
        <v>-0.24864474159739791</v>
      </c>
    </row>
    <row r="193" spans="2:16" x14ac:dyDescent="0.25">
      <c r="B193" s="114" t="s">
        <v>87</v>
      </c>
      <c r="C193" s="115">
        <v>2126</v>
      </c>
      <c r="D193" s="116">
        <v>-0.12868852459016389</v>
      </c>
      <c r="E193" s="115">
        <v>8307</v>
      </c>
      <c r="F193" s="116">
        <f t="shared" si="32"/>
        <v>2.9073377234242708</v>
      </c>
      <c r="G193" s="115">
        <v>4691</v>
      </c>
      <c r="H193" s="116">
        <f t="shared" si="33"/>
        <v>-0.4352955338870832</v>
      </c>
      <c r="I193" s="115">
        <v>2964</v>
      </c>
      <c r="J193" s="116">
        <f t="shared" si="34"/>
        <v>-0.36815178000426352</v>
      </c>
      <c r="K193" s="115">
        <v>2896</v>
      </c>
      <c r="L193" s="116">
        <f t="shared" si="35"/>
        <v>-2.2941970310391357E-2</v>
      </c>
      <c r="M193" s="115"/>
      <c r="N193" s="116" t="s">
        <v>235</v>
      </c>
      <c r="O193" s="116" t="s">
        <v>235</v>
      </c>
    </row>
    <row r="194" spans="2:16" x14ac:dyDescent="0.25">
      <c r="B194" s="114" t="s">
        <v>89</v>
      </c>
      <c r="C194" s="115">
        <v>1511</v>
      </c>
      <c r="D194" s="116">
        <v>-0.49933730947647448</v>
      </c>
      <c r="E194" s="115">
        <v>1415</v>
      </c>
      <c r="F194" s="116">
        <f t="shared" si="32"/>
        <v>-6.353408338848443E-2</v>
      </c>
      <c r="G194" s="115">
        <v>3652</v>
      </c>
      <c r="H194" s="116">
        <f t="shared" si="33"/>
        <v>1.5809187279151944</v>
      </c>
      <c r="I194" s="115">
        <v>2701</v>
      </c>
      <c r="J194" s="116">
        <f t="shared" si="34"/>
        <v>-0.26040525739320919</v>
      </c>
      <c r="K194" s="115">
        <v>2228</v>
      </c>
      <c r="L194" s="116">
        <f t="shared" si="35"/>
        <v>-0.17512032580525727</v>
      </c>
      <c r="M194" s="115"/>
      <c r="N194" s="116" t="s">
        <v>235</v>
      </c>
      <c r="O194" s="116" t="s">
        <v>235</v>
      </c>
    </row>
    <row r="195" spans="2:16" x14ac:dyDescent="0.25">
      <c r="B195" s="114" t="s">
        <v>91</v>
      </c>
      <c r="C195" s="115">
        <v>2532</v>
      </c>
      <c r="D195" s="116">
        <v>-6.4992614475627764E-2</v>
      </c>
      <c r="E195" s="115">
        <v>419</v>
      </c>
      <c r="F195" s="116">
        <f t="shared" si="32"/>
        <v>-0.83451816745655605</v>
      </c>
      <c r="G195" s="115">
        <v>4579</v>
      </c>
      <c r="H195" s="116">
        <f t="shared" si="33"/>
        <v>9.928400954653938</v>
      </c>
      <c r="I195" s="115">
        <v>2267</v>
      </c>
      <c r="J195" s="116">
        <f t="shared" si="34"/>
        <v>-0.50491373662371697</v>
      </c>
      <c r="K195" s="115">
        <v>3491</v>
      </c>
      <c r="L195" s="116">
        <f t="shared" si="35"/>
        <v>0.53992059991177777</v>
      </c>
      <c r="M195" s="115"/>
      <c r="N195" s="116" t="s">
        <v>235</v>
      </c>
      <c r="O195" s="116" t="s">
        <v>235</v>
      </c>
    </row>
    <row r="196" spans="2:16" x14ac:dyDescent="0.25">
      <c r="B196" s="114" t="s">
        <v>93</v>
      </c>
      <c r="C196" s="115">
        <v>1760</v>
      </c>
      <c r="D196" s="116">
        <v>-0.35672514619883045</v>
      </c>
      <c r="E196" s="115">
        <v>447</v>
      </c>
      <c r="F196" s="116">
        <f t="shared" si="32"/>
        <v>-0.74602272727272734</v>
      </c>
      <c r="G196" s="115">
        <v>3489</v>
      </c>
      <c r="H196" s="116">
        <f t="shared" si="33"/>
        <v>6.8053691275167782</v>
      </c>
      <c r="I196" s="115">
        <v>2033</v>
      </c>
      <c r="J196" s="116">
        <f t="shared" si="34"/>
        <v>-0.41731155058756086</v>
      </c>
      <c r="K196" s="115">
        <v>3386</v>
      </c>
      <c r="L196" s="116">
        <f t="shared" si="35"/>
        <v>0.66551893753074265</v>
      </c>
      <c r="M196" s="115"/>
      <c r="N196" s="116" t="s">
        <v>235</v>
      </c>
      <c r="O196" s="116" t="s">
        <v>235</v>
      </c>
    </row>
    <row r="197" spans="2:16" ht="15.75" x14ac:dyDescent="0.25">
      <c r="B197" s="117" t="s">
        <v>30</v>
      </c>
      <c r="C197" s="118">
        <v>29965</v>
      </c>
      <c r="D197" s="119">
        <v>5.9021028450256141E-2</v>
      </c>
      <c r="E197" s="118">
        <v>19818</v>
      </c>
      <c r="F197" s="119">
        <f t="shared" si="32"/>
        <v>-0.33862839979976644</v>
      </c>
      <c r="G197" s="118">
        <v>36897</v>
      </c>
      <c r="H197" s="119">
        <f t="shared" si="33"/>
        <v>0.86179231002119283</v>
      </c>
      <c r="I197" s="118">
        <v>41249</v>
      </c>
      <c r="J197" s="119">
        <f t="shared" si="34"/>
        <v>0.11794996883215436</v>
      </c>
      <c r="K197" s="118">
        <v>42266</v>
      </c>
      <c r="L197" s="119">
        <f t="shared" si="35"/>
        <v>2.4655143154985515E-2</v>
      </c>
      <c r="M197" s="118">
        <v>20918</v>
      </c>
      <c r="N197" s="119">
        <v>-0.30883859243350409</v>
      </c>
      <c r="O197" s="119">
        <v>-5.0735160646215305E-2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279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248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1323</v>
      </c>
      <c r="D207" s="116">
        <v>-0.33114256825075838</v>
      </c>
      <c r="E207" s="115">
        <v>2150</v>
      </c>
      <c r="F207" s="116">
        <f t="shared" ref="F207:F219" si="36">IFERROR(E207/C207-1,"-")</f>
        <v>0.62509448223733943</v>
      </c>
      <c r="G207" s="115">
        <v>0</v>
      </c>
      <c r="H207" s="116">
        <f t="shared" ref="H207:H219" si="37">IFERROR(G207/E207-1,"-")</f>
        <v>-1</v>
      </c>
      <c r="I207" s="115">
        <v>4353</v>
      </c>
      <c r="J207" s="116" t="str">
        <f t="shared" ref="J207:J219" si="38">IFERROR(I207/G207-1,"-")</f>
        <v>-</v>
      </c>
      <c r="K207" s="115">
        <v>2835</v>
      </c>
      <c r="L207" s="116">
        <f t="shared" ref="L207:L219" si="39">IFERROR(K207/I207-1,"-")</f>
        <v>-0.34872501722949689</v>
      </c>
      <c r="M207" s="115">
        <v>3216</v>
      </c>
      <c r="N207" s="116">
        <v>0.13439153439153428</v>
      </c>
      <c r="O207" s="116">
        <v>1.4308390022675739</v>
      </c>
    </row>
    <row r="208" spans="2:16" x14ac:dyDescent="0.25">
      <c r="B208" s="114" t="s">
        <v>73</v>
      </c>
      <c r="C208" s="115">
        <v>2421</v>
      </c>
      <c r="D208" s="116">
        <v>0.37791690381331811</v>
      </c>
      <c r="E208" s="115">
        <v>1375</v>
      </c>
      <c r="F208" s="116">
        <f t="shared" si="36"/>
        <v>-0.43205287071458076</v>
      </c>
      <c r="G208" s="115">
        <v>89</v>
      </c>
      <c r="H208" s="116">
        <f t="shared" si="37"/>
        <v>-0.93527272727272726</v>
      </c>
      <c r="I208" s="115">
        <v>3212</v>
      </c>
      <c r="J208" s="116">
        <f t="shared" si="38"/>
        <v>35.08988764044944</v>
      </c>
      <c r="K208" s="115">
        <v>2109</v>
      </c>
      <c r="L208" s="116">
        <f t="shared" si="39"/>
        <v>-0.34339975093399755</v>
      </c>
      <c r="M208" s="115">
        <v>4610</v>
      </c>
      <c r="N208" s="116">
        <v>1.1858700806069229</v>
      </c>
      <c r="O208" s="116">
        <v>0.90417182982238753</v>
      </c>
    </row>
    <row r="209" spans="2:16" x14ac:dyDescent="0.25">
      <c r="B209" s="114" t="s">
        <v>75</v>
      </c>
      <c r="C209" s="115">
        <v>2220</v>
      </c>
      <c r="D209" s="116">
        <v>0.44155844155844148</v>
      </c>
      <c r="E209" s="115">
        <v>654</v>
      </c>
      <c r="F209" s="116">
        <f t="shared" si="36"/>
        <v>-0.70540540540540542</v>
      </c>
      <c r="G209" s="115">
        <v>152</v>
      </c>
      <c r="H209" s="116">
        <f t="shared" si="37"/>
        <v>-0.76758409785932724</v>
      </c>
      <c r="I209" s="115">
        <v>5444</v>
      </c>
      <c r="J209" s="116">
        <f t="shared" si="38"/>
        <v>34.815789473684212</v>
      </c>
      <c r="K209" s="115">
        <v>4068</v>
      </c>
      <c r="L209" s="116">
        <f t="shared" si="39"/>
        <v>-0.25275532696546654</v>
      </c>
      <c r="M209" s="115">
        <v>2983</v>
      </c>
      <c r="N209" s="116">
        <v>-0.26671583087512296</v>
      </c>
      <c r="O209" s="116">
        <v>0.34369369369369362</v>
      </c>
    </row>
    <row r="210" spans="2:16" x14ac:dyDescent="0.25">
      <c r="B210" s="114" t="s">
        <v>77</v>
      </c>
      <c r="C210" s="115">
        <v>2043</v>
      </c>
      <c r="D210" s="116">
        <v>0.73282442748091614</v>
      </c>
      <c r="E210" s="115">
        <v>0</v>
      </c>
      <c r="F210" s="116">
        <f t="shared" si="36"/>
        <v>-1</v>
      </c>
      <c r="G210" s="115">
        <v>283</v>
      </c>
      <c r="H210" s="116" t="str">
        <f t="shared" si="37"/>
        <v>-</v>
      </c>
      <c r="I210" s="115">
        <v>3263</v>
      </c>
      <c r="J210" s="116">
        <f t="shared" si="38"/>
        <v>10.530035335689046</v>
      </c>
      <c r="K210" s="115">
        <v>4140</v>
      </c>
      <c r="L210" s="116">
        <f t="shared" si="39"/>
        <v>0.26877106956788221</v>
      </c>
      <c r="M210" s="115">
        <v>4037</v>
      </c>
      <c r="N210" s="116">
        <v>-2.4879227053140052E-2</v>
      </c>
      <c r="O210" s="116">
        <v>0.97601566324033295</v>
      </c>
    </row>
    <row r="211" spans="2:16" x14ac:dyDescent="0.25">
      <c r="B211" s="114" t="s">
        <v>79</v>
      </c>
      <c r="C211" s="115">
        <v>1234</v>
      </c>
      <c r="D211" s="116">
        <v>-8.9970501474926245E-2</v>
      </c>
      <c r="E211" s="115">
        <v>0</v>
      </c>
      <c r="F211" s="116">
        <f t="shared" si="36"/>
        <v>-1</v>
      </c>
      <c r="G211" s="115">
        <v>660</v>
      </c>
      <c r="H211" s="116" t="str">
        <f t="shared" si="37"/>
        <v>-</v>
      </c>
      <c r="I211" s="115">
        <v>6241</v>
      </c>
      <c r="J211" s="116">
        <f t="shared" si="38"/>
        <v>8.4560606060606069</v>
      </c>
      <c r="K211" s="115">
        <v>3512</v>
      </c>
      <c r="L211" s="116">
        <f t="shared" si="39"/>
        <v>-0.43726966832238423</v>
      </c>
      <c r="M211" s="115">
        <v>5058</v>
      </c>
      <c r="N211" s="116">
        <v>0.44020501138952173</v>
      </c>
      <c r="O211" s="116">
        <v>3.0988654781199347</v>
      </c>
    </row>
    <row r="212" spans="2:16" x14ac:dyDescent="0.25">
      <c r="B212" s="114" t="s">
        <v>81</v>
      </c>
      <c r="C212" s="115">
        <v>1147</v>
      </c>
      <c r="D212" s="116">
        <v>0.53137516688918551</v>
      </c>
      <c r="E212" s="115">
        <v>0</v>
      </c>
      <c r="F212" s="116">
        <f t="shared" si="36"/>
        <v>-1</v>
      </c>
      <c r="G212" s="115">
        <v>4844</v>
      </c>
      <c r="H212" s="116" t="str">
        <f t="shared" si="37"/>
        <v>-</v>
      </c>
      <c r="I212" s="115">
        <v>2005</v>
      </c>
      <c r="J212" s="116">
        <f t="shared" si="38"/>
        <v>-0.58608587943848067</v>
      </c>
      <c r="K212" s="115">
        <v>2054</v>
      </c>
      <c r="L212" s="116">
        <f t="shared" si="39"/>
        <v>2.4438902743142199E-2</v>
      </c>
      <c r="M212" s="115">
        <v>2200</v>
      </c>
      <c r="N212" s="116">
        <v>7.1080817916260974E-2</v>
      </c>
      <c r="O212" s="116">
        <v>0.91804707933740182</v>
      </c>
    </row>
    <row r="213" spans="2:16" x14ac:dyDescent="0.25">
      <c r="B213" s="114" t="s">
        <v>83</v>
      </c>
      <c r="C213" s="115">
        <v>1049</v>
      </c>
      <c r="D213" s="116">
        <v>0.17865168539325849</v>
      </c>
      <c r="E213" s="115">
        <v>0</v>
      </c>
      <c r="F213" s="116">
        <f t="shared" si="36"/>
        <v>-1</v>
      </c>
      <c r="G213" s="115">
        <v>4008</v>
      </c>
      <c r="H213" s="116" t="str">
        <f t="shared" si="37"/>
        <v>-</v>
      </c>
      <c r="I213" s="115">
        <v>2052</v>
      </c>
      <c r="J213" s="116">
        <f t="shared" si="38"/>
        <v>-0.4880239520958084</v>
      </c>
      <c r="K213" s="115">
        <v>3330</v>
      </c>
      <c r="L213" s="116">
        <f t="shared" si="39"/>
        <v>0.62280701754385959</v>
      </c>
      <c r="M213" s="115">
        <v>2447</v>
      </c>
      <c r="N213" s="116">
        <v>-0.2651651651651652</v>
      </c>
      <c r="O213" s="116">
        <v>1.332697807435653</v>
      </c>
    </row>
    <row r="214" spans="2:16" x14ac:dyDescent="0.25">
      <c r="B214" s="114" t="s">
        <v>85</v>
      </c>
      <c r="C214" s="115">
        <v>1554</v>
      </c>
      <c r="D214" s="116">
        <v>1.3617021276595747</v>
      </c>
      <c r="E214" s="115">
        <v>3058</v>
      </c>
      <c r="F214" s="116">
        <f t="shared" si="36"/>
        <v>0.96782496782496774</v>
      </c>
      <c r="G214" s="115">
        <v>3790</v>
      </c>
      <c r="H214" s="116">
        <f t="shared" si="37"/>
        <v>0.23937213865271412</v>
      </c>
      <c r="I214" s="115">
        <v>1997</v>
      </c>
      <c r="J214" s="116">
        <f t="shared" si="38"/>
        <v>-0.47308707124010552</v>
      </c>
      <c r="K214" s="115">
        <v>3575</v>
      </c>
      <c r="L214" s="116">
        <f t="shared" si="39"/>
        <v>0.79018527791687521</v>
      </c>
      <c r="M214" s="115">
        <v>2598</v>
      </c>
      <c r="N214" s="116">
        <v>-0.27328671328671328</v>
      </c>
      <c r="O214" s="116">
        <v>0.6718146718146718</v>
      </c>
    </row>
    <row r="215" spans="2:16" x14ac:dyDescent="0.25">
      <c r="B215" s="114" t="s">
        <v>87</v>
      </c>
      <c r="C215" s="115">
        <v>807</v>
      </c>
      <c r="D215" s="116">
        <v>-6.597222222222221E-2</v>
      </c>
      <c r="E215" s="115">
        <v>184</v>
      </c>
      <c r="F215" s="116">
        <f t="shared" si="36"/>
        <v>-0.77199504337050806</v>
      </c>
      <c r="G215" s="115">
        <v>4776</v>
      </c>
      <c r="H215" s="116">
        <f t="shared" si="37"/>
        <v>24.956521739130434</v>
      </c>
      <c r="I215" s="115">
        <v>3035</v>
      </c>
      <c r="J215" s="116">
        <f t="shared" si="38"/>
        <v>-0.36453098827470687</v>
      </c>
      <c r="K215" s="115">
        <v>3026</v>
      </c>
      <c r="L215" s="116">
        <f t="shared" si="39"/>
        <v>-2.9654036243822457E-3</v>
      </c>
      <c r="M215" s="115"/>
      <c r="N215" s="116" t="s">
        <v>235</v>
      </c>
      <c r="O215" s="116" t="s">
        <v>235</v>
      </c>
    </row>
    <row r="216" spans="2:16" x14ac:dyDescent="0.25">
      <c r="B216" s="114" t="s">
        <v>89</v>
      </c>
      <c r="C216" s="115">
        <v>1718</v>
      </c>
      <c r="D216" s="116">
        <v>-0.35437805336339723</v>
      </c>
      <c r="E216" s="115">
        <v>230</v>
      </c>
      <c r="F216" s="116">
        <f t="shared" si="36"/>
        <v>-0.86612339930151339</v>
      </c>
      <c r="G216" s="115">
        <v>5117</v>
      </c>
      <c r="H216" s="116">
        <f t="shared" si="37"/>
        <v>21.247826086956522</v>
      </c>
      <c r="I216" s="115">
        <v>3070</v>
      </c>
      <c r="J216" s="116">
        <f t="shared" si="38"/>
        <v>-0.40003908540160249</v>
      </c>
      <c r="K216" s="115">
        <v>6655</v>
      </c>
      <c r="L216" s="116">
        <f t="shared" si="39"/>
        <v>1.1677524429967425</v>
      </c>
      <c r="M216" s="115"/>
      <c r="N216" s="116" t="s">
        <v>235</v>
      </c>
      <c r="O216" s="116" t="s">
        <v>235</v>
      </c>
    </row>
    <row r="217" spans="2:16" x14ac:dyDescent="0.25">
      <c r="B217" s="114" t="s">
        <v>91</v>
      </c>
      <c r="C217" s="115">
        <v>1551</v>
      </c>
      <c r="D217" s="116">
        <v>0.11422413793103448</v>
      </c>
      <c r="E217" s="115">
        <v>711</v>
      </c>
      <c r="F217" s="116">
        <f t="shared" si="36"/>
        <v>-0.5415860735009671</v>
      </c>
      <c r="G217" s="115">
        <v>2680</v>
      </c>
      <c r="H217" s="116">
        <f t="shared" si="37"/>
        <v>2.7693389592123769</v>
      </c>
      <c r="I217" s="115">
        <v>3898</v>
      </c>
      <c r="J217" s="116">
        <f t="shared" si="38"/>
        <v>0.45447761194029845</v>
      </c>
      <c r="K217" s="115">
        <v>3172</v>
      </c>
      <c r="L217" s="116">
        <f t="shared" si="39"/>
        <v>-0.18624935864545922</v>
      </c>
      <c r="M217" s="115"/>
      <c r="N217" s="116" t="s">
        <v>235</v>
      </c>
      <c r="O217" s="116" t="s">
        <v>235</v>
      </c>
    </row>
    <row r="218" spans="2:16" x14ac:dyDescent="0.25">
      <c r="B218" s="114" t="s">
        <v>93</v>
      </c>
      <c r="C218" s="115">
        <v>1577</v>
      </c>
      <c r="D218" s="116">
        <v>-0.1120495495495496</v>
      </c>
      <c r="E218" s="115">
        <v>466</v>
      </c>
      <c r="F218" s="116">
        <f t="shared" si="36"/>
        <v>-0.70450221940393154</v>
      </c>
      <c r="G218" s="115">
        <v>3062</v>
      </c>
      <c r="H218" s="116">
        <f t="shared" si="37"/>
        <v>5.570815450643777</v>
      </c>
      <c r="I218" s="115">
        <v>2693</v>
      </c>
      <c r="J218" s="116">
        <f t="shared" si="38"/>
        <v>-0.12050947093403008</v>
      </c>
      <c r="K218" s="115">
        <v>3659</v>
      </c>
      <c r="L218" s="116">
        <f t="shared" si="39"/>
        <v>0.35870776086149281</v>
      </c>
      <c r="M218" s="115"/>
      <c r="N218" s="116" t="s">
        <v>235</v>
      </c>
      <c r="O218" s="116" t="s">
        <v>235</v>
      </c>
    </row>
    <row r="219" spans="2:16" ht="15.75" x14ac:dyDescent="0.25">
      <c r="B219" s="117" t="s">
        <v>30</v>
      </c>
      <c r="C219" s="118">
        <v>18644</v>
      </c>
      <c r="D219" s="119">
        <v>0.10976190476190473</v>
      </c>
      <c r="E219" s="118">
        <v>9005</v>
      </c>
      <c r="F219" s="119">
        <f t="shared" si="36"/>
        <v>-0.51700278910105135</v>
      </c>
      <c r="G219" s="118">
        <v>29461</v>
      </c>
      <c r="H219" s="119">
        <f t="shared" si="37"/>
        <v>2.2716268739589118</v>
      </c>
      <c r="I219" s="118">
        <v>41263</v>
      </c>
      <c r="J219" s="119">
        <f t="shared" si="38"/>
        <v>0.40059739995247945</v>
      </c>
      <c r="K219" s="118">
        <v>42135</v>
      </c>
      <c r="L219" s="119">
        <f t="shared" si="39"/>
        <v>2.113273392627768E-2</v>
      </c>
      <c r="M219" s="118">
        <v>27149</v>
      </c>
      <c r="N219" s="119">
        <v>5.9555867775045845E-2</v>
      </c>
      <c r="O219" s="119">
        <v>1.0898314217535217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280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248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533</v>
      </c>
      <c r="D229" s="116">
        <v>-0.13050570962479613</v>
      </c>
      <c r="E229" s="115">
        <v>854</v>
      </c>
      <c r="F229" s="116">
        <f t="shared" ref="F229:F241" si="40">IFERROR(E229/C229-1,"-")</f>
        <v>0.60225140712945602</v>
      </c>
      <c r="G229" s="115">
        <v>0</v>
      </c>
      <c r="H229" s="116">
        <f t="shared" ref="H229:H241" si="41">IFERROR(G229/E229-1,"-")</f>
        <v>-1</v>
      </c>
      <c r="I229" s="115">
        <v>804</v>
      </c>
      <c r="J229" s="116" t="str">
        <f t="shared" ref="J229:J241" si="42">IFERROR(I229/G229-1,"-")</f>
        <v>-</v>
      </c>
      <c r="K229" s="115">
        <v>1171</v>
      </c>
      <c r="L229" s="116">
        <f t="shared" ref="L229:L241" si="43">IFERROR(K229/I229-1,"-")</f>
        <v>0.45646766169154218</v>
      </c>
      <c r="M229" s="115">
        <v>2119</v>
      </c>
      <c r="N229" s="116">
        <v>0.80956447480785654</v>
      </c>
      <c r="O229" s="116">
        <v>2.975609756097561</v>
      </c>
    </row>
    <row r="230" spans="2:16" x14ac:dyDescent="0.25">
      <c r="B230" s="114" t="s">
        <v>73</v>
      </c>
      <c r="C230" s="115">
        <v>1049</v>
      </c>
      <c r="D230" s="116">
        <v>0.27460510328068044</v>
      </c>
      <c r="E230" s="115">
        <v>936</v>
      </c>
      <c r="F230" s="116">
        <f t="shared" si="40"/>
        <v>-0.10772163965681603</v>
      </c>
      <c r="G230" s="115">
        <v>0</v>
      </c>
      <c r="H230" s="116">
        <f t="shared" si="41"/>
        <v>-1</v>
      </c>
      <c r="I230" s="115">
        <v>960</v>
      </c>
      <c r="J230" s="116" t="str">
        <f t="shared" si="42"/>
        <v>-</v>
      </c>
      <c r="K230" s="115">
        <v>1915</v>
      </c>
      <c r="L230" s="116">
        <f t="shared" si="43"/>
        <v>0.99479166666666674</v>
      </c>
      <c r="M230" s="115">
        <v>3693</v>
      </c>
      <c r="N230" s="116">
        <v>0.92845953002610959</v>
      </c>
      <c r="O230" s="116">
        <v>2.5204957102001906</v>
      </c>
    </row>
    <row r="231" spans="2:16" x14ac:dyDescent="0.25">
      <c r="B231" s="114" t="s">
        <v>75</v>
      </c>
      <c r="C231" s="115">
        <v>1053</v>
      </c>
      <c r="D231" s="116">
        <v>1.0289017341040463</v>
      </c>
      <c r="E231" s="115">
        <v>487</v>
      </c>
      <c r="F231" s="116">
        <f t="shared" si="40"/>
        <v>-0.53751187084520424</v>
      </c>
      <c r="G231" s="115">
        <v>0</v>
      </c>
      <c r="H231" s="116">
        <f t="shared" si="41"/>
        <v>-1</v>
      </c>
      <c r="I231" s="115">
        <v>982</v>
      </c>
      <c r="J231" s="116" t="str">
        <f t="shared" si="42"/>
        <v>-</v>
      </c>
      <c r="K231" s="115">
        <v>1528</v>
      </c>
      <c r="L231" s="116">
        <f t="shared" si="43"/>
        <v>0.55600814663951126</v>
      </c>
      <c r="M231" s="115">
        <v>2780</v>
      </c>
      <c r="N231" s="116">
        <v>0.81937172774869116</v>
      </c>
      <c r="O231" s="116">
        <v>1.6400759734093069</v>
      </c>
    </row>
    <row r="232" spans="2:16" x14ac:dyDescent="0.25">
      <c r="B232" s="114" t="s">
        <v>77</v>
      </c>
      <c r="C232" s="115">
        <v>587</v>
      </c>
      <c r="D232" s="116">
        <v>0.51288659793814428</v>
      </c>
      <c r="E232" s="115">
        <v>0</v>
      </c>
      <c r="F232" s="116">
        <f t="shared" si="40"/>
        <v>-1</v>
      </c>
      <c r="G232" s="115">
        <v>27</v>
      </c>
      <c r="H232" s="116" t="str">
        <f t="shared" si="41"/>
        <v>-</v>
      </c>
      <c r="I232" s="115">
        <v>510</v>
      </c>
      <c r="J232" s="116">
        <f t="shared" si="42"/>
        <v>17.888888888888889</v>
      </c>
      <c r="K232" s="115">
        <v>404</v>
      </c>
      <c r="L232" s="116">
        <f t="shared" si="43"/>
        <v>-0.207843137254902</v>
      </c>
      <c r="M232" s="115">
        <v>629</v>
      </c>
      <c r="N232" s="116">
        <v>0.55693069306930698</v>
      </c>
      <c r="O232" s="116">
        <v>7.1550255536626972E-2</v>
      </c>
    </row>
    <row r="233" spans="2:16" x14ac:dyDescent="0.25">
      <c r="B233" s="114" t="s">
        <v>79</v>
      </c>
      <c r="C233" s="115">
        <v>177</v>
      </c>
      <c r="D233" s="116">
        <v>1.2987012987012987</v>
      </c>
      <c r="E233" s="115">
        <v>0</v>
      </c>
      <c r="F233" s="116">
        <f t="shared" si="40"/>
        <v>-1</v>
      </c>
      <c r="G233" s="115">
        <v>0</v>
      </c>
      <c r="H233" s="116" t="str">
        <f t="shared" si="41"/>
        <v>-</v>
      </c>
      <c r="I233" s="115">
        <v>64</v>
      </c>
      <c r="J233" s="116" t="str">
        <f t="shared" si="42"/>
        <v>-</v>
      </c>
      <c r="K233" s="115">
        <v>112</v>
      </c>
      <c r="L233" s="116">
        <f t="shared" si="43"/>
        <v>0.75</v>
      </c>
      <c r="M233" s="115">
        <v>309</v>
      </c>
      <c r="N233" s="116">
        <v>1.7589285714285716</v>
      </c>
      <c r="O233" s="116">
        <v>0.74576271186440679</v>
      </c>
    </row>
    <row r="234" spans="2:16" x14ac:dyDescent="0.25">
      <c r="B234" s="114" t="s">
        <v>81</v>
      </c>
      <c r="C234" s="115">
        <v>116</v>
      </c>
      <c r="D234" s="116">
        <v>1</v>
      </c>
      <c r="E234" s="115">
        <v>0</v>
      </c>
      <c r="F234" s="116">
        <f t="shared" si="40"/>
        <v>-1</v>
      </c>
      <c r="G234" s="115">
        <v>26</v>
      </c>
      <c r="H234" s="116" t="str">
        <f t="shared" si="41"/>
        <v>-</v>
      </c>
      <c r="I234" s="115">
        <v>162</v>
      </c>
      <c r="J234" s="116">
        <f t="shared" si="42"/>
        <v>5.2307692307692308</v>
      </c>
      <c r="K234" s="115">
        <v>63</v>
      </c>
      <c r="L234" s="116">
        <f t="shared" si="43"/>
        <v>-0.61111111111111116</v>
      </c>
      <c r="M234" s="115">
        <v>224</v>
      </c>
      <c r="N234" s="116">
        <v>2.5555555555555554</v>
      </c>
      <c r="O234" s="116">
        <v>0.93103448275862077</v>
      </c>
    </row>
    <row r="235" spans="2:16" x14ac:dyDescent="0.25">
      <c r="B235" s="114" t="s">
        <v>83</v>
      </c>
      <c r="C235" s="115">
        <v>180</v>
      </c>
      <c r="D235" s="116">
        <v>-0.43573667711598751</v>
      </c>
      <c r="E235" s="115">
        <v>0</v>
      </c>
      <c r="F235" s="116">
        <f t="shared" si="40"/>
        <v>-1</v>
      </c>
      <c r="G235" s="115">
        <v>224</v>
      </c>
      <c r="H235" s="116" t="str">
        <f t="shared" si="41"/>
        <v>-</v>
      </c>
      <c r="I235" s="115">
        <v>183</v>
      </c>
      <c r="J235" s="116">
        <f t="shared" si="42"/>
        <v>-0.1830357142857143</v>
      </c>
      <c r="K235" s="115">
        <v>1581</v>
      </c>
      <c r="L235" s="116">
        <f t="shared" si="43"/>
        <v>7.6393442622950811</v>
      </c>
      <c r="M235" s="115">
        <v>207</v>
      </c>
      <c r="N235" s="116">
        <v>-0.86907020872865282</v>
      </c>
      <c r="O235" s="116">
        <v>0.14999999999999991</v>
      </c>
    </row>
    <row r="236" spans="2:16" x14ac:dyDescent="0.25">
      <c r="B236" s="114" t="s">
        <v>85</v>
      </c>
      <c r="C236" s="115">
        <v>54</v>
      </c>
      <c r="D236" s="116">
        <v>-0.50458715596330272</v>
      </c>
      <c r="E236" s="115">
        <v>3</v>
      </c>
      <c r="F236" s="116">
        <f t="shared" si="40"/>
        <v>-0.94444444444444442</v>
      </c>
      <c r="G236" s="115">
        <v>69</v>
      </c>
      <c r="H236" s="116">
        <f t="shared" si="41"/>
        <v>22</v>
      </c>
      <c r="I236" s="115">
        <v>633</v>
      </c>
      <c r="J236" s="116">
        <f t="shared" si="42"/>
        <v>8.1739130434782616</v>
      </c>
      <c r="K236" s="115">
        <v>124</v>
      </c>
      <c r="L236" s="116">
        <f t="shared" si="43"/>
        <v>-0.80410742496050558</v>
      </c>
      <c r="M236" s="115">
        <v>7</v>
      </c>
      <c r="N236" s="116">
        <v>-0.94354838709677424</v>
      </c>
      <c r="O236" s="116">
        <v>-0.87037037037037035</v>
      </c>
    </row>
    <row r="237" spans="2:16" x14ac:dyDescent="0.25">
      <c r="B237" s="114" t="s">
        <v>87</v>
      </c>
      <c r="C237" s="115">
        <v>108</v>
      </c>
      <c r="D237" s="116">
        <v>6.7142857142857144</v>
      </c>
      <c r="E237" s="115">
        <v>49</v>
      </c>
      <c r="F237" s="116">
        <f t="shared" si="40"/>
        <v>-0.54629629629629628</v>
      </c>
      <c r="G237" s="115">
        <v>59</v>
      </c>
      <c r="H237" s="116">
        <f t="shared" si="41"/>
        <v>0.20408163265306123</v>
      </c>
      <c r="I237" s="115">
        <v>93</v>
      </c>
      <c r="J237" s="116">
        <f t="shared" si="42"/>
        <v>0.57627118644067798</v>
      </c>
      <c r="K237" s="115">
        <v>219</v>
      </c>
      <c r="L237" s="116">
        <f t="shared" si="43"/>
        <v>1.3548387096774195</v>
      </c>
      <c r="M237" s="115"/>
      <c r="N237" s="116" t="s">
        <v>235</v>
      </c>
      <c r="O237" s="116" t="s">
        <v>235</v>
      </c>
    </row>
    <row r="238" spans="2:16" x14ac:dyDescent="0.25">
      <c r="B238" s="114" t="s">
        <v>89</v>
      </c>
      <c r="C238" s="115">
        <v>365</v>
      </c>
      <c r="D238" s="116">
        <v>1.5172413793103448</v>
      </c>
      <c r="E238" s="115">
        <v>0</v>
      </c>
      <c r="F238" s="116">
        <f t="shared" si="40"/>
        <v>-1</v>
      </c>
      <c r="G238" s="115">
        <v>481</v>
      </c>
      <c r="H238" s="116" t="str">
        <f t="shared" si="41"/>
        <v>-</v>
      </c>
      <c r="I238" s="115">
        <v>5288</v>
      </c>
      <c r="J238" s="116">
        <f t="shared" si="42"/>
        <v>9.9937629937629939</v>
      </c>
      <c r="K238" s="115">
        <v>682</v>
      </c>
      <c r="L238" s="116">
        <f t="shared" si="43"/>
        <v>-0.87102874432677757</v>
      </c>
      <c r="M238" s="115"/>
      <c r="N238" s="116" t="s">
        <v>235</v>
      </c>
      <c r="O238" s="116" t="s">
        <v>235</v>
      </c>
    </row>
    <row r="239" spans="2:16" x14ac:dyDescent="0.25">
      <c r="B239" s="114" t="s">
        <v>91</v>
      </c>
      <c r="C239" s="115">
        <v>940</v>
      </c>
      <c r="D239" s="116">
        <v>0.21604139715394566</v>
      </c>
      <c r="E239" s="115">
        <v>0</v>
      </c>
      <c r="F239" s="116">
        <f t="shared" si="40"/>
        <v>-1</v>
      </c>
      <c r="G239" s="115">
        <v>699</v>
      </c>
      <c r="H239" s="116" t="str">
        <f t="shared" si="41"/>
        <v>-</v>
      </c>
      <c r="I239" s="115">
        <v>1469</v>
      </c>
      <c r="J239" s="116">
        <f t="shared" si="42"/>
        <v>1.1015736766809727</v>
      </c>
      <c r="K239" s="115">
        <v>1847</v>
      </c>
      <c r="L239" s="116">
        <f t="shared" si="43"/>
        <v>0.25731790333560256</v>
      </c>
      <c r="M239" s="115"/>
      <c r="N239" s="116" t="s">
        <v>235</v>
      </c>
      <c r="O239" s="116" t="s">
        <v>235</v>
      </c>
    </row>
    <row r="240" spans="2:16" x14ac:dyDescent="0.25">
      <c r="B240" s="114" t="s">
        <v>93</v>
      </c>
      <c r="C240" s="115">
        <v>728</v>
      </c>
      <c r="D240" s="116">
        <v>0.98365122615803813</v>
      </c>
      <c r="E240" s="115">
        <v>14</v>
      </c>
      <c r="F240" s="116">
        <f t="shared" si="40"/>
        <v>-0.98076923076923073</v>
      </c>
      <c r="G240" s="115">
        <v>729</v>
      </c>
      <c r="H240" s="116">
        <f t="shared" si="41"/>
        <v>51.071428571428569</v>
      </c>
      <c r="I240" s="115">
        <v>835</v>
      </c>
      <c r="J240" s="116">
        <f t="shared" si="42"/>
        <v>0.14540466392318252</v>
      </c>
      <c r="K240" s="115">
        <v>2134</v>
      </c>
      <c r="L240" s="116">
        <f t="shared" si="43"/>
        <v>1.555688622754491</v>
      </c>
      <c r="M240" s="115"/>
      <c r="N240" s="116" t="s">
        <v>235</v>
      </c>
      <c r="O240" s="116" t="s">
        <v>235</v>
      </c>
    </row>
    <row r="241" spans="2:16" ht="15.75" x14ac:dyDescent="0.25">
      <c r="B241" s="117" t="s">
        <v>30</v>
      </c>
      <c r="C241" s="118">
        <v>5890</v>
      </c>
      <c r="D241" s="119">
        <v>0.40071343638525558</v>
      </c>
      <c r="E241" s="118">
        <v>2343</v>
      </c>
      <c r="F241" s="119">
        <f t="shared" si="40"/>
        <v>-0.60220713073005094</v>
      </c>
      <c r="G241" s="118">
        <v>2314</v>
      </c>
      <c r="H241" s="119">
        <f t="shared" si="41"/>
        <v>-1.237729406743493E-2</v>
      </c>
      <c r="I241" s="118">
        <v>11983</v>
      </c>
      <c r="J241" s="119">
        <f t="shared" si="42"/>
        <v>4.1784788245462403</v>
      </c>
      <c r="K241" s="118">
        <v>11780</v>
      </c>
      <c r="L241" s="119">
        <f t="shared" si="43"/>
        <v>-1.6940665943419808E-2</v>
      </c>
      <c r="M241" s="118">
        <v>9968</v>
      </c>
      <c r="N241" s="119">
        <v>0.44505653812699331</v>
      </c>
      <c r="O241" s="119">
        <v>1.6588423579621234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281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248</v>
      </c>
      <c r="M254" s="113" t="s">
        <v>69</v>
      </c>
      <c r="N254" s="112" t="s">
        <v>270</v>
      </c>
      <c r="O254" s="112" t="s">
        <v>271</v>
      </c>
    </row>
    <row r="255" spans="2:16" x14ac:dyDescent="0.25">
      <c r="B255" s="114" t="s">
        <v>71</v>
      </c>
      <c r="C255" s="115">
        <v>2958</v>
      </c>
      <c r="D255" s="116">
        <v>0.25338983050847452</v>
      </c>
      <c r="E255" s="115">
        <v>3077</v>
      </c>
      <c r="F255" s="116">
        <f t="shared" ref="F255:J267" si="44">IFERROR(E255/C255-1,"-")</f>
        <v>4.022988505747116E-2</v>
      </c>
      <c r="G255" s="115">
        <v>0</v>
      </c>
      <c r="H255" s="116">
        <f t="shared" si="44"/>
        <v>-1</v>
      </c>
      <c r="I255" s="115">
        <v>1330</v>
      </c>
      <c r="J255" s="116" t="str">
        <f t="shared" si="44"/>
        <v>-</v>
      </c>
      <c r="K255" s="115">
        <v>1883</v>
      </c>
      <c r="L255" s="116">
        <f t="shared" ref="L255:L267" si="45">IFERROR(K255/I255-1,"-")</f>
        <v>0.41578947368421049</v>
      </c>
      <c r="M255" s="115">
        <v>1931</v>
      </c>
      <c r="N255" s="116">
        <v>2.5491237387148091E-2</v>
      </c>
      <c r="O255" s="116">
        <v>-0.34719405003380666</v>
      </c>
    </row>
    <row r="256" spans="2:16" x14ac:dyDescent="0.25">
      <c r="B256" s="114" t="s">
        <v>73</v>
      </c>
      <c r="C256" s="115">
        <v>1766</v>
      </c>
      <c r="D256" s="116">
        <v>-0.24433033804022253</v>
      </c>
      <c r="E256" s="115">
        <v>3038</v>
      </c>
      <c r="F256" s="116">
        <f t="shared" si="44"/>
        <v>0.72027180067950169</v>
      </c>
      <c r="G256" s="115">
        <v>0</v>
      </c>
      <c r="H256" s="116">
        <f t="shared" si="44"/>
        <v>-1</v>
      </c>
      <c r="I256" s="115">
        <v>922</v>
      </c>
      <c r="J256" s="116" t="str">
        <f t="shared" si="44"/>
        <v>-</v>
      </c>
      <c r="K256" s="115">
        <v>1218</v>
      </c>
      <c r="L256" s="116">
        <f t="shared" si="45"/>
        <v>0.32104121475054237</v>
      </c>
      <c r="M256" s="115">
        <v>2980</v>
      </c>
      <c r="N256" s="116">
        <v>1.4466338259441707</v>
      </c>
      <c r="O256" s="116">
        <v>0.6874292185730464</v>
      </c>
    </row>
    <row r="257" spans="2:15" x14ac:dyDescent="0.25">
      <c r="B257" s="114" t="s">
        <v>75</v>
      </c>
      <c r="C257" s="115">
        <v>1789</v>
      </c>
      <c r="D257" s="116">
        <v>-0.11958661417322836</v>
      </c>
      <c r="E257" s="115">
        <v>1095</v>
      </c>
      <c r="F257" s="116">
        <f t="shared" si="44"/>
        <v>-0.38792621576299613</v>
      </c>
      <c r="G257" s="115">
        <v>0</v>
      </c>
      <c r="H257" s="116">
        <f t="shared" si="44"/>
        <v>-1</v>
      </c>
      <c r="I257" s="115">
        <v>1729</v>
      </c>
      <c r="J257" s="116" t="str">
        <f t="shared" si="44"/>
        <v>-</v>
      </c>
      <c r="K257" s="115">
        <v>882</v>
      </c>
      <c r="L257" s="116">
        <f t="shared" si="45"/>
        <v>-0.48987854251012142</v>
      </c>
      <c r="M257" s="115">
        <v>2778</v>
      </c>
      <c r="N257" s="116">
        <v>2.1496598639455784</v>
      </c>
      <c r="O257" s="116">
        <v>0.55282280603689204</v>
      </c>
    </row>
    <row r="258" spans="2:15" x14ac:dyDescent="0.25">
      <c r="B258" s="114" t="s">
        <v>77</v>
      </c>
      <c r="C258" s="115">
        <v>456</v>
      </c>
      <c r="D258" s="116">
        <v>-0.22972972972972971</v>
      </c>
      <c r="E258" s="115">
        <v>0</v>
      </c>
      <c r="F258" s="116">
        <f t="shared" si="44"/>
        <v>-1</v>
      </c>
      <c r="G258" s="115">
        <v>10</v>
      </c>
      <c r="H258" s="116" t="str">
        <f t="shared" si="44"/>
        <v>-</v>
      </c>
      <c r="I258" s="115">
        <v>782</v>
      </c>
      <c r="J258" s="116">
        <f t="shared" si="44"/>
        <v>77.2</v>
      </c>
      <c r="K258" s="115">
        <v>140</v>
      </c>
      <c r="L258" s="116">
        <f t="shared" si="45"/>
        <v>-0.82097186700767266</v>
      </c>
      <c r="M258" s="115">
        <v>613</v>
      </c>
      <c r="N258" s="116">
        <v>3.378571428571429</v>
      </c>
      <c r="O258" s="116">
        <v>0.3442982456140351</v>
      </c>
    </row>
    <row r="259" spans="2:15" x14ac:dyDescent="0.25">
      <c r="B259" s="114" t="s">
        <v>79</v>
      </c>
      <c r="C259" s="115">
        <v>183</v>
      </c>
      <c r="D259" s="116">
        <v>0.33576642335766427</v>
      </c>
      <c r="E259" s="115">
        <v>0</v>
      </c>
      <c r="F259" s="116">
        <f t="shared" si="44"/>
        <v>-1</v>
      </c>
      <c r="G259" s="115">
        <v>41</v>
      </c>
      <c r="H259" s="116" t="str">
        <f t="shared" si="44"/>
        <v>-</v>
      </c>
      <c r="I259" s="115">
        <v>175</v>
      </c>
      <c r="J259" s="116">
        <f t="shared" si="44"/>
        <v>3.2682926829268295</v>
      </c>
      <c r="K259" s="115">
        <v>5</v>
      </c>
      <c r="L259" s="116">
        <f t="shared" si="45"/>
        <v>-0.97142857142857142</v>
      </c>
      <c r="M259" s="115">
        <v>117</v>
      </c>
      <c r="N259" s="116">
        <v>22.4</v>
      </c>
      <c r="O259" s="116">
        <v>-0.36065573770491799</v>
      </c>
    </row>
    <row r="260" spans="2:15" x14ac:dyDescent="0.25">
      <c r="B260" s="114" t="s">
        <v>81</v>
      </c>
      <c r="C260" s="115">
        <v>399</v>
      </c>
      <c r="D260" s="116">
        <v>1.7902097902097904</v>
      </c>
      <c r="E260" s="115">
        <v>0</v>
      </c>
      <c r="F260" s="116">
        <f t="shared" si="44"/>
        <v>-1</v>
      </c>
      <c r="G260" s="115">
        <v>46</v>
      </c>
      <c r="H260" s="116" t="str">
        <f t="shared" si="44"/>
        <v>-</v>
      </c>
      <c r="I260" s="115">
        <v>278</v>
      </c>
      <c r="J260" s="116">
        <f t="shared" si="44"/>
        <v>5.0434782608695654</v>
      </c>
      <c r="K260" s="115">
        <v>45</v>
      </c>
      <c r="L260" s="116">
        <f t="shared" si="45"/>
        <v>-0.83812949640287771</v>
      </c>
      <c r="M260" s="115">
        <v>67</v>
      </c>
      <c r="N260" s="116">
        <v>0.48888888888888893</v>
      </c>
      <c r="O260" s="116">
        <v>-0.83208020050125309</v>
      </c>
    </row>
    <row r="261" spans="2:15" x14ac:dyDescent="0.25">
      <c r="B261" s="114" t="s">
        <v>83</v>
      </c>
      <c r="C261" s="115">
        <v>370</v>
      </c>
      <c r="D261" s="116">
        <v>3.4578313253012052</v>
      </c>
      <c r="E261" s="115">
        <v>0</v>
      </c>
      <c r="F261" s="116">
        <f t="shared" si="44"/>
        <v>-1</v>
      </c>
      <c r="G261" s="115">
        <v>1</v>
      </c>
      <c r="H261" s="116" t="str">
        <f t="shared" si="44"/>
        <v>-</v>
      </c>
      <c r="I261" s="115">
        <v>26</v>
      </c>
      <c r="J261" s="116">
        <f t="shared" si="44"/>
        <v>25</v>
      </c>
      <c r="K261" s="115">
        <v>81</v>
      </c>
      <c r="L261" s="116">
        <f t="shared" si="45"/>
        <v>2.1153846153846154</v>
      </c>
      <c r="M261" s="115">
        <v>384</v>
      </c>
      <c r="N261" s="116">
        <v>3.7407407407407405</v>
      </c>
      <c r="O261" s="116">
        <v>3.7837837837837895E-2</v>
      </c>
    </row>
    <row r="262" spans="2:15" x14ac:dyDescent="0.25">
      <c r="B262" s="114" t="s">
        <v>85</v>
      </c>
      <c r="C262" s="115">
        <v>97</v>
      </c>
      <c r="D262" s="116">
        <v>5.9285714285714288</v>
      </c>
      <c r="E262" s="115">
        <v>0</v>
      </c>
      <c r="F262" s="116">
        <f t="shared" si="44"/>
        <v>-1</v>
      </c>
      <c r="G262" s="115">
        <v>5</v>
      </c>
      <c r="H262" s="116" t="str">
        <f t="shared" si="44"/>
        <v>-</v>
      </c>
      <c r="I262" s="115">
        <v>38</v>
      </c>
      <c r="J262" s="116">
        <f t="shared" si="44"/>
        <v>6.6</v>
      </c>
      <c r="K262" s="115">
        <v>106</v>
      </c>
      <c r="L262" s="116">
        <f t="shared" si="45"/>
        <v>1.7894736842105261</v>
      </c>
      <c r="M262" s="115">
        <v>22</v>
      </c>
      <c r="N262" s="116">
        <v>-0.79245283018867929</v>
      </c>
      <c r="O262" s="116">
        <v>-0.77319587628865982</v>
      </c>
    </row>
    <row r="263" spans="2:15" x14ac:dyDescent="0.25">
      <c r="B263" s="114" t="s">
        <v>87</v>
      </c>
      <c r="C263" s="115">
        <v>146</v>
      </c>
      <c r="D263" s="116">
        <v>0.17741935483870974</v>
      </c>
      <c r="E263" s="115">
        <v>32</v>
      </c>
      <c r="F263" s="116">
        <f t="shared" si="44"/>
        <v>-0.78082191780821919</v>
      </c>
      <c r="G263" s="115">
        <v>64</v>
      </c>
      <c r="H263" s="116">
        <f t="shared" si="44"/>
        <v>1</v>
      </c>
      <c r="I263" s="115">
        <v>81</v>
      </c>
      <c r="J263" s="116">
        <f t="shared" si="44"/>
        <v>0.265625</v>
      </c>
      <c r="K263" s="115">
        <v>111</v>
      </c>
      <c r="L263" s="116">
        <f t="shared" si="45"/>
        <v>0.37037037037037046</v>
      </c>
      <c r="M263" s="115"/>
      <c r="N263" s="116" t="s">
        <v>235</v>
      </c>
      <c r="O263" s="116" t="s">
        <v>235</v>
      </c>
    </row>
    <row r="264" spans="2:15" x14ac:dyDescent="0.25">
      <c r="B264" s="114" t="s">
        <v>89</v>
      </c>
      <c r="C264" s="115">
        <v>433</v>
      </c>
      <c r="D264" s="116">
        <v>8.2500000000000018E-2</v>
      </c>
      <c r="E264" s="115">
        <v>12</v>
      </c>
      <c r="F264" s="116">
        <f t="shared" si="44"/>
        <v>-0.97228637413394914</v>
      </c>
      <c r="G264" s="115">
        <v>211</v>
      </c>
      <c r="H264" s="116">
        <f t="shared" si="44"/>
        <v>16.583333333333332</v>
      </c>
      <c r="I264" s="115">
        <v>258</v>
      </c>
      <c r="J264" s="116">
        <f t="shared" si="44"/>
        <v>0.22274881516587675</v>
      </c>
      <c r="K264" s="115">
        <v>251</v>
      </c>
      <c r="L264" s="116">
        <f t="shared" si="45"/>
        <v>-2.7131782945736482E-2</v>
      </c>
      <c r="M264" s="115"/>
      <c r="N264" s="116" t="s">
        <v>235</v>
      </c>
      <c r="O264" s="116" t="s">
        <v>235</v>
      </c>
    </row>
    <row r="265" spans="2:15" x14ac:dyDescent="0.25">
      <c r="B265" s="114" t="s">
        <v>91</v>
      </c>
      <c r="C265" s="115">
        <v>2170</v>
      </c>
      <c r="D265" s="116">
        <v>3.2350142721217834E-2</v>
      </c>
      <c r="E265" s="115">
        <v>0</v>
      </c>
      <c r="F265" s="116">
        <f t="shared" si="44"/>
        <v>-1</v>
      </c>
      <c r="G265" s="115">
        <v>2021</v>
      </c>
      <c r="H265" s="116" t="str">
        <f t="shared" si="44"/>
        <v>-</v>
      </c>
      <c r="I265" s="115">
        <v>980</v>
      </c>
      <c r="J265" s="116">
        <f t="shared" si="44"/>
        <v>-0.5150915388421573</v>
      </c>
      <c r="K265" s="115">
        <v>1434</v>
      </c>
      <c r="L265" s="116">
        <f t="shared" si="45"/>
        <v>0.46326530612244898</v>
      </c>
      <c r="M265" s="115"/>
      <c r="N265" s="116" t="s">
        <v>235</v>
      </c>
      <c r="O265" s="116" t="s">
        <v>235</v>
      </c>
    </row>
    <row r="266" spans="2:15" x14ac:dyDescent="0.25">
      <c r="B266" s="114" t="s">
        <v>93</v>
      </c>
      <c r="C266" s="115">
        <v>2713</v>
      </c>
      <c r="D266" s="116">
        <v>9.3070104754230387E-2</v>
      </c>
      <c r="E266" s="115">
        <v>32</v>
      </c>
      <c r="F266" s="116">
        <f t="shared" si="44"/>
        <v>-0.9882049391817177</v>
      </c>
      <c r="G266" s="115">
        <v>1211</v>
      </c>
      <c r="H266" s="116">
        <f t="shared" si="44"/>
        <v>36.84375</v>
      </c>
      <c r="I266" s="115">
        <v>908</v>
      </c>
      <c r="J266" s="116">
        <f t="shared" si="44"/>
        <v>-0.25020644095788602</v>
      </c>
      <c r="K266" s="115">
        <v>1500</v>
      </c>
      <c r="L266" s="116">
        <f t="shared" si="45"/>
        <v>0.65198237885462551</v>
      </c>
      <c r="M266" s="115"/>
      <c r="N266" s="116" t="s">
        <v>235</v>
      </c>
      <c r="O266" s="116" t="s">
        <v>235</v>
      </c>
    </row>
    <row r="267" spans="2:15" ht="15.75" x14ac:dyDescent="0.25">
      <c r="B267" s="117" t="s">
        <v>30</v>
      </c>
      <c r="C267" s="118">
        <v>13480</v>
      </c>
      <c r="D267" s="119">
        <v>5.2631578947368363E-2</v>
      </c>
      <c r="E267" s="118">
        <v>7286</v>
      </c>
      <c r="F267" s="119">
        <f t="shared" si="44"/>
        <v>-0.4594955489614243</v>
      </c>
      <c r="G267" s="118">
        <v>3610</v>
      </c>
      <c r="H267" s="119">
        <f t="shared" si="44"/>
        <v>-0.50452923414768047</v>
      </c>
      <c r="I267" s="118">
        <v>7507</v>
      </c>
      <c r="J267" s="119">
        <f t="shared" si="44"/>
        <v>1.0795013850415511</v>
      </c>
      <c r="K267" s="118">
        <v>7656</v>
      </c>
      <c r="L267" s="119">
        <f t="shared" si="45"/>
        <v>1.9848141734381208E-2</v>
      </c>
      <c r="M267" s="118">
        <v>8892</v>
      </c>
      <c r="N267" s="119">
        <v>1.0394495412844038</v>
      </c>
      <c r="O267" s="119">
        <v>0.1090047393364928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8F0EF-7FA3-4FFE-8778-D987E75FE29C}">
  <sheetPr>
    <tabColor rgb="FFF29140"/>
  </sheetPr>
  <dimension ref="A4:P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282</v>
      </c>
      <c r="F7" s="296"/>
      <c r="G7" s="297" t="s">
        <v>283</v>
      </c>
      <c r="H7" s="296"/>
      <c r="I7" s="297" t="s">
        <v>284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L21" si="0">IFERROR(E9/C9-1,"-")</f>
        <v>7.2706992884216115E-2</v>
      </c>
      <c r="G9" s="115">
        <v>18472</v>
      </c>
      <c r="H9" s="116">
        <f t="shared" si="0"/>
        <v>-0.82215718178054631</v>
      </c>
      <c r="I9" s="115">
        <v>95884</v>
      </c>
      <c r="J9" s="116">
        <f t="shared" si="0"/>
        <v>4.190775227371156</v>
      </c>
      <c r="K9" s="115">
        <v>98876</v>
      </c>
      <c r="L9" s="116">
        <f t="shared" si="0"/>
        <v>3.1204371949438814E-2</v>
      </c>
      <c r="M9" s="115">
        <v>114993</v>
      </c>
      <c r="N9" s="116">
        <v>0.1630021440996805</v>
      </c>
      <c r="O9" s="116"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0"/>
        <v>-0.90265138124337152</v>
      </c>
      <c r="I10" s="115">
        <v>101150</v>
      </c>
      <c r="J10" s="116">
        <f t="shared" si="0"/>
        <v>9.4949159576675655</v>
      </c>
      <c r="K10" s="115">
        <v>108040</v>
      </c>
      <c r="L10" s="116">
        <f t="shared" si="0"/>
        <v>6.8116658428077015E-2</v>
      </c>
      <c r="M10" s="115">
        <v>113195</v>
      </c>
      <c r="N10" s="116">
        <v>4.7713809700111076E-2</v>
      </c>
      <c r="O10" s="116"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0"/>
        <v>-0.42843722007384588</v>
      </c>
      <c r="I11" s="115">
        <v>109311</v>
      </c>
      <c r="J11" s="116">
        <f t="shared" si="0"/>
        <v>3.1783953212797673</v>
      </c>
      <c r="K11" s="115">
        <v>108534</v>
      </c>
      <c r="L11" s="116">
        <f t="shared" si="0"/>
        <v>-7.1081592886351741E-3</v>
      </c>
      <c r="M11" s="115">
        <v>122553</v>
      </c>
      <c r="N11" s="116">
        <v>0.12916689700923212</v>
      </c>
      <c r="O11" s="116"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 t="shared" si="0"/>
        <v>-1</v>
      </c>
      <c r="G12" s="115">
        <v>34934</v>
      </c>
      <c r="H12" s="116" t="str">
        <f t="shared" si="0"/>
        <v>-</v>
      </c>
      <c r="I12" s="115">
        <v>113016</v>
      </c>
      <c r="J12" s="116">
        <f t="shared" si="0"/>
        <v>2.2351291005896834</v>
      </c>
      <c r="K12" s="115">
        <v>122279</v>
      </c>
      <c r="L12" s="116">
        <f t="shared" si="0"/>
        <v>8.1961846110285341E-2</v>
      </c>
      <c r="M12" s="115">
        <v>113033</v>
      </c>
      <c r="N12" s="116">
        <v>-7.5613964785449683E-2</v>
      </c>
      <c r="O12" s="116"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0"/>
        <v>-</v>
      </c>
      <c r="I13" s="115">
        <v>104052</v>
      </c>
      <c r="J13" s="116">
        <f t="shared" si="0"/>
        <v>1.4277747964254881</v>
      </c>
      <c r="K13" s="115">
        <v>111302</v>
      </c>
      <c r="L13" s="116">
        <f t="shared" si="0"/>
        <v>6.9676700111482637E-2</v>
      </c>
      <c r="M13" s="115">
        <v>117998</v>
      </c>
      <c r="N13" s="116">
        <v>6.0160644013584674E-2</v>
      </c>
      <c r="O13" s="116"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0"/>
        <v>-</v>
      </c>
      <c r="I14" s="115">
        <v>93083</v>
      </c>
      <c r="J14" s="116">
        <f t="shared" si="0"/>
        <v>0.43222242737567695</v>
      </c>
      <c r="K14" s="115">
        <v>128219</v>
      </c>
      <c r="L14" s="116">
        <f t="shared" si="0"/>
        <v>0.37746957016855931</v>
      </c>
      <c r="M14" s="115">
        <v>124929</v>
      </c>
      <c r="N14" s="116">
        <v>-2.5659223671998688E-2</v>
      </c>
      <c r="O14" s="116"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0"/>
        <v>-</v>
      </c>
      <c r="I15" s="115">
        <v>99960</v>
      </c>
      <c r="J15" s="116">
        <f t="shared" si="0"/>
        <v>0.32047556142668432</v>
      </c>
      <c r="K15" s="115">
        <v>125973</v>
      </c>
      <c r="L15" s="116">
        <f t="shared" si="0"/>
        <v>0.26023409363745498</v>
      </c>
      <c r="M15" s="115">
        <v>138511</v>
      </c>
      <c r="N15" s="116">
        <v>9.9529264207409485E-2</v>
      </c>
      <c r="O15" s="116"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0"/>
        <v>0.82656234718826416</v>
      </c>
      <c r="I16" s="115">
        <v>136811</v>
      </c>
      <c r="J16" s="116">
        <f t="shared" si="0"/>
        <v>0.46505252562029487</v>
      </c>
      <c r="K16" s="115">
        <v>135765</v>
      </c>
      <c r="L16" s="116">
        <f t="shared" si="0"/>
        <v>-7.6455840539138009E-3</v>
      </c>
      <c r="M16" s="115">
        <v>150260</v>
      </c>
      <c r="N16" s="116">
        <v>0.10676536662615543</v>
      </c>
      <c r="O16" s="116"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0"/>
        <v>0.77862823061630215</v>
      </c>
      <c r="I17" s="115">
        <v>107425</v>
      </c>
      <c r="J17" s="116">
        <f t="shared" si="0"/>
        <v>0.20074889621639747</v>
      </c>
      <c r="K17" s="115">
        <v>125237</v>
      </c>
      <c r="L17" s="116">
        <f t="shared" si="0"/>
        <v>0.16580870374680012</v>
      </c>
      <c r="M17" s="115"/>
      <c r="N17" s="116" t="s">
        <v>235</v>
      </c>
      <c r="O17" s="116" t="s">
        <v>235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0"/>
        <v>4.1060348594455505</v>
      </c>
      <c r="I18" s="115">
        <v>132612</v>
      </c>
      <c r="J18" s="116">
        <f t="shared" si="0"/>
        <v>0.26094191254076771</v>
      </c>
      <c r="K18" s="115">
        <v>146405</v>
      </c>
      <c r="L18" s="116">
        <f t="shared" si="0"/>
        <v>0.1040101951557928</v>
      </c>
      <c r="M18" s="115"/>
      <c r="N18" s="116" t="s">
        <v>235</v>
      </c>
      <c r="O18" s="116" t="s">
        <v>235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0"/>
        <v>3.1291180314570282</v>
      </c>
      <c r="I19" s="115">
        <v>113773</v>
      </c>
      <c r="J19" s="116">
        <f t="shared" si="0"/>
        <v>0.24177863153643808</v>
      </c>
      <c r="K19" s="115">
        <v>116842</v>
      </c>
      <c r="L19" s="116">
        <f t="shared" si="0"/>
        <v>2.697476554191236E-2</v>
      </c>
      <c r="M19" s="115"/>
      <c r="N19" s="116" t="s">
        <v>235</v>
      </c>
      <c r="O19" s="116" t="s">
        <v>235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0"/>
        <v>1.3157214953718097</v>
      </c>
      <c r="I20" s="115">
        <v>108987</v>
      </c>
      <c r="J20" s="116">
        <f t="shared" si="0"/>
        <v>0.12568943791443732</v>
      </c>
      <c r="K20" s="115">
        <v>119696</v>
      </c>
      <c r="L20" s="116">
        <f t="shared" si="0"/>
        <v>9.8259425436061143E-2</v>
      </c>
      <c r="M20" s="115"/>
      <c r="N20" s="116" t="s">
        <v>235</v>
      </c>
      <c r="O20" s="116" t="s">
        <v>235</v>
      </c>
    </row>
    <row r="21" spans="1:16" ht="15.75" x14ac:dyDescent="0.25">
      <c r="A21" s="1"/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0"/>
        <v>0.6949999208168085</v>
      </c>
      <c r="I21" s="118">
        <v>1316064</v>
      </c>
      <c r="J21" s="119">
        <f t="shared" si="0"/>
        <v>0.75659759854353648</v>
      </c>
      <c r="K21" s="118">
        <v>1447168</v>
      </c>
      <c r="L21" s="119">
        <f t="shared" si="0"/>
        <v>9.9618255647141885E-2</v>
      </c>
      <c r="M21" s="118">
        <v>995472</v>
      </c>
      <c r="N21" s="119">
        <v>6.0154123375378621E-2</v>
      </c>
      <c r="O21" s="119">
        <v>0.40885160150810096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282</v>
      </c>
      <c r="F29" s="296"/>
      <c r="G29" s="297" t="s">
        <v>283</v>
      </c>
      <c r="H29" s="296"/>
      <c r="I29" s="297" t="s">
        <v>284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48362</v>
      </c>
      <c r="D31" s="116">
        <v>0.15216200119118528</v>
      </c>
      <c r="E31" s="115">
        <v>60333</v>
      </c>
      <c r="F31" s="116">
        <f t="shared" ref="F31:J43" si="1">IFERROR(E31/C31-1,"-")</f>
        <v>0.24752905173483319</v>
      </c>
      <c r="G31" s="115">
        <v>18444</v>
      </c>
      <c r="H31" s="116">
        <f t="shared" si="1"/>
        <v>-0.69429665357267167</v>
      </c>
      <c r="I31" s="115">
        <v>82498</v>
      </c>
      <c r="J31" s="116">
        <f t="shared" si="1"/>
        <v>3.4728909130340488</v>
      </c>
      <c r="K31" s="115">
        <v>81033</v>
      </c>
      <c r="L31" s="116">
        <f t="shared" ref="L31:L43" si="2">IFERROR(K31/I31-1,"-")</f>
        <v>-1.7758006254697034E-2</v>
      </c>
      <c r="M31" s="115">
        <v>94186</v>
      </c>
      <c r="N31" s="116">
        <v>0.16231658706946561</v>
      </c>
      <c r="O31" s="116">
        <v>0.94752078077829704</v>
      </c>
    </row>
    <row r="32" spans="1:16" x14ac:dyDescent="0.25">
      <c r="B32" s="114" t="s">
        <v>73</v>
      </c>
      <c r="C32" s="115">
        <v>45160</v>
      </c>
      <c r="D32" s="116">
        <v>2.0311335035358535E-2</v>
      </c>
      <c r="E32" s="115">
        <v>58894</v>
      </c>
      <c r="F32" s="116">
        <f t="shared" si="1"/>
        <v>0.30411868910540307</v>
      </c>
      <c r="G32" s="115">
        <v>0</v>
      </c>
      <c r="H32" s="116">
        <f t="shared" si="1"/>
        <v>-1</v>
      </c>
      <c r="I32" s="115">
        <v>87548</v>
      </c>
      <c r="J32" s="116" t="str">
        <f t="shared" si="1"/>
        <v>-</v>
      </c>
      <c r="K32" s="115">
        <v>91933</v>
      </c>
      <c r="L32" s="116">
        <f t="shared" si="2"/>
        <v>5.0086809521633802E-2</v>
      </c>
      <c r="M32" s="115">
        <v>93044</v>
      </c>
      <c r="N32" s="116">
        <v>1.2084887907497954E-2</v>
      </c>
      <c r="O32" s="116">
        <v>1.0603188662533216</v>
      </c>
    </row>
    <row r="33" spans="2:15" x14ac:dyDescent="0.25">
      <c r="B33" s="114" t="s">
        <v>75</v>
      </c>
      <c r="C33" s="115">
        <v>54071</v>
      </c>
      <c r="D33" s="116">
        <v>6.4473580596897451E-2</v>
      </c>
      <c r="E33" s="115">
        <v>26023</v>
      </c>
      <c r="F33" s="116">
        <f t="shared" si="1"/>
        <v>-0.5187253795934974</v>
      </c>
      <c r="G33" s="115">
        <v>26161</v>
      </c>
      <c r="H33" s="116">
        <f t="shared" si="1"/>
        <v>5.30300119125382E-3</v>
      </c>
      <c r="I33" s="115">
        <v>95606</v>
      </c>
      <c r="J33" s="116">
        <f t="shared" si="1"/>
        <v>2.6545239096364819</v>
      </c>
      <c r="K33" s="115">
        <v>91721</v>
      </c>
      <c r="L33" s="116">
        <f t="shared" si="2"/>
        <v>-4.063552496705225E-2</v>
      </c>
      <c r="M33" s="115">
        <v>101928</v>
      </c>
      <c r="N33" s="116">
        <v>0.11128313036273041</v>
      </c>
      <c r="O33" s="116">
        <v>0.88507702835161184</v>
      </c>
    </row>
    <row r="34" spans="2:15" x14ac:dyDescent="0.25">
      <c r="B34" s="114" t="s">
        <v>77</v>
      </c>
      <c r="C34" s="115">
        <v>45312</v>
      </c>
      <c r="D34" s="116">
        <v>-7.0294226271082061E-2</v>
      </c>
      <c r="E34" s="115">
        <v>0</v>
      </c>
      <c r="F34" s="116">
        <f t="shared" si="1"/>
        <v>-1</v>
      </c>
      <c r="G34" s="115">
        <v>34911</v>
      </c>
      <c r="H34" s="116" t="str">
        <f t="shared" si="1"/>
        <v>-</v>
      </c>
      <c r="I34" s="115">
        <v>99428</v>
      </c>
      <c r="J34" s="116">
        <f t="shared" si="1"/>
        <v>1.8480421643608032</v>
      </c>
      <c r="K34" s="115">
        <v>105403</v>
      </c>
      <c r="L34" s="116">
        <f t="shared" si="2"/>
        <v>6.0093736170897527E-2</v>
      </c>
      <c r="M34" s="115">
        <v>90674</v>
      </c>
      <c r="N34" s="116">
        <v>-0.139739855601833</v>
      </c>
      <c r="O34" s="116">
        <v>1.0011034604519775</v>
      </c>
    </row>
    <row r="35" spans="2:15" x14ac:dyDescent="0.25">
      <c r="B35" s="114" t="s">
        <v>79</v>
      </c>
      <c r="C35" s="115">
        <v>36253</v>
      </c>
      <c r="D35" s="116">
        <v>-0.21548981844149662</v>
      </c>
      <c r="E35" s="115">
        <v>0</v>
      </c>
      <c r="F35" s="116">
        <f t="shared" si="1"/>
        <v>-1</v>
      </c>
      <c r="G35" s="115">
        <v>42819</v>
      </c>
      <c r="H35" s="116" t="str">
        <f t="shared" si="1"/>
        <v>-</v>
      </c>
      <c r="I35" s="115">
        <v>91838</v>
      </c>
      <c r="J35" s="116">
        <f t="shared" si="1"/>
        <v>1.1447955346925429</v>
      </c>
      <c r="K35" s="115">
        <v>95608</v>
      </c>
      <c r="L35" s="116">
        <f t="shared" si="2"/>
        <v>4.1050545525817217E-2</v>
      </c>
      <c r="M35" s="115">
        <v>97635</v>
      </c>
      <c r="N35" s="116">
        <v>2.1201154715086545E-2</v>
      </c>
      <c r="O35" s="116">
        <v>1.6931564284335088</v>
      </c>
    </row>
    <row r="36" spans="2:15" x14ac:dyDescent="0.25">
      <c r="B36" s="114" t="s">
        <v>81</v>
      </c>
      <c r="C36" s="115">
        <v>45594</v>
      </c>
      <c r="D36" s="116">
        <v>-0.11558978139002585</v>
      </c>
      <c r="E36" s="115">
        <v>0</v>
      </c>
      <c r="F36" s="116">
        <f t="shared" si="1"/>
        <v>-1</v>
      </c>
      <c r="G36" s="115">
        <v>64132</v>
      </c>
      <c r="H36" s="116" t="str">
        <f t="shared" si="1"/>
        <v>-</v>
      </c>
      <c r="I36" s="115">
        <v>81401</v>
      </c>
      <c r="J36" s="116">
        <f t="shared" si="1"/>
        <v>0.26927274995322148</v>
      </c>
      <c r="K36" s="115">
        <v>111389</v>
      </c>
      <c r="L36" s="116">
        <f t="shared" si="2"/>
        <v>0.36839842262380063</v>
      </c>
      <c r="M36" s="115">
        <v>106420</v>
      </c>
      <c r="N36" s="116">
        <v>-4.4609431811040601E-2</v>
      </c>
      <c r="O36" s="116">
        <v>1.3340790454884415</v>
      </c>
    </row>
    <row r="37" spans="2:15" x14ac:dyDescent="0.25">
      <c r="B37" s="114" t="s">
        <v>83</v>
      </c>
      <c r="C37" s="115">
        <v>55481</v>
      </c>
      <c r="D37" s="116">
        <v>-2.4732808325130029E-2</v>
      </c>
      <c r="E37" s="115">
        <v>0</v>
      </c>
      <c r="F37" s="116">
        <f t="shared" si="1"/>
        <v>-1</v>
      </c>
      <c r="G37" s="115">
        <v>71982</v>
      </c>
      <c r="H37" s="116" t="str">
        <f t="shared" si="1"/>
        <v>-</v>
      </c>
      <c r="I37" s="115">
        <v>84367</v>
      </c>
      <c r="J37" s="116">
        <f t="shared" si="1"/>
        <v>0.17205690311466748</v>
      </c>
      <c r="K37" s="115">
        <v>104344</v>
      </c>
      <c r="L37" s="116">
        <f t="shared" si="2"/>
        <v>0.23678689535007758</v>
      </c>
      <c r="M37" s="115">
        <v>112902</v>
      </c>
      <c r="N37" s="116">
        <v>8.2017173963045309E-2</v>
      </c>
      <c r="O37" s="116">
        <v>1.034966925614174</v>
      </c>
    </row>
    <row r="38" spans="2:15" x14ac:dyDescent="0.25">
      <c r="B38" s="114" t="s">
        <v>85</v>
      </c>
      <c r="C38" s="115">
        <v>58545</v>
      </c>
      <c r="D38" s="116">
        <v>0.36950571943203347</v>
      </c>
      <c r="E38" s="115">
        <v>49605</v>
      </c>
      <c r="F38" s="116">
        <f t="shared" si="1"/>
        <v>-0.15270304893671538</v>
      </c>
      <c r="G38" s="115">
        <v>84470</v>
      </c>
      <c r="H38" s="116">
        <f t="shared" si="1"/>
        <v>0.70285253502671097</v>
      </c>
      <c r="I38" s="115">
        <v>115980</v>
      </c>
      <c r="J38" s="116">
        <f t="shared" si="1"/>
        <v>0.37303184562566583</v>
      </c>
      <c r="K38" s="115">
        <v>111788</v>
      </c>
      <c r="L38" s="116">
        <f t="shared" si="2"/>
        <v>-3.6144162786687306E-2</v>
      </c>
      <c r="M38" s="115">
        <v>123329</v>
      </c>
      <c r="N38" s="116">
        <v>0.10324006154506749</v>
      </c>
      <c r="O38" s="116">
        <v>1.1065675975745153</v>
      </c>
    </row>
    <row r="39" spans="2:15" x14ac:dyDescent="0.25">
      <c r="B39" s="114" t="s">
        <v>87</v>
      </c>
      <c r="C39" s="115">
        <v>47515</v>
      </c>
      <c r="D39" s="116">
        <v>-6.9719633487352217E-2</v>
      </c>
      <c r="E39" s="115">
        <v>50276</v>
      </c>
      <c r="F39" s="116">
        <f t="shared" si="1"/>
        <v>5.8107965905503489E-2</v>
      </c>
      <c r="G39" s="115">
        <v>81854</v>
      </c>
      <c r="H39" s="116">
        <f t="shared" si="1"/>
        <v>0.62809292704272424</v>
      </c>
      <c r="I39" s="115">
        <v>92418</v>
      </c>
      <c r="J39" s="116">
        <f t="shared" si="1"/>
        <v>0.12905905636865644</v>
      </c>
      <c r="K39" s="115">
        <v>106633</v>
      </c>
      <c r="L39" s="116">
        <f t="shared" si="2"/>
        <v>0.15381202795992133</v>
      </c>
      <c r="M39" s="115"/>
      <c r="N39" s="116" t="s">
        <v>235</v>
      </c>
      <c r="O39" s="116" t="s">
        <v>235</v>
      </c>
    </row>
    <row r="40" spans="2:15" x14ac:dyDescent="0.25">
      <c r="B40" s="114" t="s">
        <v>89</v>
      </c>
      <c r="C40" s="115">
        <v>46631</v>
      </c>
      <c r="D40" s="116">
        <v>-2.6472368942984215E-2</v>
      </c>
      <c r="E40" s="115">
        <v>20597</v>
      </c>
      <c r="F40" s="116">
        <f t="shared" si="1"/>
        <v>-0.55829812785486044</v>
      </c>
      <c r="G40" s="115">
        <v>92461</v>
      </c>
      <c r="H40" s="116">
        <f t="shared" si="1"/>
        <v>3.4890518036607272</v>
      </c>
      <c r="I40" s="115">
        <v>115251</v>
      </c>
      <c r="J40" s="116">
        <f t="shared" si="1"/>
        <v>0.24648230064567755</v>
      </c>
      <c r="K40" s="115">
        <v>127971</v>
      </c>
      <c r="L40" s="116">
        <f t="shared" si="2"/>
        <v>0.11036780591925455</v>
      </c>
      <c r="M40" s="115"/>
      <c r="N40" s="116" t="s">
        <v>235</v>
      </c>
      <c r="O40" s="116" t="s">
        <v>235</v>
      </c>
    </row>
    <row r="41" spans="2:15" x14ac:dyDescent="0.25">
      <c r="B41" s="114" t="s">
        <v>91</v>
      </c>
      <c r="C41" s="115">
        <v>45164</v>
      </c>
      <c r="D41" s="116">
        <v>-2.5587918015102518E-2</v>
      </c>
      <c r="E41" s="115">
        <v>22105</v>
      </c>
      <c r="F41" s="116">
        <f t="shared" si="1"/>
        <v>-0.51056150916659293</v>
      </c>
      <c r="G41" s="115">
        <v>78967</v>
      </c>
      <c r="H41" s="116">
        <f t="shared" si="1"/>
        <v>2.5723591947523183</v>
      </c>
      <c r="I41" s="115">
        <v>96584</v>
      </c>
      <c r="J41" s="116">
        <f t="shared" si="1"/>
        <v>0.22309319082654788</v>
      </c>
      <c r="K41" s="115">
        <v>99767</v>
      </c>
      <c r="L41" s="116">
        <f t="shared" si="2"/>
        <v>3.29557690714819E-2</v>
      </c>
      <c r="M41" s="115"/>
      <c r="N41" s="116" t="s">
        <v>235</v>
      </c>
      <c r="O41" s="116" t="s">
        <v>235</v>
      </c>
    </row>
    <row r="42" spans="2:15" x14ac:dyDescent="0.25">
      <c r="B42" s="114" t="s">
        <v>93</v>
      </c>
      <c r="C42" s="115">
        <v>43914</v>
      </c>
      <c r="D42" s="116">
        <v>3.9975370624733664E-2</v>
      </c>
      <c r="E42" s="115">
        <v>41689</v>
      </c>
      <c r="F42" s="116">
        <f t="shared" si="1"/>
        <v>-5.0667213189415694E-2</v>
      </c>
      <c r="G42" s="115">
        <v>83769</v>
      </c>
      <c r="H42" s="116">
        <f t="shared" si="1"/>
        <v>1.0093789728705413</v>
      </c>
      <c r="I42" s="115">
        <v>90601</v>
      </c>
      <c r="J42" s="116">
        <f t="shared" si="1"/>
        <v>8.1557616779476927E-2</v>
      </c>
      <c r="K42" s="115">
        <v>98445</v>
      </c>
      <c r="L42" s="116">
        <f t="shared" si="2"/>
        <v>8.6577410845354974E-2</v>
      </c>
      <c r="M42" s="115"/>
      <c r="N42" s="116" t="s">
        <v>235</v>
      </c>
      <c r="O42" s="116" t="s">
        <v>235</v>
      </c>
    </row>
    <row r="43" spans="2:15" ht="15.75" x14ac:dyDescent="0.25">
      <c r="B43" s="117" t="s">
        <v>30</v>
      </c>
      <c r="C43" s="118">
        <v>572002</v>
      </c>
      <c r="D43" s="119">
        <v>2.2427731890481972E-3</v>
      </c>
      <c r="E43" s="118">
        <v>336567</v>
      </c>
      <c r="F43" s="119">
        <f t="shared" si="1"/>
        <v>-0.41159821119506579</v>
      </c>
      <c r="G43" s="118">
        <v>689608</v>
      </c>
      <c r="H43" s="119">
        <f t="shared" si="1"/>
        <v>1.0489471635662437</v>
      </c>
      <c r="I43" s="118">
        <v>1133520</v>
      </c>
      <c r="J43" s="119">
        <f t="shared" si="1"/>
        <v>0.64371643020382585</v>
      </c>
      <c r="K43" s="118">
        <v>1226035</v>
      </c>
      <c r="L43" s="119">
        <f t="shared" si="2"/>
        <v>8.161743948055622E-2</v>
      </c>
      <c r="M43" s="118">
        <v>820118</v>
      </c>
      <c r="N43" s="119">
        <v>3.3911189721880008E-2</v>
      </c>
      <c r="O43" s="119">
        <v>1.1094763592590118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9" spans="2:16" ht="48.75" customHeight="1" thickBot="1" x14ac:dyDescent="0.3">
      <c r="B49" s="270" t="s">
        <v>286</v>
      </c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1" t="s">
        <v>114</v>
      </c>
    </row>
    <row r="50" spans="2:16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4"/>
      <c r="N50" s="4"/>
      <c r="P50" s="1" t="s">
        <v>115</v>
      </c>
    </row>
    <row r="51" spans="2:16" ht="22.5" thickTop="1" thickBot="1" x14ac:dyDescent="0.3">
      <c r="B51" s="121" t="s">
        <v>96</v>
      </c>
      <c r="C51" s="292" t="s">
        <v>32</v>
      </c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4"/>
    </row>
    <row r="52" spans="2:16" ht="22.5" thickTop="1" thickBot="1" x14ac:dyDescent="0.3">
      <c r="B52" s="109"/>
      <c r="C52" s="295">
        <v>2019</v>
      </c>
      <c r="D52" s="296"/>
      <c r="E52" s="297" t="s">
        <v>282</v>
      </c>
      <c r="F52" s="296"/>
      <c r="G52" s="297" t="s">
        <v>283</v>
      </c>
      <c r="H52" s="296"/>
      <c r="I52" s="297" t="s">
        <v>284</v>
      </c>
      <c r="J52" s="296"/>
      <c r="K52" s="297">
        <v>2023</v>
      </c>
      <c r="L52" s="296"/>
      <c r="M52" s="297">
        <v>2024</v>
      </c>
      <c r="N52" s="298"/>
      <c r="O52" s="299"/>
    </row>
    <row r="53" spans="2:16" ht="16.5" thickTop="1" thickBot="1" x14ac:dyDescent="0.3">
      <c r="B53" s="85"/>
      <c r="C53" s="111" t="s">
        <v>69</v>
      </c>
      <c r="D53" s="112" t="str">
        <f>CONCATENATE("var ",RIGHT(C52,2),"/",RIGHT(C52-1,2))</f>
        <v>var 19/18</v>
      </c>
      <c r="E53" s="113" t="s">
        <v>69</v>
      </c>
      <c r="F53" s="112" t="str">
        <f>CONCATENATE("var ",RIGHT(E52,2),"/",RIGHT(C52,2))</f>
        <v>var 20/19</v>
      </c>
      <c r="G53" s="113" t="s">
        <v>69</v>
      </c>
      <c r="H53" s="112" t="str">
        <f>CONCATENATE("var ",RIGHT(G52,2),"/",RIGHT(E52,2))</f>
        <v>var 21/20</v>
      </c>
      <c r="I53" s="113" t="s">
        <v>69</v>
      </c>
      <c r="J53" s="112" t="str">
        <f>CONCATENATE("var ",RIGHT(I52,2),"/",RIGHT(G52,2))</f>
        <v>var 22/21</v>
      </c>
      <c r="K53" s="113" t="s">
        <v>69</v>
      </c>
      <c r="L53" s="112" t="str">
        <f>CONCATENATE("var ",RIGHT(K52,2),"/",RIGHT(I52,2))</f>
        <v>var 23/22</v>
      </c>
      <c r="M53" s="113" t="s">
        <v>69</v>
      </c>
      <c r="N53" s="112" t="s">
        <v>270</v>
      </c>
      <c r="O53" s="112" t="s">
        <v>271</v>
      </c>
    </row>
    <row r="54" spans="2:16" x14ac:dyDescent="0.25">
      <c r="B54" s="114" t="s">
        <v>71</v>
      </c>
      <c r="C54" s="115">
        <v>48465</v>
      </c>
      <c r="D54" s="116">
        <v>-5.9481078863706793E-3</v>
      </c>
      <c r="E54" s="115">
        <v>43534</v>
      </c>
      <c r="F54" s="116">
        <f t="shared" ref="F54:J66" si="3">IFERROR(E54/C54-1,"-")</f>
        <v>-0.10174352625606109</v>
      </c>
      <c r="G54" s="115">
        <v>28</v>
      </c>
      <c r="H54" s="116">
        <f t="shared" si="3"/>
        <v>-0.99935682455092567</v>
      </c>
      <c r="I54" s="115">
        <v>13386</v>
      </c>
      <c r="J54" s="116">
        <f t="shared" si="3"/>
        <v>477.07142857142856</v>
      </c>
      <c r="K54" s="115">
        <v>17843</v>
      </c>
      <c r="L54" s="116">
        <f t="shared" ref="L54:L66" si="4">IFERROR(K54/I54-1,"-")</f>
        <v>0.3329598087554162</v>
      </c>
      <c r="M54" s="115">
        <v>20807</v>
      </c>
      <c r="N54" s="116">
        <v>0.16611556352631274</v>
      </c>
      <c r="O54" s="116">
        <v>-0.57067987207262971</v>
      </c>
    </row>
    <row r="55" spans="2:16" x14ac:dyDescent="0.25">
      <c r="B55" s="114" t="s">
        <v>73</v>
      </c>
      <c r="C55" s="115">
        <v>45410</v>
      </c>
      <c r="D55" s="116">
        <v>-8.1122645136485927E-2</v>
      </c>
      <c r="E55" s="115">
        <v>40111</v>
      </c>
      <c r="F55" s="116">
        <f t="shared" si="3"/>
        <v>-0.11669235851134108</v>
      </c>
      <c r="G55" s="115">
        <v>0</v>
      </c>
      <c r="H55" s="116">
        <f t="shared" si="3"/>
        <v>-1</v>
      </c>
      <c r="I55" s="115">
        <v>13602</v>
      </c>
      <c r="J55" s="116" t="str">
        <f t="shared" si="3"/>
        <v>-</v>
      </c>
      <c r="K55" s="115">
        <v>16107</v>
      </c>
      <c r="L55" s="116">
        <f t="shared" si="4"/>
        <v>0.18416409351565943</v>
      </c>
      <c r="M55" s="115">
        <v>20151</v>
      </c>
      <c r="N55" s="116">
        <v>0.25107096293536979</v>
      </c>
      <c r="O55" s="116">
        <v>-0.55624311825589079</v>
      </c>
    </row>
    <row r="56" spans="2:16" x14ac:dyDescent="0.25">
      <c r="B56" s="114" t="s">
        <v>75</v>
      </c>
      <c r="C56" s="115">
        <v>40304</v>
      </c>
      <c r="D56" s="116">
        <v>2.2580808849647305E-2</v>
      </c>
      <c r="E56" s="115">
        <v>19748</v>
      </c>
      <c r="F56" s="116">
        <f t="shared" si="3"/>
        <v>-0.51002381897578397</v>
      </c>
      <c r="G56" s="115">
        <v>0</v>
      </c>
      <c r="H56" s="116">
        <f t="shared" si="3"/>
        <v>-1</v>
      </c>
      <c r="I56" s="115">
        <v>13705</v>
      </c>
      <c r="J56" s="116" t="str">
        <f t="shared" si="3"/>
        <v>-</v>
      </c>
      <c r="K56" s="115">
        <v>16813</v>
      </c>
      <c r="L56" s="116">
        <f t="shared" si="4"/>
        <v>0.22677854797519159</v>
      </c>
      <c r="M56" s="115">
        <v>20625</v>
      </c>
      <c r="N56" s="116">
        <v>0.22672931660024975</v>
      </c>
      <c r="O56" s="116">
        <v>-0.48826419213973804</v>
      </c>
    </row>
    <row r="57" spans="2:16" x14ac:dyDescent="0.25">
      <c r="B57" s="114" t="s">
        <v>77</v>
      </c>
      <c r="C57" s="115">
        <v>32575</v>
      </c>
      <c r="D57" s="116">
        <v>-4.9349209128582316E-2</v>
      </c>
      <c r="E57" s="115">
        <v>0</v>
      </c>
      <c r="F57" s="116">
        <f t="shared" si="3"/>
        <v>-1</v>
      </c>
      <c r="G57" s="115">
        <v>23</v>
      </c>
      <c r="H57" s="116" t="str">
        <f t="shared" si="3"/>
        <v>-</v>
      </c>
      <c r="I57" s="115">
        <v>13588</v>
      </c>
      <c r="J57" s="116">
        <f t="shared" si="3"/>
        <v>589.78260869565213</v>
      </c>
      <c r="K57" s="115">
        <v>16876</v>
      </c>
      <c r="L57" s="116">
        <f t="shared" si="4"/>
        <v>0.24197821607300551</v>
      </c>
      <c r="M57" s="115">
        <v>22359</v>
      </c>
      <c r="N57" s="116">
        <v>0.32489926522872725</v>
      </c>
      <c r="O57" s="116">
        <v>-0.3136147352264006</v>
      </c>
    </row>
    <row r="58" spans="2:16" x14ac:dyDescent="0.25">
      <c r="B58" s="114" t="s">
        <v>79</v>
      </c>
      <c r="C58" s="115">
        <v>31082</v>
      </c>
      <c r="D58" s="116">
        <v>1.5585688612971715E-2</v>
      </c>
      <c r="E58" s="115">
        <v>0</v>
      </c>
      <c r="F58" s="116">
        <f t="shared" si="3"/>
        <v>-1</v>
      </c>
      <c r="G58" s="115">
        <v>40</v>
      </c>
      <c r="H58" s="116" t="str">
        <f t="shared" si="3"/>
        <v>-</v>
      </c>
      <c r="I58" s="115">
        <v>12214</v>
      </c>
      <c r="J58" s="116">
        <f t="shared" si="3"/>
        <v>304.35000000000002</v>
      </c>
      <c r="K58" s="115">
        <v>15694</v>
      </c>
      <c r="L58" s="116">
        <f t="shared" si="4"/>
        <v>0.28491894547240881</v>
      </c>
      <c r="M58" s="115">
        <v>20363</v>
      </c>
      <c r="N58" s="116">
        <v>0.29750223015165034</v>
      </c>
      <c r="O58" s="116">
        <v>-0.34486197799369411</v>
      </c>
    </row>
    <row r="59" spans="2:16" x14ac:dyDescent="0.25">
      <c r="B59" s="114" t="s">
        <v>81</v>
      </c>
      <c r="C59" s="115">
        <v>34656</v>
      </c>
      <c r="D59" s="116">
        <v>8.2222152827655215E-2</v>
      </c>
      <c r="E59" s="115">
        <v>0</v>
      </c>
      <c r="F59" s="116">
        <f t="shared" si="3"/>
        <v>-1</v>
      </c>
      <c r="G59" s="115">
        <v>860</v>
      </c>
      <c r="H59" s="116" t="str">
        <f t="shared" si="3"/>
        <v>-</v>
      </c>
      <c r="I59" s="115">
        <v>11682</v>
      </c>
      <c r="J59" s="116">
        <f t="shared" si="3"/>
        <v>12.583720930232559</v>
      </c>
      <c r="K59" s="115">
        <v>16830</v>
      </c>
      <c r="L59" s="116">
        <f t="shared" si="4"/>
        <v>0.44067796610169485</v>
      </c>
      <c r="M59" s="115">
        <v>18509</v>
      </c>
      <c r="N59" s="116">
        <v>9.9762329174093889E-2</v>
      </c>
      <c r="O59" s="116">
        <v>-0.46592220683287167</v>
      </c>
    </row>
    <row r="60" spans="2:16" x14ac:dyDescent="0.25">
      <c r="B60" s="114" t="s">
        <v>83</v>
      </c>
      <c r="C60" s="115">
        <v>37688</v>
      </c>
      <c r="D60" s="116">
        <v>-6.2347614071752044E-2</v>
      </c>
      <c r="E60" s="115">
        <v>0</v>
      </c>
      <c r="F60" s="116">
        <f t="shared" si="3"/>
        <v>-1</v>
      </c>
      <c r="G60" s="115">
        <v>3718</v>
      </c>
      <c r="H60" s="116" t="str">
        <f t="shared" si="3"/>
        <v>-</v>
      </c>
      <c r="I60" s="115">
        <v>15593</v>
      </c>
      <c r="J60" s="116">
        <f t="shared" si="3"/>
        <v>3.1939214631522326</v>
      </c>
      <c r="K60" s="115">
        <v>21629</v>
      </c>
      <c r="L60" s="116">
        <f t="shared" si="4"/>
        <v>0.38709677419354849</v>
      </c>
      <c r="M60" s="115">
        <v>25609</v>
      </c>
      <c r="N60" s="116">
        <v>0.18401220583475886</v>
      </c>
      <c r="O60" s="116">
        <v>-0.32049989386542133</v>
      </c>
    </row>
    <row r="61" spans="2:16" x14ac:dyDescent="0.25">
      <c r="B61" s="114" t="s">
        <v>85</v>
      </c>
      <c r="C61" s="115">
        <v>47626</v>
      </c>
      <c r="D61" s="116">
        <v>-7.9779731426915301E-2</v>
      </c>
      <c r="E61" s="115">
        <v>1520</v>
      </c>
      <c r="F61" s="116">
        <f t="shared" si="3"/>
        <v>-0.96808465963969259</v>
      </c>
      <c r="G61" s="115">
        <v>8913</v>
      </c>
      <c r="H61" s="116">
        <f t="shared" si="3"/>
        <v>4.8638157894736844</v>
      </c>
      <c r="I61" s="115">
        <v>20831</v>
      </c>
      <c r="J61" s="116">
        <f t="shared" si="3"/>
        <v>1.3371479860877371</v>
      </c>
      <c r="K61" s="115">
        <v>23977</v>
      </c>
      <c r="L61" s="116">
        <f t="shared" si="4"/>
        <v>0.15102491479045654</v>
      </c>
      <c r="M61" s="115">
        <v>26931</v>
      </c>
      <c r="N61" s="116">
        <v>0.12320140134295365</v>
      </c>
      <c r="O61" s="116">
        <v>-0.4345315583924747</v>
      </c>
    </row>
    <row r="62" spans="2:16" x14ac:dyDescent="0.25">
      <c r="B62" s="114" t="s">
        <v>87</v>
      </c>
      <c r="C62" s="115">
        <v>41425</v>
      </c>
      <c r="D62" s="116">
        <v>0.17698033867484941</v>
      </c>
      <c r="E62" s="115">
        <v>24</v>
      </c>
      <c r="F62" s="116">
        <f t="shared" si="3"/>
        <v>-0.9994206397103198</v>
      </c>
      <c r="G62" s="115">
        <v>7611</v>
      </c>
      <c r="H62" s="116">
        <f t="shared" si="3"/>
        <v>316.125</v>
      </c>
      <c r="I62" s="115">
        <v>15007</v>
      </c>
      <c r="J62" s="116">
        <f t="shared" si="3"/>
        <v>0.97175141242937846</v>
      </c>
      <c r="K62" s="115">
        <v>18604</v>
      </c>
      <c r="L62" s="116">
        <f t="shared" si="4"/>
        <v>0.23968814553208495</v>
      </c>
      <c r="M62" s="115"/>
      <c r="N62" s="116" t="s">
        <v>235</v>
      </c>
      <c r="O62" s="116" t="s">
        <v>235</v>
      </c>
    </row>
    <row r="63" spans="2:16" x14ac:dyDescent="0.25">
      <c r="B63" s="114" t="s">
        <v>89</v>
      </c>
      <c r="C63" s="115">
        <v>38103</v>
      </c>
      <c r="D63" s="116">
        <v>-0.12253592483419307</v>
      </c>
      <c r="E63" s="115">
        <v>0</v>
      </c>
      <c r="F63" s="116">
        <f t="shared" si="3"/>
        <v>-1</v>
      </c>
      <c r="G63" s="115">
        <v>12708</v>
      </c>
      <c r="H63" s="116" t="str">
        <f t="shared" si="3"/>
        <v>-</v>
      </c>
      <c r="I63" s="115">
        <v>17361</v>
      </c>
      <c r="J63" s="116">
        <f t="shared" si="3"/>
        <v>0.36614730878186963</v>
      </c>
      <c r="K63" s="115">
        <v>18434</v>
      </c>
      <c r="L63" s="116">
        <f t="shared" si="4"/>
        <v>6.180519555325148E-2</v>
      </c>
      <c r="M63" s="115"/>
      <c r="N63" s="116" t="s">
        <v>235</v>
      </c>
      <c r="O63" s="116" t="s">
        <v>235</v>
      </c>
    </row>
    <row r="64" spans="2:16" x14ac:dyDescent="0.25">
      <c r="B64" s="114" t="s">
        <v>91</v>
      </c>
      <c r="C64" s="115">
        <v>41143</v>
      </c>
      <c r="D64" s="116">
        <v>-0.11640143461546726</v>
      </c>
      <c r="E64" s="115">
        <v>84</v>
      </c>
      <c r="F64" s="116">
        <f t="shared" si="3"/>
        <v>-0.99795834042242904</v>
      </c>
      <c r="G64" s="115">
        <v>12654</v>
      </c>
      <c r="H64" s="116">
        <f t="shared" si="3"/>
        <v>149.64285714285714</v>
      </c>
      <c r="I64" s="115">
        <v>17189</v>
      </c>
      <c r="J64" s="116">
        <f t="shared" si="3"/>
        <v>0.35838470048996363</v>
      </c>
      <c r="K64" s="115">
        <v>17075</v>
      </c>
      <c r="L64" s="116">
        <f t="shared" si="4"/>
        <v>-6.6321484670428532E-3</v>
      </c>
      <c r="M64" s="115"/>
      <c r="N64" s="116" t="s">
        <v>235</v>
      </c>
      <c r="O64" s="116" t="s">
        <v>235</v>
      </c>
    </row>
    <row r="65" spans="2:15" x14ac:dyDescent="0.25">
      <c r="B65" s="114" t="s">
        <v>93</v>
      </c>
      <c r="C65" s="115">
        <v>45336</v>
      </c>
      <c r="D65" s="116">
        <v>2.4426618461190763E-2</v>
      </c>
      <c r="E65" s="115">
        <v>120</v>
      </c>
      <c r="F65" s="116">
        <f t="shared" si="3"/>
        <v>-0.9973530968766543</v>
      </c>
      <c r="G65" s="115">
        <v>13049</v>
      </c>
      <c r="H65" s="116">
        <f t="shared" si="3"/>
        <v>107.74166666666666</v>
      </c>
      <c r="I65" s="115">
        <v>18386</v>
      </c>
      <c r="J65" s="116">
        <f t="shared" si="3"/>
        <v>0.40899685799678132</v>
      </c>
      <c r="K65" s="115">
        <v>21251</v>
      </c>
      <c r="L65" s="116">
        <f t="shared" si="4"/>
        <v>0.15582508430327424</v>
      </c>
      <c r="M65" s="115"/>
      <c r="N65" s="116" t="s">
        <v>235</v>
      </c>
      <c r="O65" s="116" t="s">
        <v>235</v>
      </c>
    </row>
    <row r="66" spans="2:15" ht="15.75" x14ac:dyDescent="0.25">
      <c r="B66" s="117" t="s">
        <v>30</v>
      </c>
      <c r="C66" s="118">
        <v>483813</v>
      </c>
      <c r="D66" s="119">
        <v>-2.4312872956365528E-2</v>
      </c>
      <c r="E66" s="118">
        <v>105446</v>
      </c>
      <c r="F66" s="119">
        <f t="shared" si="3"/>
        <v>-0.78205215651501714</v>
      </c>
      <c r="G66" s="118">
        <v>59604</v>
      </c>
      <c r="H66" s="119">
        <f t="shared" si="3"/>
        <v>-0.4347438499326669</v>
      </c>
      <c r="I66" s="118">
        <v>182544</v>
      </c>
      <c r="J66" s="119">
        <f t="shared" si="3"/>
        <v>2.0626132474330583</v>
      </c>
      <c r="K66" s="118">
        <v>221133</v>
      </c>
      <c r="L66" s="119">
        <f t="shared" si="4"/>
        <v>0.21139560872995</v>
      </c>
      <c r="M66" s="118">
        <v>175354</v>
      </c>
      <c r="N66" s="119">
        <v>0.20295810494686806</v>
      </c>
      <c r="O66" s="119">
        <v>-0.4482357161287075</v>
      </c>
    </row>
    <row r="67" spans="2:15" ht="6" customHeight="1" x14ac:dyDescent="0.25"/>
    <row r="68" spans="2:15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</row>
    <row r="70" spans="2:15" x14ac:dyDescent="0.25">
      <c r="C70" s="12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9:O49"/>
    <mergeCell ref="C51:O51"/>
    <mergeCell ref="C52:D52"/>
    <mergeCell ref="E52:F52"/>
    <mergeCell ref="G52:H52"/>
    <mergeCell ref="I52:J52"/>
    <mergeCell ref="K52:L52"/>
    <mergeCell ref="M52:O5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6DB10-5846-45F8-927E-232E6388D3B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287</v>
      </c>
      <c r="D6" s="172" t="s">
        <v>223</v>
      </c>
      <c r="E6" s="172" t="s">
        <v>233</v>
      </c>
      <c r="F6" s="172" t="s">
        <v>225</v>
      </c>
      <c r="G6" s="172" t="s">
        <v>226</v>
      </c>
      <c r="H6" s="172" t="s">
        <v>227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04B8-FD26-46D3-9968-53C201A6F5E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5A442-79B7-4733-8E33-DEC0494C7A0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5481C-DA99-419D-84F0-9F4942C38017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D42AB-250B-4758-97E5-690489ED64AD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72"/>
      <c r="C9" s="275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72"/>
      <c r="C10" s="275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72"/>
      <c r="C11" s="275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72"/>
      <c r="C12" s="275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72"/>
      <c r="C13" s="275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72"/>
      <c r="C14" s="275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72"/>
      <c r="C15" s="275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72"/>
      <c r="C16" s="275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72"/>
      <c r="C17" s="276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72"/>
      <c r="C20" s="278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72"/>
      <c r="C21" s="278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72"/>
      <c r="C22" s="278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72"/>
      <c r="C23" s="278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72"/>
      <c r="C24" s="278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72"/>
      <c r="C25" s="278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72"/>
      <c r="C26" s="278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72"/>
      <c r="C27" s="278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72"/>
      <c r="C28" s="279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72"/>
      <c r="C29" s="274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72"/>
      <c r="C31" s="275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72"/>
      <c r="C32" s="275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72"/>
      <c r="C33" s="275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72"/>
      <c r="C34" s="275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72"/>
      <c r="C35" s="275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72"/>
      <c r="C36" s="275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72"/>
      <c r="C37" s="275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72"/>
      <c r="C38" s="275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72"/>
      <c r="C39" s="276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72"/>
      <c r="C40" s="287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72"/>
      <c r="C41" s="288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72"/>
      <c r="C42" s="288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72"/>
      <c r="C43" s="288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72"/>
      <c r="C44" s="288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72"/>
      <c r="C45" s="288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72"/>
      <c r="C46" s="288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72"/>
      <c r="C47" s="288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72"/>
      <c r="C48" s="288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72"/>
      <c r="C49" s="288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72"/>
      <c r="C50" s="289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72"/>
      <c r="C52" s="281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72"/>
      <c r="C53" s="281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72"/>
      <c r="C54" s="281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72"/>
      <c r="C55" s="281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72"/>
      <c r="C56" s="281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72"/>
      <c r="C57" s="281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72"/>
      <c r="C58" s="281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72"/>
      <c r="C59" s="281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72"/>
      <c r="C60" s="281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72"/>
      <c r="C61" s="282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72"/>
      <c r="C64" s="284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72"/>
      <c r="C70" s="284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72"/>
      <c r="C82" s="275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72"/>
      <c r="C83" s="275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72"/>
      <c r="C84" s="275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72"/>
      <c r="C85" s="275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72"/>
      <c r="C86" s="275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72"/>
      <c r="C87" s="275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72"/>
      <c r="C88" s="275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72"/>
      <c r="C90" s="276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72"/>
      <c r="C93" s="278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72"/>
      <c r="C94" s="278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72"/>
      <c r="C95" s="278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72"/>
      <c r="C96" s="278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72"/>
      <c r="C97" s="278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72"/>
      <c r="C98" s="278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72"/>
      <c r="C99" s="278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72"/>
      <c r="C100" s="278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72"/>
      <c r="C101" s="279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72"/>
      <c r="C102" s="274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72"/>
      <c r="C104" s="275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72"/>
      <c r="C105" s="275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72"/>
      <c r="C106" s="275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72"/>
      <c r="C107" s="275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72"/>
      <c r="C108" s="275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72"/>
      <c r="C109" s="275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72"/>
      <c r="C110" s="275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72"/>
      <c r="C111" s="275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72"/>
      <c r="C112" s="276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72"/>
      <c r="C125" s="281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72"/>
      <c r="C126" s="281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72"/>
      <c r="C127" s="281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72"/>
      <c r="C128" s="281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72"/>
      <c r="C129" s="281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72"/>
      <c r="C130" s="281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72"/>
      <c r="C131" s="281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72"/>
      <c r="C132" s="281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72"/>
      <c r="C133" s="281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72"/>
      <c r="C134" s="282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72"/>
      <c r="C137" s="278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72"/>
      <c r="C140" s="278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72"/>
      <c r="C141" s="278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72"/>
      <c r="C143" s="278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EC6E3-E103-4CB1-AD8E-13FC458C7888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235</v>
      </c>
      <c r="E1" t="s">
        <v>235</v>
      </c>
      <c r="G1" t="s">
        <v>235</v>
      </c>
    </row>
    <row r="4" spans="1:16" ht="48.75" customHeight="1" thickBot="1" x14ac:dyDescent="0.3">
      <c r="B4" s="270" t="s">
        <v>288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318</v>
      </c>
      <c r="O8" s="112" t="s">
        <v>319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v>0.35035249090533593</v>
      </c>
      <c r="O9" s="185"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v>1.0340528517600296</v>
      </c>
      <c r="O10" s="185"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v>0.74231438321144871</v>
      </c>
      <c r="O11" s="185"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235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v>0.87377822630837176</v>
      </c>
      <c r="O12" s="185"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235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v>5.5472484480000972E-2</v>
      </c>
      <c r="O13" s="185"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235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v>0.53226836677851441</v>
      </c>
      <c r="O14" s="185"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235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v>0.93503256402603441</v>
      </c>
      <c r="O15" s="185"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v>0.15755649063783839</v>
      </c>
      <c r="O16" s="185"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/>
      <c r="N17" s="185" t="s">
        <v>235</v>
      </c>
      <c r="O17" s="185" t="s">
        <v>235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/>
      <c r="N18" s="185" t="s">
        <v>235</v>
      </c>
      <c r="O18" s="185" t="s">
        <v>235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/>
      <c r="N19" s="185" t="s">
        <v>235</v>
      </c>
      <c r="O19" s="185" t="s">
        <v>235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 t="s">
        <v>235</v>
      </c>
      <c r="O20" s="185" t="s">
        <v>235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6.1874370672401575</v>
      </c>
      <c r="N21" s="187">
        <v>0.62705073684595103</v>
      </c>
      <c r="O21" s="187">
        <v>-1.1877938706023352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289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318</v>
      </c>
      <c r="O30" s="112" t="s">
        <v>319</v>
      </c>
    </row>
    <row r="31" spans="1:16" x14ac:dyDescent="0.25">
      <c r="B31" s="114" t="s">
        <v>71</v>
      </c>
      <c r="C31" s="184">
        <v>6.5863192182410426</v>
      </c>
      <c r="D31" s="185">
        <v>-0.15349269398466259</v>
      </c>
      <c r="E31" s="184">
        <v>6.7361963190184051</v>
      </c>
      <c r="F31" s="185">
        <f t="shared" ref="F31:J43" si="2">IFERROR(E31-C31,"-")</f>
        <v>0.14987710077736249</v>
      </c>
      <c r="G31" s="184">
        <v>1.8320775026910656</v>
      </c>
      <c r="H31" s="185">
        <f t="shared" si="2"/>
        <v>-4.9041188163273395</v>
      </c>
      <c r="I31" s="184">
        <v>6.0051948051948054</v>
      </c>
      <c r="J31" s="185">
        <f t="shared" si="2"/>
        <v>4.1731173025037398</v>
      </c>
      <c r="K31" s="184">
        <v>5.2637703646237393</v>
      </c>
      <c r="L31" s="185">
        <f t="shared" ref="L31:N43" si="3">IFERROR(K31-I31,"-")</f>
        <v>-0.74142444057106616</v>
      </c>
      <c r="M31" s="184">
        <v>5.8763700131521261</v>
      </c>
      <c r="N31" s="185">
        <v>0.61259964852838689</v>
      </c>
      <c r="O31" s="185">
        <v>-0.70994920508891646</v>
      </c>
    </row>
    <row r="32" spans="1:16" x14ac:dyDescent="0.25">
      <c r="B32" s="114" t="s">
        <v>73</v>
      </c>
      <c r="C32" s="184">
        <v>4.2603071948261926</v>
      </c>
      <c r="D32" s="185">
        <v>-2.1939411711868795</v>
      </c>
      <c r="E32" s="184">
        <v>5.3280898876404494</v>
      </c>
      <c r="F32" s="185">
        <f t="shared" si="2"/>
        <v>1.0677826928142569</v>
      </c>
      <c r="G32" s="184">
        <v>3.617943548387097</v>
      </c>
      <c r="H32" s="185">
        <f t="shared" si="2"/>
        <v>-1.7101463392533525</v>
      </c>
      <c r="I32" s="184">
        <v>3.9639963996399641</v>
      </c>
      <c r="J32" s="185">
        <f t="shared" si="2"/>
        <v>0.34605285125286711</v>
      </c>
      <c r="K32" s="184">
        <v>4.4189353921170254</v>
      </c>
      <c r="L32" s="185">
        <f t="shared" si="3"/>
        <v>0.45493899247706127</v>
      </c>
      <c r="M32" s="184">
        <v>4.4685176003966287</v>
      </c>
      <c r="N32" s="185">
        <v>4.9582208279603357E-2</v>
      </c>
      <c r="O32" s="185">
        <v>0.20821040557043613</v>
      </c>
    </row>
    <row r="33" spans="2:16" x14ac:dyDescent="0.25">
      <c r="B33" s="114" t="s">
        <v>75</v>
      </c>
      <c r="C33" s="184">
        <v>6.0028785261945883</v>
      </c>
      <c r="D33" s="185">
        <v>1.59906294590842</v>
      </c>
      <c r="E33" s="184">
        <v>5.3383534136546187</v>
      </c>
      <c r="F33" s="185">
        <f t="shared" si="2"/>
        <v>-0.6645251125399696</v>
      </c>
      <c r="G33" s="184">
        <v>5.0300632911392409</v>
      </c>
      <c r="H33" s="185">
        <f t="shared" si="2"/>
        <v>-0.3082901225153778</v>
      </c>
      <c r="I33" s="184">
        <v>3.1939457937346005</v>
      </c>
      <c r="J33" s="185">
        <f t="shared" si="2"/>
        <v>-1.8361174974046404</v>
      </c>
      <c r="K33" s="184">
        <v>4.1052774755168659</v>
      </c>
      <c r="L33" s="185">
        <f t="shared" si="3"/>
        <v>0.91133168178226542</v>
      </c>
      <c r="M33" s="184">
        <v>3.9461856889414548</v>
      </c>
      <c r="N33" s="185">
        <v>-0.15909178657541112</v>
      </c>
      <c r="O33" s="185">
        <v>-2.0566928372531335</v>
      </c>
    </row>
    <row r="34" spans="2:16" x14ac:dyDescent="0.25">
      <c r="B34" s="114" t="s">
        <v>77</v>
      </c>
      <c r="C34" s="184">
        <v>3.3905065815715996</v>
      </c>
      <c r="D34" s="185">
        <v>-3.1710697731082038</v>
      </c>
      <c r="E34" s="184" t="s">
        <v>235</v>
      </c>
      <c r="F34" s="185" t="str">
        <f>IFERROR(E34-C34,"-")</f>
        <v>-</v>
      </c>
      <c r="G34" s="184">
        <v>3.2565046637211585</v>
      </c>
      <c r="H34" s="185" t="str">
        <f>IFERROR(G34-E34,"-")</f>
        <v>-</v>
      </c>
      <c r="I34" s="184">
        <v>3.5400782013685239</v>
      </c>
      <c r="J34" s="185">
        <f>IFERROR(I34-G34,"-")</f>
        <v>0.28357353764736537</v>
      </c>
      <c r="K34" s="184">
        <v>3.2875132756789562</v>
      </c>
      <c r="L34" s="185">
        <f>IFERROR(K34-I34,"-")</f>
        <v>-0.25256492568956768</v>
      </c>
      <c r="M34" s="184">
        <v>3.9336407891365615</v>
      </c>
      <c r="N34" s="185">
        <v>0.64612751345760522</v>
      </c>
      <c r="O34" s="185">
        <v>0.54313420756496189</v>
      </c>
    </row>
    <row r="35" spans="2:16" x14ac:dyDescent="0.25">
      <c r="B35" s="114" t="s">
        <v>79</v>
      </c>
      <c r="C35" s="184">
        <v>3.4204368174726989</v>
      </c>
      <c r="D35" s="185">
        <v>-3.042662017227344</v>
      </c>
      <c r="E35" s="184" t="s">
        <v>235</v>
      </c>
      <c r="F35" s="185" t="str">
        <f t="shared" si="2"/>
        <v>-</v>
      </c>
      <c r="G35" s="184">
        <v>4.3661803396316667</v>
      </c>
      <c r="H35" s="185" t="str">
        <f t="shared" si="2"/>
        <v>-</v>
      </c>
      <c r="I35" s="184">
        <v>3.4948630136986303</v>
      </c>
      <c r="J35" s="185">
        <f t="shared" si="2"/>
        <v>-0.87131732593303646</v>
      </c>
      <c r="K35" s="184">
        <v>3.4105774144098109</v>
      </c>
      <c r="L35" s="185">
        <f t="shared" si="3"/>
        <v>-8.4285599288819402E-2</v>
      </c>
      <c r="M35" s="184">
        <v>3.541118975396023</v>
      </c>
      <c r="N35" s="185">
        <v>0.13054156098621217</v>
      </c>
      <c r="O35" s="185">
        <v>0.12068215792332415</v>
      </c>
    </row>
    <row r="36" spans="2:16" x14ac:dyDescent="0.25">
      <c r="B36" s="114" t="s">
        <v>81</v>
      </c>
      <c r="C36" s="184">
        <v>4.7042693509198195</v>
      </c>
      <c r="D36" s="185">
        <v>-0.43458607076692779</v>
      </c>
      <c r="E36" s="184" t="s">
        <v>235</v>
      </c>
      <c r="F36" s="185" t="str">
        <f t="shared" si="2"/>
        <v>-</v>
      </c>
      <c r="G36" s="184">
        <v>2.9974976952456212</v>
      </c>
      <c r="H36" s="185" t="str">
        <f t="shared" si="2"/>
        <v>-</v>
      </c>
      <c r="I36" s="184">
        <v>3.548218290555694</v>
      </c>
      <c r="J36" s="185">
        <f t="shared" si="2"/>
        <v>0.55072059531007289</v>
      </c>
      <c r="K36" s="184">
        <v>3.4106478034251677</v>
      </c>
      <c r="L36" s="185">
        <f t="shared" si="3"/>
        <v>-0.13757048713052633</v>
      </c>
      <c r="M36" s="184">
        <v>3.7602405110860579</v>
      </c>
      <c r="N36" s="185">
        <v>0.34959270766089023</v>
      </c>
      <c r="O36" s="185">
        <v>-0.94402883983376151</v>
      </c>
    </row>
    <row r="37" spans="2:16" x14ac:dyDescent="0.25">
      <c r="B37" s="114" t="s">
        <v>83</v>
      </c>
      <c r="C37" s="184">
        <v>4.3943599911874864</v>
      </c>
      <c r="D37" s="185">
        <v>0.63530202017299375</v>
      </c>
      <c r="E37" s="184" t="s">
        <v>235</v>
      </c>
      <c r="F37" s="185" t="str">
        <f t="shared" si="2"/>
        <v>-</v>
      </c>
      <c r="G37" s="184">
        <v>4.8759993196121787</v>
      </c>
      <c r="H37" s="185" t="str">
        <f t="shared" si="2"/>
        <v>-</v>
      </c>
      <c r="I37" s="184">
        <v>3.6482850104225886</v>
      </c>
      <c r="J37" s="185">
        <f t="shared" si="2"/>
        <v>-1.2277143091895901</v>
      </c>
      <c r="K37" s="184">
        <v>3.9499131441806603</v>
      </c>
      <c r="L37" s="185">
        <f t="shared" si="3"/>
        <v>0.30162813375807174</v>
      </c>
      <c r="M37" s="184">
        <v>4.7870076535374277</v>
      </c>
      <c r="N37" s="185">
        <v>0.83709450935676744</v>
      </c>
      <c r="O37" s="185">
        <v>0.39264766234994131</v>
      </c>
    </row>
    <row r="38" spans="2:16" x14ac:dyDescent="0.25">
      <c r="B38" s="114" t="s">
        <v>85</v>
      </c>
      <c r="C38" s="184">
        <v>5.6647384912026997</v>
      </c>
      <c r="D38" s="185">
        <v>0.42919245265880246</v>
      </c>
      <c r="E38" s="184">
        <v>3.5408600904138172</v>
      </c>
      <c r="F38" s="185">
        <f t="shared" si="2"/>
        <v>-2.1238784007888825</v>
      </c>
      <c r="G38" s="184">
        <v>4.5561505748936844</v>
      </c>
      <c r="H38" s="185">
        <f t="shared" si="2"/>
        <v>1.0152904844798671</v>
      </c>
      <c r="I38" s="184">
        <v>4.1874088800530149</v>
      </c>
      <c r="J38" s="185">
        <f t="shared" si="2"/>
        <v>-0.36874169484066943</v>
      </c>
      <c r="K38" s="184">
        <v>3.967970479704797</v>
      </c>
      <c r="L38" s="185">
        <f t="shared" si="3"/>
        <v>-0.21943840034821793</v>
      </c>
      <c r="M38" s="184">
        <v>4.5175011076650424</v>
      </c>
      <c r="N38" s="185">
        <v>0.54953062796024543</v>
      </c>
      <c r="O38" s="185">
        <v>-1.1472373835376573</v>
      </c>
    </row>
    <row r="39" spans="2:16" x14ac:dyDescent="0.25">
      <c r="B39" s="114" t="s">
        <v>87</v>
      </c>
      <c r="C39" s="184">
        <v>6.2673778389538883</v>
      </c>
      <c r="D39" s="185">
        <v>1.6751576748893209</v>
      </c>
      <c r="E39" s="184">
        <v>3.5137034434293746</v>
      </c>
      <c r="F39" s="185">
        <f t="shared" si="2"/>
        <v>-2.7536743955245138</v>
      </c>
      <c r="G39" s="184">
        <v>4.4516183129297335</v>
      </c>
      <c r="H39" s="185">
        <f t="shared" si="2"/>
        <v>0.93791486950035896</v>
      </c>
      <c r="I39" s="184">
        <v>3.9209310285812085</v>
      </c>
      <c r="J39" s="185">
        <f t="shared" si="2"/>
        <v>-0.53068728434852508</v>
      </c>
      <c r="K39" s="184">
        <v>4.7043410246382482</v>
      </c>
      <c r="L39" s="185">
        <f t="shared" si="3"/>
        <v>0.78340999605703976</v>
      </c>
      <c r="M39" s="184"/>
      <c r="N39" s="185" t="s">
        <v>235</v>
      </c>
      <c r="O39" s="185" t="s">
        <v>235</v>
      </c>
    </row>
    <row r="40" spans="2:16" x14ac:dyDescent="0.25">
      <c r="B40" s="114" t="s">
        <v>89</v>
      </c>
      <c r="C40" s="184">
        <v>5.8431226765799256</v>
      </c>
      <c r="D40" s="185">
        <v>1.7314625975285418</v>
      </c>
      <c r="E40" s="184">
        <v>3.9724849527085127</v>
      </c>
      <c r="F40" s="185">
        <f t="shared" si="2"/>
        <v>-1.8706377238714129</v>
      </c>
      <c r="G40" s="184">
        <v>10.14689880304679</v>
      </c>
      <c r="H40" s="185">
        <f t="shared" si="2"/>
        <v>6.1744138503382775</v>
      </c>
      <c r="I40" s="184">
        <v>5.8182459440395018</v>
      </c>
      <c r="J40" s="185">
        <f t="shared" si="2"/>
        <v>-4.3286528590072884</v>
      </c>
      <c r="K40" s="184">
        <v>3.5737260876925681</v>
      </c>
      <c r="L40" s="185">
        <f t="shared" si="3"/>
        <v>-2.2445198563469337</v>
      </c>
      <c r="M40" s="184"/>
      <c r="N40" s="185" t="s">
        <v>235</v>
      </c>
      <c r="O40" s="185" t="s">
        <v>235</v>
      </c>
    </row>
    <row r="41" spans="2:16" x14ac:dyDescent="0.25">
      <c r="B41" s="114" t="s">
        <v>91</v>
      </c>
      <c r="C41" s="184">
        <v>6.4618889809444902</v>
      </c>
      <c r="D41" s="185">
        <v>0.64927636833187741</v>
      </c>
      <c r="E41" s="184">
        <v>2.9117849758787044</v>
      </c>
      <c r="F41" s="185">
        <f t="shared" si="2"/>
        <v>-3.5501040050657857</v>
      </c>
      <c r="G41" s="184">
        <v>7.1856763925729439</v>
      </c>
      <c r="H41" s="185">
        <f t="shared" si="2"/>
        <v>4.273891416694239</v>
      </c>
      <c r="I41" s="184">
        <v>7.9188503803888421</v>
      </c>
      <c r="J41" s="185">
        <f t="shared" si="2"/>
        <v>0.73317398781589826</v>
      </c>
      <c r="K41" s="184">
        <v>4.2942056074766359</v>
      </c>
      <c r="L41" s="185">
        <f t="shared" si="3"/>
        <v>-3.6246447729122062</v>
      </c>
      <c r="M41" s="184"/>
      <c r="N41" s="185" t="s">
        <v>235</v>
      </c>
      <c r="O41" s="185" t="s">
        <v>235</v>
      </c>
    </row>
    <row r="42" spans="2:16" x14ac:dyDescent="0.25">
      <c r="B42" s="114" t="s">
        <v>93</v>
      </c>
      <c r="C42" s="184">
        <v>6.9772832637923043</v>
      </c>
      <c r="D42" s="185">
        <v>2.7829512799866363</v>
      </c>
      <c r="E42" s="184">
        <v>3.5903284671532845</v>
      </c>
      <c r="F42" s="185">
        <f t="shared" si="2"/>
        <v>-3.3869547966390199</v>
      </c>
      <c r="G42" s="184">
        <v>5.0904255319148932</v>
      </c>
      <c r="H42" s="185">
        <f t="shared" si="2"/>
        <v>1.5000970647616088</v>
      </c>
      <c r="I42" s="184">
        <v>7.2166331321260895</v>
      </c>
      <c r="J42" s="185">
        <f t="shared" si="2"/>
        <v>2.1262076002111963</v>
      </c>
      <c r="K42" s="184">
        <v>4.1467815782386213</v>
      </c>
      <c r="L42" s="185">
        <f t="shared" si="3"/>
        <v>-3.0698515538874682</v>
      </c>
      <c r="M42" s="184"/>
      <c r="N42" s="185" t="s">
        <v>235</v>
      </c>
      <c r="O42" s="185" t="s">
        <v>235</v>
      </c>
    </row>
    <row r="43" spans="2:16" ht="15.75" x14ac:dyDescent="0.25">
      <c r="B43" s="117" t="s">
        <v>30</v>
      </c>
      <c r="C43" s="186">
        <v>5.2448321455061437</v>
      </c>
      <c r="D43" s="187">
        <v>0.23477405421983644</v>
      </c>
      <c r="E43" s="186">
        <v>4.0957363327229928</v>
      </c>
      <c r="F43" s="187">
        <f t="shared" si="2"/>
        <v>-1.149095812783151</v>
      </c>
      <c r="G43" s="186">
        <v>4.4822514527681427</v>
      </c>
      <c r="H43" s="187">
        <f t="shared" si="2"/>
        <v>0.38651512004514998</v>
      </c>
      <c r="I43" s="186">
        <v>4.5358626362327783</v>
      </c>
      <c r="J43" s="187">
        <f t="shared" si="2"/>
        <v>5.3611183464635559E-2</v>
      </c>
      <c r="K43" s="186">
        <v>3.9346311328209183</v>
      </c>
      <c r="L43" s="187">
        <f t="shared" si="3"/>
        <v>-0.60123150341186005</v>
      </c>
      <c r="M43" s="186">
        <v>4.2432293305116255</v>
      </c>
      <c r="N43" s="187">
        <v>0.40145271392116166</v>
      </c>
      <c r="O43" s="187">
        <v>-0.46154948150257624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318</v>
      </c>
      <c r="O52" s="112" t="s">
        <v>319</v>
      </c>
    </row>
    <row r="53" spans="1:16" x14ac:dyDescent="0.25">
      <c r="A53" s="1">
        <v>1</v>
      </c>
      <c r="B53" s="114" t="s">
        <v>71</v>
      </c>
      <c r="C53" s="184">
        <v>7.087951807228916</v>
      </c>
      <c r="D53" s="185">
        <v>0.61529555722891605</v>
      </c>
      <c r="E53" s="184">
        <v>7.3134218289085542</v>
      </c>
      <c r="F53" s="185">
        <f t="shared" ref="F53:J65" si="4">IFERROR(E53-C53,"-")</f>
        <v>0.22547002167963814</v>
      </c>
      <c r="G53" s="184">
        <v>4.0804597701149428</v>
      </c>
      <c r="H53" s="185">
        <f t="shared" si="4"/>
        <v>-3.2329620587936114</v>
      </c>
      <c r="I53" s="184">
        <v>5.8543689320388346</v>
      </c>
      <c r="J53" s="185">
        <f t="shared" si="4"/>
        <v>1.7739091619238918</v>
      </c>
      <c r="K53" s="184">
        <v>4.9227144203581528</v>
      </c>
      <c r="L53" s="185">
        <f t="shared" ref="L53:N65" si="5">IFERROR(K53-I53,"-")</f>
        <v>-0.93165451168068181</v>
      </c>
      <c r="M53" s="184">
        <v>6.3604584527220629</v>
      </c>
      <c r="N53" s="185">
        <v>1.4377440323639101</v>
      </c>
      <c r="O53" s="185">
        <v>-0.72749335450685315</v>
      </c>
    </row>
    <row r="54" spans="1:16" x14ac:dyDescent="0.25">
      <c r="A54" s="1">
        <v>2</v>
      </c>
      <c r="B54" s="114" t="s">
        <v>73</v>
      </c>
      <c r="C54" s="184">
        <v>4.7660256410256414</v>
      </c>
      <c r="D54" s="185">
        <v>-1.4412528399870173</v>
      </c>
      <c r="E54" s="184">
        <v>6.2183424484644512</v>
      </c>
      <c r="F54" s="185">
        <f t="shared" si="4"/>
        <v>1.4523168074388098</v>
      </c>
      <c r="G54" s="184" t="s">
        <v>235</v>
      </c>
      <c r="H54" s="185" t="str">
        <f t="shared" si="4"/>
        <v>-</v>
      </c>
      <c r="I54" s="184">
        <v>3.1932515337423313</v>
      </c>
      <c r="J54" s="185" t="str">
        <f t="shared" si="4"/>
        <v>-</v>
      </c>
      <c r="K54" s="184">
        <v>4.8845897264843225</v>
      </c>
      <c r="L54" s="185">
        <f t="shared" si="5"/>
        <v>1.6913381927419913</v>
      </c>
      <c r="M54" s="184">
        <v>4.6428038777032068</v>
      </c>
      <c r="N54" s="185">
        <v>-0.24178584878111575</v>
      </c>
      <c r="O54" s="185">
        <v>-0.12322176332243462</v>
      </c>
    </row>
    <row r="55" spans="1:16" x14ac:dyDescent="0.25">
      <c r="A55" s="1">
        <v>3</v>
      </c>
      <c r="B55" s="114" t="s">
        <v>75</v>
      </c>
      <c r="C55" s="184">
        <v>8.3732327992459936</v>
      </c>
      <c r="D55" s="185">
        <v>4.0486026861041315</v>
      </c>
      <c r="E55" s="184">
        <v>6.7754491017964069</v>
      </c>
      <c r="F55" s="185">
        <f t="shared" si="4"/>
        <v>-1.5977836974495867</v>
      </c>
      <c r="G55" s="184" t="s">
        <v>235</v>
      </c>
      <c r="H55" s="185" t="str">
        <f t="shared" si="4"/>
        <v>-</v>
      </c>
      <c r="I55" s="184">
        <v>4.1188260558339298</v>
      </c>
      <c r="J55" s="185" t="str">
        <f t="shared" si="4"/>
        <v>-</v>
      </c>
      <c r="K55" s="184">
        <v>5.5826369545032497</v>
      </c>
      <c r="L55" s="185">
        <f t="shared" si="5"/>
        <v>1.4638108986693199</v>
      </c>
      <c r="M55" s="184">
        <v>4.1687797147385099</v>
      </c>
      <c r="N55" s="185">
        <v>-1.4138572397647398</v>
      </c>
      <c r="O55" s="185">
        <v>-4.2044530845074837</v>
      </c>
    </row>
    <row r="56" spans="1:16" x14ac:dyDescent="0.25">
      <c r="A56" s="1">
        <v>4</v>
      </c>
      <c r="B56" s="114" t="s">
        <v>77</v>
      </c>
      <c r="C56" s="184">
        <v>3.4851720047449586</v>
      </c>
      <c r="D56" s="185">
        <v>-3.1307824112094575</v>
      </c>
      <c r="E56" s="184" t="s">
        <v>235</v>
      </c>
      <c r="F56" s="185" t="str">
        <f>IFERROR(E56-C56,"-")</f>
        <v>-</v>
      </c>
      <c r="G56" s="184">
        <v>3.9379844961240309</v>
      </c>
      <c r="H56" s="185" t="str">
        <f>IFERROR(G56-E56,"-")</f>
        <v>-</v>
      </c>
      <c r="I56" s="184">
        <v>3.5085178875638841</v>
      </c>
      <c r="J56" s="185">
        <f>IFERROR(I56-G56,"-")</f>
        <v>-0.42946660856014685</v>
      </c>
      <c r="K56" s="184">
        <v>4.1606083086053411</v>
      </c>
      <c r="L56" s="185">
        <f>IFERROR(K56-I56,"-")</f>
        <v>0.65209042104145709</v>
      </c>
      <c r="M56" s="184">
        <v>4.3753591954022992</v>
      </c>
      <c r="N56" s="185">
        <v>0.21475088679695808</v>
      </c>
      <c r="O56" s="185">
        <v>0.89018719065734064</v>
      </c>
    </row>
    <row r="57" spans="1:16" x14ac:dyDescent="0.25">
      <c r="A57" s="1">
        <v>5</v>
      </c>
      <c r="B57" s="114" t="s">
        <v>79</v>
      </c>
      <c r="C57" s="184">
        <v>4.0461741424802113</v>
      </c>
      <c r="D57" s="185">
        <v>-3.4187030705409196</v>
      </c>
      <c r="E57" s="184" t="s">
        <v>235</v>
      </c>
      <c r="F57" s="185" t="str">
        <f t="shared" si="4"/>
        <v>-</v>
      </c>
      <c r="G57" s="184">
        <v>4.282097649186257</v>
      </c>
      <c r="H57" s="185" t="str">
        <f t="shared" si="4"/>
        <v>-</v>
      </c>
      <c r="I57" s="184">
        <v>3.2697655939610648</v>
      </c>
      <c r="J57" s="185">
        <f t="shared" si="4"/>
        <v>-1.0123320552251922</v>
      </c>
      <c r="K57" s="184">
        <v>3.7866996816413159</v>
      </c>
      <c r="L57" s="185">
        <f t="shared" si="5"/>
        <v>0.51693408768025106</v>
      </c>
      <c r="M57" s="184">
        <v>3.8603225073813308</v>
      </c>
      <c r="N57" s="185">
        <v>7.3622825740014886E-2</v>
      </c>
      <c r="O57" s="185">
        <v>-0.18585163509888059</v>
      </c>
    </row>
    <row r="58" spans="1:16" x14ac:dyDescent="0.25">
      <c r="A58" s="1">
        <v>6</v>
      </c>
      <c r="B58" s="114" t="s">
        <v>81</v>
      </c>
      <c r="C58" s="184">
        <v>6.2397868561278864</v>
      </c>
      <c r="D58" s="185">
        <v>-0.87150433782132986</v>
      </c>
      <c r="E58" s="184" t="s">
        <v>235</v>
      </c>
      <c r="F58" s="185" t="str">
        <f t="shared" si="4"/>
        <v>-</v>
      </c>
      <c r="G58" s="184">
        <v>3.3180413596386975</v>
      </c>
      <c r="H58" s="185" t="str">
        <f t="shared" si="4"/>
        <v>-</v>
      </c>
      <c r="I58" s="184">
        <v>3.8176451295506721</v>
      </c>
      <c r="J58" s="185">
        <f t="shared" si="4"/>
        <v>0.49960376991197464</v>
      </c>
      <c r="K58" s="184">
        <v>4.0425724637681162</v>
      </c>
      <c r="L58" s="185">
        <f t="shared" si="5"/>
        <v>0.22492733421744404</v>
      </c>
      <c r="M58" s="184">
        <v>4.5333741579914264</v>
      </c>
      <c r="N58" s="185">
        <v>0.49080169422331021</v>
      </c>
      <c r="O58" s="185">
        <v>-1.70641269813646</v>
      </c>
    </row>
    <row r="59" spans="1:16" x14ac:dyDescent="0.25">
      <c r="A59" s="1">
        <v>7</v>
      </c>
      <c r="B59" s="114" t="s">
        <v>83</v>
      </c>
      <c r="C59" s="184">
        <v>5.1034482758620694</v>
      </c>
      <c r="D59" s="185">
        <v>-6.9428028161775401E-2</v>
      </c>
      <c r="E59" s="184" t="s">
        <v>235</v>
      </c>
      <c r="F59" s="185" t="str">
        <f t="shared" si="4"/>
        <v>-</v>
      </c>
      <c r="G59" s="184">
        <v>4.5715691096901132</v>
      </c>
      <c r="H59" s="185" t="str">
        <f t="shared" si="4"/>
        <v>-</v>
      </c>
      <c r="I59" s="184">
        <v>4.0505914925748803</v>
      </c>
      <c r="J59" s="185">
        <f t="shared" si="4"/>
        <v>-0.52097761711523294</v>
      </c>
      <c r="K59" s="184">
        <v>4.9391634980988597</v>
      </c>
      <c r="L59" s="185">
        <f t="shared" si="5"/>
        <v>0.88857200552397941</v>
      </c>
      <c r="M59" s="184">
        <v>4.9378465129851179</v>
      </c>
      <c r="N59" s="185">
        <v>-1.3169851137417865E-3</v>
      </c>
      <c r="O59" s="185">
        <v>-0.1656017628769515</v>
      </c>
    </row>
    <row r="60" spans="1:16" x14ac:dyDescent="0.25">
      <c r="A60" s="1">
        <v>8</v>
      </c>
      <c r="B60" s="114" t="s">
        <v>85</v>
      </c>
      <c r="C60" s="184">
        <v>6.1829066886870354</v>
      </c>
      <c r="D60" s="185">
        <v>-1.129026846056167</v>
      </c>
      <c r="E60" s="184">
        <v>3.5583072854051454</v>
      </c>
      <c r="F60" s="185">
        <f t="shared" si="4"/>
        <v>-2.62459940328189</v>
      </c>
      <c r="G60" s="184">
        <v>4.8749685534591194</v>
      </c>
      <c r="H60" s="185">
        <f t="shared" si="4"/>
        <v>1.316661268053974</v>
      </c>
      <c r="I60" s="184">
        <v>4.2587159863945576</v>
      </c>
      <c r="J60" s="185">
        <f t="shared" si="4"/>
        <v>-0.61625256706456177</v>
      </c>
      <c r="K60" s="184">
        <v>4.4822949350067232</v>
      </c>
      <c r="L60" s="185">
        <f t="shared" si="5"/>
        <v>0.22357894861216554</v>
      </c>
      <c r="M60" s="184">
        <v>4.490038872691934</v>
      </c>
      <c r="N60" s="185">
        <v>7.7439376852108666E-3</v>
      </c>
      <c r="O60" s="185">
        <v>-1.6928678159951014</v>
      </c>
    </row>
    <row r="61" spans="1:16" x14ac:dyDescent="0.25">
      <c r="A61" s="1">
        <v>9</v>
      </c>
      <c r="B61" s="114" t="s">
        <v>87</v>
      </c>
      <c r="C61" s="184">
        <v>6.8213256484149856</v>
      </c>
      <c r="D61" s="185">
        <v>0.4368303310372541</v>
      </c>
      <c r="E61" s="184">
        <v>3.5566747572815536</v>
      </c>
      <c r="F61" s="185">
        <f t="shared" si="4"/>
        <v>-3.264650891133432</v>
      </c>
      <c r="G61" s="184">
        <v>4.8099891422366996</v>
      </c>
      <c r="H61" s="185">
        <f t="shared" si="4"/>
        <v>1.253314384955146</v>
      </c>
      <c r="I61" s="184">
        <v>4.5078840284842316</v>
      </c>
      <c r="J61" s="185">
        <f t="shared" si="4"/>
        <v>-0.30210511375246796</v>
      </c>
      <c r="K61" s="184">
        <v>4.8293562708102105</v>
      </c>
      <c r="L61" s="185">
        <f t="shared" si="5"/>
        <v>0.32147224232597882</v>
      </c>
      <c r="M61" s="184"/>
      <c r="N61" s="185" t="s">
        <v>235</v>
      </c>
      <c r="O61" s="185" t="s">
        <v>235</v>
      </c>
    </row>
    <row r="62" spans="1:16" x14ac:dyDescent="0.25">
      <c r="A62" s="1">
        <v>10</v>
      </c>
      <c r="B62" s="114" t="s">
        <v>89</v>
      </c>
      <c r="C62" s="184">
        <v>8.3876288659793818</v>
      </c>
      <c r="D62" s="185">
        <v>3.7831052196462771</v>
      </c>
      <c r="E62" s="184">
        <v>3.4369747899159662</v>
      </c>
      <c r="F62" s="185">
        <f t="shared" si="4"/>
        <v>-4.9506540760634152</v>
      </c>
      <c r="G62" s="184">
        <v>5.3833333333333337</v>
      </c>
      <c r="H62" s="185">
        <f t="shared" si="4"/>
        <v>1.9463585434173676</v>
      </c>
      <c r="I62" s="184">
        <v>4.7737603305785123</v>
      </c>
      <c r="J62" s="185">
        <f t="shared" si="4"/>
        <v>-0.6095730027548214</v>
      </c>
      <c r="K62" s="184">
        <v>3.8658951667801227</v>
      </c>
      <c r="L62" s="185">
        <f t="shared" si="5"/>
        <v>-0.90786516379838966</v>
      </c>
      <c r="M62" s="184"/>
      <c r="N62" s="185" t="s">
        <v>235</v>
      </c>
      <c r="O62" s="185" t="s">
        <v>235</v>
      </c>
    </row>
    <row r="63" spans="1:16" x14ac:dyDescent="0.25">
      <c r="A63" s="1">
        <v>11</v>
      </c>
      <c r="B63" s="114" t="s">
        <v>91</v>
      </c>
      <c r="C63" s="184">
        <v>8.2327160493827165</v>
      </c>
      <c r="D63" s="185">
        <v>2.2702160493827162</v>
      </c>
      <c r="E63" s="184">
        <v>2.5751879699248121</v>
      </c>
      <c r="F63" s="185">
        <f t="shared" si="4"/>
        <v>-5.6575280794579044</v>
      </c>
      <c r="G63" s="184">
        <v>6.4427645788336934</v>
      </c>
      <c r="H63" s="185">
        <f t="shared" si="4"/>
        <v>3.8675766089088812</v>
      </c>
      <c r="I63" s="184">
        <v>6.0600706713780923</v>
      </c>
      <c r="J63" s="185">
        <f t="shared" si="4"/>
        <v>-0.38269390745560106</v>
      </c>
      <c r="K63" s="184">
        <v>4.5069344811095169</v>
      </c>
      <c r="L63" s="185">
        <f t="shared" si="5"/>
        <v>-1.5531361902685754</v>
      </c>
      <c r="M63" s="184"/>
      <c r="N63" s="185" t="s">
        <v>235</v>
      </c>
      <c r="O63" s="185" t="s">
        <v>235</v>
      </c>
    </row>
    <row r="64" spans="1:16" x14ac:dyDescent="0.25">
      <c r="A64" s="1">
        <v>12</v>
      </c>
      <c r="B64" s="114" t="s">
        <v>93</v>
      </c>
      <c r="C64" s="184">
        <v>8.2281616688396344</v>
      </c>
      <c r="D64" s="185">
        <v>3.2393679340833819</v>
      </c>
      <c r="E64" s="184">
        <v>2.9646924829157175</v>
      </c>
      <c r="F64" s="185">
        <f t="shared" si="4"/>
        <v>-5.2634691859239169</v>
      </c>
      <c r="G64" s="184">
        <v>5.126925119490175</v>
      </c>
      <c r="H64" s="185">
        <f t="shared" si="4"/>
        <v>2.1622326365744575</v>
      </c>
      <c r="I64" s="184">
        <v>7.0762155059132716</v>
      </c>
      <c r="J64" s="185">
        <f t="shared" si="4"/>
        <v>1.9492903864230966</v>
      </c>
      <c r="K64" s="184">
        <v>4.342200328407225</v>
      </c>
      <c r="L64" s="185">
        <f t="shared" si="5"/>
        <v>-2.7340151775060466</v>
      </c>
      <c r="M64" s="184"/>
      <c r="N64" s="185" t="s">
        <v>235</v>
      </c>
      <c r="O64" s="185" t="s">
        <v>235</v>
      </c>
    </row>
    <row r="65" spans="1:16" ht="15.75" x14ac:dyDescent="0.25">
      <c r="B65" s="117" t="s">
        <v>30</v>
      </c>
      <c r="C65" s="186">
        <v>6.2865659153898443</v>
      </c>
      <c r="D65" s="187">
        <v>0.15900313484877948</v>
      </c>
      <c r="E65" s="186">
        <v>4.2372272745013859</v>
      </c>
      <c r="F65" s="187">
        <f t="shared" si="4"/>
        <v>-2.0493386408884584</v>
      </c>
      <c r="G65" s="186">
        <v>4.5848703027912023</v>
      </c>
      <c r="H65" s="187">
        <f t="shared" si="4"/>
        <v>0.34764302828981641</v>
      </c>
      <c r="I65" s="186">
        <v>4.4955222955594802</v>
      </c>
      <c r="J65" s="187">
        <f t="shared" si="4"/>
        <v>-8.9348007231722093E-2</v>
      </c>
      <c r="K65" s="186">
        <v>4.4706614312576045</v>
      </c>
      <c r="L65" s="187">
        <f t="shared" si="5"/>
        <v>-2.4860864301875729E-2</v>
      </c>
      <c r="M65" s="186">
        <v>4.542658646106922</v>
      </c>
      <c r="N65" s="187">
        <v>-1.3305792482505296E-3</v>
      </c>
      <c r="O65" s="187">
        <v>-0.95229401059548024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318</v>
      </c>
      <c r="O74" s="112" t="s">
        <v>319</v>
      </c>
    </row>
    <row r="75" spans="1:16" x14ac:dyDescent="0.25">
      <c r="A75" s="1">
        <v>1</v>
      </c>
      <c r="B75" s="114" t="s">
        <v>71</v>
      </c>
      <c r="C75" s="184">
        <v>5.5402010050251258</v>
      </c>
      <c r="D75" s="185">
        <v>-2.2851958203716993</v>
      </c>
      <c r="E75" s="184">
        <v>2.6701298701298701</v>
      </c>
      <c r="F75" s="185">
        <f t="shared" ref="F75:J77" si="6">IFERROR(E75-C75,"-")</f>
        <v>-2.8700711348952557</v>
      </c>
      <c r="G75" s="184">
        <v>1.5997624703087887</v>
      </c>
      <c r="H75" s="185">
        <f t="shared" si="6"/>
        <v>-1.0703673998210814</v>
      </c>
      <c r="I75" s="184">
        <v>6.1787709497206702</v>
      </c>
      <c r="J75" s="185">
        <f t="shared" si="6"/>
        <v>4.5790084794118817</v>
      </c>
      <c r="K75" s="184">
        <v>6.8508771929824563</v>
      </c>
      <c r="L75" s="185">
        <f t="shared" ref="L75:L77" si="7">IFERROR(K75-I75,"-")</f>
        <v>0.67210624326178614</v>
      </c>
      <c r="M75" s="184">
        <v>4.3003731343283578</v>
      </c>
      <c r="N75" s="185">
        <v>-2.5505040586540986</v>
      </c>
      <c r="O75" s="185">
        <v>-1.239827870696768</v>
      </c>
    </row>
    <row r="76" spans="1:16" x14ac:dyDescent="0.25">
      <c r="A76" s="1">
        <v>2</v>
      </c>
      <c r="B76" s="114" t="s">
        <v>73</v>
      </c>
      <c r="C76" s="184">
        <v>2.6877076411960132</v>
      </c>
      <c r="D76" s="185">
        <v>-4.3122923588039868</v>
      </c>
      <c r="E76" s="184">
        <v>2.4607046070460705</v>
      </c>
      <c r="F76" s="185">
        <f t="shared" si="6"/>
        <v>-0.22700303414994272</v>
      </c>
      <c r="G76" s="184">
        <v>3.617943548387097</v>
      </c>
      <c r="H76" s="185">
        <f t="shared" si="6"/>
        <v>1.1572389413410265</v>
      </c>
      <c r="I76" s="184">
        <v>5.0588235294117645</v>
      </c>
      <c r="J76" s="185">
        <f t="shared" si="6"/>
        <v>1.4408799810246675</v>
      </c>
      <c r="K76" s="184">
        <v>3.6933471933471935</v>
      </c>
      <c r="L76" s="185">
        <f t="shared" si="7"/>
        <v>-1.365476336064571</v>
      </c>
      <c r="M76" s="184">
        <v>4.1227810650887573</v>
      </c>
      <c r="N76" s="185">
        <v>0.42943387174156378</v>
      </c>
      <c r="O76" s="185">
        <v>1.4350734238927441</v>
      </c>
    </row>
    <row r="77" spans="1:16" x14ac:dyDescent="0.25">
      <c r="A77" s="1">
        <v>3</v>
      </c>
      <c r="B77" s="114" t="s">
        <v>75</v>
      </c>
      <c r="C77" s="184">
        <v>2.2825443786982249</v>
      </c>
      <c r="D77" s="185">
        <v>-2.244555892304485</v>
      </c>
      <c r="E77" s="184">
        <v>2.4115853658536586</v>
      </c>
      <c r="F77" s="185">
        <f t="shared" si="6"/>
        <v>0.12904098715543366</v>
      </c>
      <c r="G77" s="184">
        <v>5.0300632911392409</v>
      </c>
      <c r="H77" s="185">
        <f t="shared" si="6"/>
        <v>2.6184779252855823</v>
      </c>
      <c r="I77" s="184">
        <v>2.2991689750692519</v>
      </c>
      <c r="J77" s="185">
        <f t="shared" si="6"/>
        <v>-2.730894316069989</v>
      </c>
      <c r="K77" s="184">
        <v>2.0144546649145862</v>
      </c>
      <c r="L77" s="185">
        <f t="shared" si="7"/>
        <v>-0.28471431015466564</v>
      </c>
      <c r="M77" s="184">
        <v>3.2913752913752914</v>
      </c>
      <c r="N77" s="185">
        <v>1.2769206264607051</v>
      </c>
      <c r="O77" s="185">
        <v>1.0088309126770665</v>
      </c>
    </row>
    <row r="78" spans="1:16" x14ac:dyDescent="0.25">
      <c r="A78" s="1">
        <v>4</v>
      </c>
      <c r="B78" s="114" t="s">
        <v>77</v>
      </c>
      <c r="C78" s="184">
        <v>3.1961023142509135</v>
      </c>
      <c r="D78" s="185">
        <v>-3.1658223719415548</v>
      </c>
      <c r="E78" s="184" t="s">
        <v>235</v>
      </c>
      <c r="F78" s="185" t="str">
        <f>IFERROR(E78-C78,"-")</f>
        <v>-</v>
      </c>
      <c r="G78" s="184">
        <v>3.2104297693920336</v>
      </c>
      <c r="H78" s="185" t="str">
        <f>IFERROR(G78-E78,"-")</f>
        <v>-</v>
      </c>
      <c r="I78" s="184">
        <v>3.5825688073394497</v>
      </c>
      <c r="J78" s="185">
        <f>IFERROR(I78-G78,"-")</f>
        <v>0.3721390379474161</v>
      </c>
      <c r="K78" s="184">
        <v>2.6831835686777921</v>
      </c>
      <c r="L78" s="185">
        <f>IFERROR(K78-I78,"-")</f>
        <v>-0.89938523866165765</v>
      </c>
      <c r="M78" s="184">
        <v>2.8346738159070597</v>
      </c>
      <c r="N78" s="185">
        <v>0.15149024722926763</v>
      </c>
      <c r="O78" s="185">
        <v>-0.36142849834385382</v>
      </c>
    </row>
    <row r="79" spans="1:16" x14ac:dyDescent="0.25">
      <c r="A79" s="1">
        <v>5</v>
      </c>
      <c r="B79" s="114" t="s">
        <v>79</v>
      </c>
      <c r="C79" s="184">
        <v>2.5152671755725189</v>
      </c>
      <c r="D79" s="185">
        <v>-0.84869042160062591</v>
      </c>
      <c r="E79" s="184" t="s">
        <v>235</v>
      </c>
      <c r="F79" s="185" t="str">
        <f t="shared" ref="F79:J87" si="8">IFERROR(E79-C79,"-")</f>
        <v>-</v>
      </c>
      <c r="G79" s="184">
        <v>4.3789966923925023</v>
      </c>
      <c r="H79" s="185" t="str">
        <f t="shared" si="8"/>
        <v>-</v>
      </c>
      <c r="I79" s="184">
        <v>3.8555060471037557</v>
      </c>
      <c r="J79" s="185">
        <f t="shared" si="8"/>
        <v>-0.52349064528874667</v>
      </c>
      <c r="K79" s="184">
        <v>2.4323827046918125</v>
      </c>
      <c r="L79" s="185">
        <f t="shared" ref="L79:L87" si="9">IFERROR(K79-I79,"-")</f>
        <v>-1.4231233424119432</v>
      </c>
      <c r="M79" s="184">
        <v>2.6231221423905944</v>
      </c>
      <c r="N79" s="185">
        <v>0.19073943769878188</v>
      </c>
      <c r="O79" s="185">
        <v>0.10785496681807549</v>
      </c>
    </row>
    <row r="80" spans="1:16" x14ac:dyDescent="0.25">
      <c r="A80" s="1">
        <v>6</v>
      </c>
      <c r="B80" s="114" t="s">
        <v>81</v>
      </c>
      <c r="C80" s="184">
        <v>2.5285234899328861</v>
      </c>
      <c r="D80" s="185">
        <v>-0.12498229631626279</v>
      </c>
      <c r="E80" s="184" t="s">
        <v>235</v>
      </c>
      <c r="F80" s="185" t="str">
        <f t="shared" si="8"/>
        <v>-</v>
      </c>
      <c r="G80" s="184">
        <v>2.5992321323095098</v>
      </c>
      <c r="H80" s="185" t="str">
        <f t="shared" si="8"/>
        <v>-</v>
      </c>
      <c r="I80" s="184">
        <v>2.6960580912863072</v>
      </c>
      <c r="J80" s="185">
        <f t="shared" si="8"/>
        <v>9.6825958976797466E-2</v>
      </c>
      <c r="K80" s="184">
        <v>2.3946601941747572</v>
      </c>
      <c r="L80" s="185">
        <f t="shared" si="9"/>
        <v>-0.30139789711155007</v>
      </c>
      <c r="M80" s="184">
        <v>2.532101167315175</v>
      </c>
      <c r="N80" s="185">
        <v>0.13744097314041781</v>
      </c>
      <c r="O80" s="185">
        <v>3.5776773822888686E-3</v>
      </c>
    </row>
    <row r="81" spans="1:16" x14ac:dyDescent="0.25">
      <c r="A81" s="1">
        <v>7</v>
      </c>
      <c r="B81" s="114" t="s">
        <v>83</v>
      </c>
      <c r="C81" s="184">
        <v>3.4094736842105262</v>
      </c>
      <c r="D81" s="185">
        <v>0.83477539041110882</v>
      </c>
      <c r="E81" s="184" t="s">
        <v>235</v>
      </c>
      <c r="F81" s="185" t="str">
        <f t="shared" si="8"/>
        <v>-</v>
      </c>
      <c r="G81" s="184">
        <v>5.5587424158852734</v>
      </c>
      <c r="H81" s="185" t="str">
        <f t="shared" si="8"/>
        <v>-</v>
      </c>
      <c r="I81" s="184">
        <v>2.4225460122699385</v>
      </c>
      <c r="J81" s="185">
        <f t="shared" si="8"/>
        <v>-3.1361964036153349</v>
      </c>
      <c r="K81" s="184">
        <v>2.6328045899426256</v>
      </c>
      <c r="L81" s="185">
        <f t="shared" si="9"/>
        <v>0.21025857767268707</v>
      </c>
      <c r="M81" s="184">
        <v>4.5191709844559584</v>
      </c>
      <c r="N81" s="185">
        <v>1.8863663945133329</v>
      </c>
      <c r="O81" s="185">
        <v>1.1096973002454322</v>
      </c>
    </row>
    <row r="82" spans="1:16" x14ac:dyDescent="0.25">
      <c r="A82" s="1">
        <v>8</v>
      </c>
      <c r="B82" s="114" t="s">
        <v>85</v>
      </c>
      <c r="C82" s="184">
        <v>4.9380428488708743</v>
      </c>
      <c r="D82" s="185">
        <v>0.52411577176388047</v>
      </c>
      <c r="E82" s="184">
        <v>3.0711974110032361</v>
      </c>
      <c r="F82" s="185">
        <f t="shared" si="8"/>
        <v>-1.8668454378676382</v>
      </c>
      <c r="G82" s="184">
        <v>4.0223251895534959</v>
      </c>
      <c r="H82" s="185">
        <f t="shared" si="8"/>
        <v>0.95112777855025987</v>
      </c>
      <c r="I82" s="184">
        <v>4.0693417810630059</v>
      </c>
      <c r="J82" s="185">
        <f t="shared" si="8"/>
        <v>4.7016591509509986E-2</v>
      </c>
      <c r="K82" s="184">
        <v>2.9757890185905751</v>
      </c>
      <c r="L82" s="185">
        <f t="shared" si="9"/>
        <v>-1.0935527624724308</v>
      </c>
      <c r="M82" s="184">
        <v>4.560075329566855</v>
      </c>
      <c r="N82" s="185">
        <v>1.5842863109762799</v>
      </c>
      <c r="O82" s="185">
        <v>-0.37796751930401928</v>
      </c>
    </row>
    <row r="83" spans="1:16" x14ac:dyDescent="0.25">
      <c r="A83" s="1">
        <v>9</v>
      </c>
      <c r="B83" s="114" t="s">
        <v>87</v>
      </c>
      <c r="C83" s="184">
        <v>5.446626814688301</v>
      </c>
      <c r="D83" s="185">
        <v>2.7094162600302503</v>
      </c>
      <c r="E83" s="184">
        <v>2.325503355704698</v>
      </c>
      <c r="F83" s="185">
        <f t="shared" si="8"/>
        <v>-3.121123458983603</v>
      </c>
      <c r="G83" s="184">
        <v>4.1421875000000004</v>
      </c>
      <c r="H83" s="185">
        <f t="shared" si="8"/>
        <v>1.8166841442953023</v>
      </c>
      <c r="I83" s="184">
        <v>2.7132391418105706</v>
      </c>
      <c r="J83" s="185">
        <f t="shared" si="8"/>
        <v>-1.4289483581894298</v>
      </c>
      <c r="K83" s="184">
        <v>4.4059602649006626</v>
      </c>
      <c r="L83" s="185">
        <f t="shared" si="9"/>
        <v>1.692721123090092</v>
      </c>
      <c r="M83" s="184"/>
      <c r="N83" s="185" t="s">
        <v>235</v>
      </c>
      <c r="O83" s="185" t="s">
        <v>235</v>
      </c>
    </row>
    <row r="84" spans="1:16" x14ac:dyDescent="0.25">
      <c r="A84" s="1">
        <v>10</v>
      </c>
      <c r="B84" s="114" t="s">
        <v>89</v>
      </c>
      <c r="C84" s="184">
        <v>2.8453441295546558</v>
      </c>
      <c r="D84" s="185">
        <v>-0.810331203355934</v>
      </c>
      <c r="E84" s="184">
        <v>5.739371534195933</v>
      </c>
      <c r="F84" s="185">
        <f t="shared" si="8"/>
        <v>2.8940274046412773</v>
      </c>
      <c r="G84" s="184">
        <v>36.877697841726622</v>
      </c>
      <c r="H84" s="185">
        <f t="shared" si="8"/>
        <v>31.13832630753069</v>
      </c>
      <c r="I84" s="184">
        <v>8.0667160859896221</v>
      </c>
      <c r="J84" s="185">
        <f t="shared" si="8"/>
        <v>-28.810981755737</v>
      </c>
      <c r="K84" s="184">
        <v>2.7153333333333332</v>
      </c>
      <c r="L84" s="185">
        <f t="shared" si="9"/>
        <v>-5.3513827526562885</v>
      </c>
      <c r="M84" s="184"/>
      <c r="N84" s="185" t="s">
        <v>235</v>
      </c>
      <c r="O84" s="185" t="s">
        <v>235</v>
      </c>
    </row>
    <row r="85" spans="1:16" x14ac:dyDescent="0.25">
      <c r="A85" s="1">
        <v>11</v>
      </c>
      <c r="B85" s="114" t="s">
        <v>91</v>
      </c>
      <c r="C85" s="184">
        <v>2.8488664987405543</v>
      </c>
      <c r="D85" s="185">
        <v>-2.0044668345927792</v>
      </c>
      <c r="E85" s="184">
        <v>3.1066376496191515</v>
      </c>
      <c r="F85" s="185">
        <f t="shared" si="8"/>
        <v>0.25777115087859714</v>
      </c>
      <c r="G85" s="184">
        <v>8.3676975945017187</v>
      </c>
      <c r="H85" s="185">
        <f t="shared" si="8"/>
        <v>5.2610599448825672</v>
      </c>
      <c r="I85" s="184">
        <v>15.235048678720444</v>
      </c>
      <c r="J85" s="185">
        <f t="shared" si="8"/>
        <v>6.8673510842187255</v>
      </c>
      <c r="K85" s="184">
        <v>3.5325342465753424</v>
      </c>
      <c r="L85" s="185">
        <f t="shared" si="9"/>
        <v>-11.702514432145101</v>
      </c>
      <c r="M85" s="184"/>
      <c r="N85" s="185" t="s">
        <v>235</v>
      </c>
      <c r="O85" s="185" t="s">
        <v>235</v>
      </c>
    </row>
    <row r="86" spans="1:16" x14ac:dyDescent="0.25">
      <c r="A86" s="1">
        <v>12</v>
      </c>
      <c r="B86" s="114" t="s">
        <v>93</v>
      </c>
      <c r="C86" s="184">
        <v>3.8972712680577848</v>
      </c>
      <c r="D86" s="185">
        <v>-0.1028576391904803</v>
      </c>
      <c r="E86" s="184">
        <v>4.0083713850837137</v>
      </c>
      <c r="F86" s="185">
        <f t="shared" si="8"/>
        <v>0.11110011702592892</v>
      </c>
      <c r="G86" s="184">
        <v>5.0380807311500382</v>
      </c>
      <c r="H86" s="185">
        <f t="shared" si="8"/>
        <v>1.0297093460663245</v>
      </c>
      <c r="I86" s="184">
        <v>7.6752503576537912</v>
      </c>
      <c r="J86" s="185">
        <f t="shared" si="8"/>
        <v>2.637169626503753</v>
      </c>
      <c r="K86" s="184">
        <v>3.2559880239520957</v>
      </c>
      <c r="L86" s="185">
        <f t="shared" si="9"/>
        <v>-4.4192623337016954</v>
      </c>
      <c r="M86" s="184"/>
      <c r="N86" s="185" t="s">
        <v>235</v>
      </c>
      <c r="O86" s="185" t="s">
        <v>235</v>
      </c>
    </row>
    <row r="87" spans="1:16" ht="15.75" x14ac:dyDescent="0.25">
      <c r="B87" s="117" t="s">
        <v>30</v>
      </c>
      <c r="C87" s="186">
        <v>3.5688204610466094</v>
      </c>
      <c r="D87" s="187">
        <v>-9.046541035158695E-2</v>
      </c>
      <c r="E87" s="186">
        <v>3.3653032440056418</v>
      </c>
      <c r="F87" s="187">
        <f t="shared" si="8"/>
        <v>-0.20351721704096759</v>
      </c>
      <c r="G87" s="186">
        <v>4.3959784411276948</v>
      </c>
      <c r="H87" s="187">
        <f t="shared" si="8"/>
        <v>1.0306751971220529</v>
      </c>
      <c r="I87" s="186">
        <v>4.6154410416284612</v>
      </c>
      <c r="J87" s="187">
        <f t="shared" si="8"/>
        <v>0.21946260050076649</v>
      </c>
      <c r="K87" s="186">
        <v>2.9415471311475412</v>
      </c>
      <c r="L87" s="187">
        <f t="shared" si="9"/>
        <v>-1.6738939104809201</v>
      </c>
      <c r="M87" s="186">
        <v>3.621072088724584</v>
      </c>
      <c r="N87" s="187">
        <v>0.83859732138941556</v>
      </c>
      <c r="O87" s="187">
        <v>0.1686350305576485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318</v>
      </c>
      <c r="O96" s="112" t="s">
        <v>319</v>
      </c>
    </row>
    <row r="97" spans="2:15" x14ac:dyDescent="0.25">
      <c r="B97" s="114" t="s">
        <v>71</v>
      </c>
      <c r="C97" s="184">
        <v>8.3850514976849659</v>
      </c>
      <c r="D97" s="185">
        <v>0.41907796271332121</v>
      </c>
      <c r="E97" s="184">
        <v>7.2165710311250217</v>
      </c>
      <c r="F97" s="185">
        <f t="shared" ref="F97:J99" si="10">IFERROR(E97-C97,"-")</f>
        <v>-1.1684804665599442</v>
      </c>
      <c r="G97" s="184">
        <v>10.840336134453782</v>
      </c>
      <c r="H97" s="185">
        <f t="shared" si="10"/>
        <v>3.6237651033287603</v>
      </c>
      <c r="I97" s="184">
        <v>8.7300962832591367</v>
      </c>
      <c r="J97" s="185">
        <f t="shared" si="10"/>
        <v>-2.1102398511946454</v>
      </c>
      <c r="K97" s="184">
        <v>6.533854166666667</v>
      </c>
      <c r="L97" s="185">
        <f t="shared" ref="L97:L99" si="11">IFERROR(K97-I97,"-")</f>
        <v>-2.1962421165924697</v>
      </c>
      <c r="M97" s="184">
        <v>6.7966147052920318</v>
      </c>
      <c r="N97" s="185">
        <v>0.26276053862536486</v>
      </c>
      <c r="O97" s="185">
        <v>-1.5884367923929341</v>
      </c>
    </row>
    <row r="98" spans="2:15" x14ac:dyDescent="0.25">
      <c r="B98" s="114" t="s">
        <v>73</v>
      </c>
      <c r="C98" s="184">
        <v>7.89595482736277</v>
      </c>
      <c r="D98" s="185">
        <v>-0.41811433417204746</v>
      </c>
      <c r="E98" s="184">
        <v>6.6646178730287104</v>
      </c>
      <c r="F98" s="185">
        <f t="shared" si="10"/>
        <v>-1.2313369543340595</v>
      </c>
      <c r="G98" s="184">
        <v>6.483386923901393</v>
      </c>
      <c r="H98" s="185">
        <f t="shared" si="10"/>
        <v>-0.18123094912731741</v>
      </c>
      <c r="I98" s="184">
        <v>7.4176239055345814</v>
      </c>
      <c r="J98" s="185">
        <f t="shared" si="10"/>
        <v>0.93423698163318836</v>
      </c>
      <c r="K98" s="184">
        <v>5.3828042767713704</v>
      </c>
      <c r="L98" s="185">
        <f t="shared" si="11"/>
        <v>-2.034819628763211</v>
      </c>
      <c r="M98" s="184">
        <v>6.5330156142221103</v>
      </c>
      <c r="N98" s="185">
        <v>1.1502113374507399</v>
      </c>
      <c r="O98" s="185">
        <v>-1.3629392131406597</v>
      </c>
    </row>
    <row r="99" spans="2:15" x14ac:dyDescent="0.25">
      <c r="B99" s="114" t="s">
        <v>75</v>
      </c>
      <c r="C99" s="184">
        <v>7.8426756352765326</v>
      </c>
      <c r="D99" s="185">
        <v>0.26775887612003935</v>
      </c>
      <c r="E99" s="184">
        <v>8.1990271584920951</v>
      </c>
      <c r="F99" s="185">
        <f t="shared" si="10"/>
        <v>0.35635152321556252</v>
      </c>
      <c r="G99" s="184">
        <v>14.005054759898904</v>
      </c>
      <c r="H99" s="185">
        <f t="shared" si="10"/>
        <v>5.8060276014068091</v>
      </c>
      <c r="I99" s="184">
        <v>5.8618128654970763</v>
      </c>
      <c r="J99" s="185">
        <f t="shared" si="10"/>
        <v>-8.1432418944018288</v>
      </c>
      <c r="K99" s="184">
        <v>5.2346087053946562</v>
      </c>
      <c r="L99" s="185">
        <f t="shared" si="11"/>
        <v>-0.62720416010242008</v>
      </c>
      <c r="M99" s="184">
        <v>6.1331573626867346</v>
      </c>
      <c r="N99" s="185">
        <v>0.89854865729207845</v>
      </c>
      <c r="O99" s="185">
        <v>-1.7095182725897979</v>
      </c>
    </row>
    <row r="100" spans="2:15" x14ac:dyDescent="0.25">
      <c r="B100" s="114" t="s">
        <v>77</v>
      </c>
      <c r="C100" s="184">
        <v>7.7268374164810689</v>
      </c>
      <c r="D100" s="185">
        <v>3.1273354332904013E-2</v>
      </c>
      <c r="E100" s="184" t="s">
        <v>235</v>
      </c>
      <c r="F100" s="185" t="str">
        <f>IFERROR(E100-C100,"-")</f>
        <v>-</v>
      </c>
      <c r="G100" s="184">
        <v>12.037222222222223</v>
      </c>
      <c r="H100" s="185" t="str">
        <f>IFERROR(G100-E100,"-")</f>
        <v>-</v>
      </c>
      <c r="I100" s="184">
        <v>8.0518100841709561</v>
      </c>
      <c r="J100" s="185">
        <f>IFERROR(I100-G100,"-")</f>
        <v>-3.9854121380512666</v>
      </c>
      <c r="K100" s="184">
        <v>5.1068981269986296</v>
      </c>
      <c r="L100" s="185">
        <f>IFERROR(K100-I100,"-")</f>
        <v>-2.9449119571723266</v>
      </c>
      <c r="M100" s="184">
        <v>5.8996194962855588</v>
      </c>
      <c r="N100" s="185">
        <v>0.79272136928692927</v>
      </c>
      <c r="O100" s="185">
        <v>-1.8272179201955101</v>
      </c>
    </row>
    <row r="101" spans="2:15" x14ac:dyDescent="0.25">
      <c r="B101" s="114" t="s">
        <v>79</v>
      </c>
      <c r="C101" s="184">
        <v>7.9464043419267298</v>
      </c>
      <c r="D101" s="185">
        <v>-5.3765504482221615E-3</v>
      </c>
      <c r="E101" s="184" t="s">
        <v>235</v>
      </c>
      <c r="F101" s="185" t="str">
        <f t="shared" ref="F101:J109" si="12">IFERROR(E101-C101,"-")</f>
        <v>-</v>
      </c>
      <c r="G101" s="184">
        <v>10.333473330533389</v>
      </c>
      <c r="H101" s="185" t="str">
        <f t="shared" si="12"/>
        <v>-</v>
      </c>
      <c r="I101" s="184">
        <v>7.5680802630469604</v>
      </c>
      <c r="J101" s="185">
        <f t="shared" si="12"/>
        <v>-2.7653930674864284</v>
      </c>
      <c r="K101" s="184">
        <v>5.8374851013110849</v>
      </c>
      <c r="L101" s="185">
        <f t="shared" ref="L101:L109" si="13">IFERROR(K101-I101,"-")</f>
        <v>-1.7305951617358755</v>
      </c>
      <c r="M101" s="184">
        <v>6.1456815157467837</v>
      </c>
      <c r="N101" s="185">
        <v>0.30819641443569878</v>
      </c>
      <c r="O101" s="185">
        <v>-1.8007228261799462</v>
      </c>
    </row>
    <row r="102" spans="2:15" x14ac:dyDescent="0.25">
      <c r="B102" s="114" t="s">
        <v>81</v>
      </c>
      <c r="C102" s="184">
        <v>7.6910747232472323</v>
      </c>
      <c r="D102" s="185">
        <v>-0.25006663300873733</v>
      </c>
      <c r="E102" s="184" t="s">
        <v>235</v>
      </c>
      <c r="F102" s="185" t="str">
        <f t="shared" si="12"/>
        <v>-</v>
      </c>
      <c r="G102" s="184">
        <v>8.1765730880929333</v>
      </c>
      <c r="H102" s="185" t="str">
        <f t="shared" si="12"/>
        <v>-</v>
      </c>
      <c r="I102" s="184">
        <v>8.2189096215990833</v>
      </c>
      <c r="J102" s="185">
        <f t="shared" si="12"/>
        <v>4.2336533506150076E-2</v>
      </c>
      <c r="K102" s="184">
        <v>6.5708221225710011</v>
      </c>
      <c r="L102" s="185">
        <f t="shared" si="13"/>
        <v>-1.6480874990280823</v>
      </c>
      <c r="M102" s="184">
        <v>7.2864087783873881</v>
      </c>
      <c r="N102" s="185">
        <v>0.71558665581638703</v>
      </c>
      <c r="O102" s="185">
        <v>-0.4046659448598442</v>
      </c>
    </row>
    <row r="103" spans="2:15" x14ac:dyDescent="0.25">
      <c r="B103" s="114" t="s">
        <v>83</v>
      </c>
      <c r="C103" s="184">
        <v>8.8669169290385081</v>
      </c>
      <c r="D103" s="185">
        <v>1.0073466165385083</v>
      </c>
      <c r="E103" s="184" t="s">
        <v>235</v>
      </c>
      <c r="F103" s="185" t="str">
        <f t="shared" si="12"/>
        <v>-</v>
      </c>
      <c r="G103" s="184">
        <v>9.841807909604519</v>
      </c>
      <c r="H103" s="185" t="str">
        <f t="shared" si="12"/>
        <v>-</v>
      </c>
      <c r="I103" s="184">
        <v>7.8831803086540342</v>
      </c>
      <c r="J103" s="185">
        <f t="shared" si="12"/>
        <v>-1.9586276009504848</v>
      </c>
      <c r="K103" s="184">
        <v>6.6500673854447436</v>
      </c>
      <c r="L103" s="185">
        <f t="shared" si="13"/>
        <v>-1.2331129232092906</v>
      </c>
      <c r="M103" s="184">
        <v>7.4098608193277311</v>
      </c>
      <c r="N103" s="185">
        <v>0.75979343388298748</v>
      </c>
      <c r="O103" s="185">
        <v>-1.457056109710777</v>
      </c>
    </row>
    <row r="104" spans="2:15" x14ac:dyDescent="0.25">
      <c r="B104" s="114" t="s">
        <v>85</v>
      </c>
      <c r="C104" s="184">
        <v>8.6175336182633178</v>
      </c>
      <c r="D104" s="185">
        <v>-0.29065559842030453</v>
      </c>
      <c r="E104" s="184">
        <v>6.097185185185185</v>
      </c>
      <c r="F104" s="185">
        <f t="shared" si="12"/>
        <v>-2.5203484330781327</v>
      </c>
      <c r="G104" s="184">
        <v>9.0528089887640455</v>
      </c>
      <c r="H104" s="185">
        <f t="shared" si="12"/>
        <v>2.9556238035788605</v>
      </c>
      <c r="I104" s="184">
        <v>7.7771453913814765</v>
      </c>
      <c r="J104" s="185">
        <f t="shared" si="12"/>
        <v>-1.275663597382569</v>
      </c>
      <c r="K104" s="184">
        <v>8.0107416127133604</v>
      </c>
      <c r="L104" s="185">
        <f t="shared" si="13"/>
        <v>0.23359622133188385</v>
      </c>
      <c r="M104" s="184">
        <v>7.8473442622950822</v>
      </c>
      <c r="N104" s="185">
        <v>-0.16339735041827819</v>
      </c>
      <c r="O104" s="185">
        <v>-0.77018935596823557</v>
      </c>
    </row>
    <row r="105" spans="2:15" x14ac:dyDescent="0.25">
      <c r="B105" s="114" t="s">
        <v>87</v>
      </c>
      <c r="C105" s="184">
        <v>8.2653967511978497</v>
      </c>
      <c r="D105" s="185">
        <v>0.11231500507221348</v>
      </c>
      <c r="E105" s="184">
        <v>6.3997477931904161</v>
      </c>
      <c r="F105" s="185">
        <f t="shared" si="12"/>
        <v>-1.8656489580074336</v>
      </c>
      <c r="G105" s="184">
        <v>8.8807339449541285</v>
      </c>
      <c r="H105" s="185">
        <f t="shared" si="12"/>
        <v>2.4809861517637124</v>
      </c>
      <c r="I105" s="184">
        <v>7.2970989466413396</v>
      </c>
      <c r="J105" s="185">
        <f t="shared" si="12"/>
        <v>-1.5836349983127889</v>
      </c>
      <c r="K105" s="184">
        <v>7.3590079278492979</v>
      </c>
      <c r="L105" s="185">
        <f t="shared" si="13"/>
        <v>6.1908981207958291E-2</v>
      </c>
      <c r="M105" s="184"/>
      <c r="N105" s="185" t="s">
        <v>235</v>
      </c>
      <c r="O105" s="185" t="s">
        <v>235</v>
      </c>
    </row>
    <row r="106" spans="2:15" x14ac:dyDescent="0.25">
      <c r="B106" s="114" t="s">
        <v>89</v>
      </c>
      <c r="C106" s="184">
        <v>7.4805983091263819</v>
      </c>
      <c r="D106" s="185">
        <v>6.4550900604135819E-2</v>
      </c>
      <c r="E106" s="184">
        <v>5.1763901549680948</v>
      </c>
      <c r="F106" s="185">
        <f t="shared" si="12"/>
        <v>-2.3042081541582871</v>
      </c>
      <c r="G106" s="184">
        <v>7.532561379070172</v>
      </c>
      <c r="H106" s="185">
        <f t="shared" si="12"/>
        <v>2.3561712241020771</v>
      </c>
      <c r="I106" s="184">
        <v>6.8283218332594799</v>
      </c>
      <c r="J106" s="185">
        <f t="shared" si="12"/>
        <v>-0.70423954581069204</v>
      </c>
      <c r="K106" s="184">
        <v>6.206409748365366</v>
      </c>
      <c r="L106" s="185">
        <f t="shared" si="13"/>
        <v>-0.62191208489411398</v>
      </c>
      <c r="M106" s="184"/>
      <c r="N106" s="185" t="s">
        <v>235</v>
      </c>
      <c r="O106" s="185" t="s">
        <v>235</v>
      </c>
    </row>
    <row r="107" spans="2:15" x14ac:dyDescent="0.25">
      <c r="B107" s="114" t="s">
        <v>91</v>
      </c>
      <c r="C107" s="184">
        <v>7.3692548202188641</v>
      </c>
      <c r="D107" s="185">
        <v>-0.40741364533249413</v>
      </c>
      <c r="E107" s="184">
        <v>4.3857421875</v>
      </c>
      <c r="F107" s="185">
        <f t="shared" si="12"/>
        <v>-2.9835126327188641</v>
      </c>
      <c r="G107" s="184">
        <v>8.5613607460788472</v>
      </c>
      <c r="H107" s="185">
        <f t="shared" si="12"/>
        <v>4.1756185585788472</v>
      </c>
      <c r="I107" s="184">
        <v>7.5981374722838133</v>
      </c>
      <c r="J107" s="185">
        <f t="shared" si="12"/>
        <v>-0.96322327379503392</v>
      </c>
      <c r="K107" s="184">
        <v>6.6887816646562124</v>
      </c>
      <c r="L107" s="185">
        <f t="shared" si="13"/>
        <v>-0.90935580762760093</v>
      </c>
      <c r="M107" s="184"/>
      <c r="N107" s="185" t="s">
        <v>235</v>
      </c>
      <c r="O107" s="185" t="s">
        <v>235</v>
      </c>
    </row>
    <row r="108" spans="2:15" x14ac:dyDescent="0.25">
      <c r="B108" s="114" t="s">
        <v>93</v>
      </c>
      <c r="C108" s="184">
        <v>7.7688200188461938</v>
      </c>
      <c r="D108" s="185">
        <v>0.71813484667472505</v>
      </c>
      <c r="E108" s="184">
        <v>8.2757863935625462</v>
      </c>
      <c r="F108" s="185">
        <f t="shared" si="12"/>
        <v>0.50696637471635242</v>
      </c>
      <c r="G108" s="184">
        <v>7.9421218694537563</v>
      </c>
      <c r="H108" s="185">
        <f t="shared" si="12"/>
        <v>-0.33366452410878988</v>
      </c>
      <c r="I108" s="184">
        <v>5.8612209341285268</v>
      </c>
      <c r="J108" s="185">
        <f t="shared" si="12"/>
        <v>-2.0809009353252295</v>
      </c>
      <c r="K108" s="184">
        <v>6.275511432009627</v>
      </c>
      <c r="L108" s="185">
        <f t="shared" si="13"/>
        <v>0.41429049788110017</v>
      </c>
      <c r="M108" s="184"/>
      <c r="N108" s="185" t="s">
        <v>235</v>
      </c>
      <c r="O108" s="185" t="s">
        <v>235</v>
      </c>
    </row>
    <row r="109" spans="2:15" ht="15.75" x14ac:dyDescent="0.25">
      <c r="B109" s="117" t="s">
        <v>30</v>
      </c>
      <c r="C109" s="186">
        <v>7.982500983090838</v>
      </c>
      <c r="D109" s="187">
        <v>0.13431975708974075</v>
      </c>
      <c r="E109" s="186">
        <v>6.7561589488727254</v>
      </c>
      <c r="F109" s="187">
        <f t="shared" si="12"/>
        <v>-1.2263420342181126</v>
      </c>
      <c r="G109" s="186">
        <v>8.7250281473493914</v>
      </c>
      <c r="H109" s="187">
        <f t="shared" si="12"/>
        <v>1.968869198476666</v>
      </c>
      <c r="I109" s="186">
        <v>7.2914212309392115</v>
      </c>
      <c r="J109" s="187">
        <f t="shared" si="12"/>
        <v>-1.4336069164101799</v>
      </c>
      <c r="K109" s="186">
        <v>6.2369073253971479</v>
      </c>
      <c r="L109" s="187">
        <f t="shared" si="13"/>
        <v>-1.0545139055420636</v>
      </c>
      <c r="M109" s="186">
        <v>6.7273326503545929</v>
      </c>
      <c r="N109" s="187">
        <v>0.66325718096808828</v>
      </c>
      <c r="O109" s="187">
        <v>-1.390365414023834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318</v>
      </c>
      <c r="O118" s="112" t="s">
        <v>319</v>
      </c>
    </row>
    <row r="119" spans="1:16" x14ac:dyDescent="0.25">
      <c r="B119" s="114" t="s">
        <v>71</v>
      </c>
      <c r="C119" s="184">
        <v>8.193692816819155</v>
      </c>
      <c r="D119" s="185">
        <v>0.25380105029422229</v>
      </c>
      <c r="E119" s="184">
        <v>6.9637502059647387</v>
      </c>
      <c r="F119" s="185">
        <f t="shared" ref="F119:J121" si="14">IFERROR(E119-C119,"-")</f>
        <v>-1.2299426108544163</v>
      </c>
      <c r="G119" s="184">
        <v>23.921666666666667</v>
      </c>
      <c r="H119" s="185">
        <f t="shared" si="14"/>
        <v>16.957916460701927</v>
      </c>
      <c r="I119" s="184">
        <v>11.427258462228201</v>
      </c>
      <c r="J119" s="185">
        <f t="shared" si="14"/>
        <v>-12.494408204438466</v>
      </c>
      <c r="K119" s="184">
        <v>6.5380669546436287</v>
      </c>
      <c r="L119" s="185">
        <f t="shared" ref="L119:L121" si="15">IFERROR(K119-I119,"-")</f>
        <v>-4.889191507584572</v>
      </c>
      <c r="M119" s="184">
        <v>7.0759036144578316</v>
      </c>
      <c r="N119" s="185">
        <v>0.53783665981420281</v>
      </c>
      <c r="O119" s="185">
        <v>-1.1177892023613234</v>
      </c>
    </row>
    <row r="120" spans="1:16" x14ac:dyDescent="0.25">
      <c r="B120" s="114" t="s">
        <v>73</v>
      </c>
      <c r="C120" s="184">
        <v>7.4867610324729394</v>
      </c>
      <c r="D120" s="185">
        <v>-0.41302650293782506</v>
      </c>
      <c r="E120" s="184">
        <v>6.9527415509746175</v>
      </c>
      <c r="F120" s="185">
        <f t="shared" si="14"/>
        <v>-0.5340194814983219</v>
      </c>
      <c r="G120" s="184">
        <v>11.833333333333334</v>
      </c>
      <c r="H120" s="185">
        <f t="shared" si="14"/>
        <v>4.8805917823587164</v>
      </c>
      <c r="I120" s="184">
        <v>8.8209509658246663</v>
      </c>
      <c r="J120" s="185">
        <f t="shared" si="14"/>
        <v>-3.0123823675086676</v>
      </c>
      <c r="K120" s="184">
        <v>5.1562280701754384</v>
      </c>
      <c r="L120" s="185">
        <f t="shared" si="15"/>
        <v>-3.6647228956492279</v>
      </c>
      <c r="M120" s="184">
        <v>6.4152956869719873</v>
      </c>
      <c r="N120" s="185">
        <v>1.2590676167965489</v>
      </c>
      <c r="O120" s="185">
        <v>-1.0714653455009522</v>
      </c>
    </row>
    <row r="121" spans="1:16" x14ac:dyDescent="0.25">
      <c r="B121" s="114" t="s">
        <v>75</v>
      </c>
      <c r="C121" s="184">
        <v>7.3132267441860463</v>
      </c>
      <c r="D121" s="185">
        <v>-0.13689407044978363</v>
      </c>
      <c r="E121" s="184">
        <v>10.226860968885388</v>
      </c>
      <c r="F121" s="185">
        <f t="shared" si="14"/>
        <v>2.9136342246993419</v>
      </c>
      <c r="G121" s="184">
        <v>17.187134502923978</v>
      </c>
      <c r="H121" s="185">
        <f t="shared" si="14"/>
        <v>6.9602735340385902</v>
      </c>
      <c r="I121" s="184">
        <v>6.1370344342937457</v>
      </c>
      <c r="J121" s="185">
        <f t="shared" si="14"/>
        <v>-11.050100068630233</v>
      </c>
      <c r="K121" s="184">
        <v>4.7230411864558208</v>
      </c>
      <c r="L121" s="185">
        <f t="shared" si="15"/>
        <v>-1.4139932478379249</v>
      </c>
      <c r="M121" s="184">
        <v>5.6702086553323028</v>
      </c>
      <c r="N121" s="185">
        <v>0.94716746887648195</v>
      </c>
      <c r="O121" s="185">
        <v>-1.6430180888537436</v>
      </c>
    </row>
    <row r="122" spans="1:16" x14ac:dyDescent="0.25">
      <c r="B122" s="114" t="s">
        <v>77</v>
      </c>
      <c r="C122" s="184">
        <v>7.3290988487495037</v>
      </c>
      <c r="D122" s="185">
        <v>-0.53683234048011474</v>
      </c>
      <c r="E122" s="184" t="s">
        <v>235</v>
      </c>
      <c r="F122" s="185" t="str">
        <f>IFERROR(E122-C122,"-")</f>
        <v>-</v>
      </c>
      <c r="G122" s="184">
        <v>29.11392405063291</v>
      </c>
      <c r="H122" s="185" t="str">
        <f>IFERROR(G122-E122,"-")</f>
        <v>-</v>
      </c>
      <c r="I122" s="184">
        <v>7.9394441611422746</v>
      </c>
      <c r="J122" s="185">
        <f>IFERROR(I122-G122,"-")</f>
        <v>-21.174479889490634</v>
      </c>
      <c r="K122" s="184">
        <v>4.8056677018633538</v>
      </c>
      <c r="L122" s="185">
        <f>IFERROR(K122-I122,"-")</f>
        <v>-3.1337764592789208</v>
      </c>
      <c r="M122" s="184">
        <v>5.6477987421383649</v>
      </c>
      <c r="N122" s="185">
        <v>0.84213104027501107</v>
      </c>
      <c r="O122" s="185">
        <v>-1.6813001066111388</v>
      </c>
    </row>
    <row r="123" spans="1:16" x14ac:dyDescent="0.25">
      <c r="B123" s="114" t="s">
        <v>79</v>
      </c>
      <c r="C123" s="184">
        <v>7.787623404767638</v>
      </c>
      <c r="D123" s="185">
        <v>-0.21861449585615134</v>
      </c>
      <c r="E123" s="184" t="s">
        <v>235</v>
      </c>
      <c r="F123" s="185" t="str">
        <f t="shared" ref="F123:J131" si="16">IFERROR(E123-C123,"-")</f>
        <v>-</v>
      </c>
      <c r="G123" s="184">
        <v>14.308724832214764</v>
      </c>
      <c r="H123" s="185" t="str">
        <f t="shared" si="16"/>
        <v>-</v>
      </c>
      <c r="I123" s="184">
        <v>7.2566325190438663</v>
      </c>
      <c r="J123" s="185">
        <f t="shared" si="16"/>
        <v>-7.0520923131708981</v>
      </c>
      <c r="K123" s="184">
        <v>5.3315962007228714</v>
      </c>
      <c r="L123" s="185">
        <f t="shared" ref="L123:L131" si="17">IFERROR(K123-I123,"-")</f>
        <v>-1.9250363183209949</v>
      </c>
      <c r="M123" s="184">
        <v>5.6281161403851794</v>
      </c>
      <c r="N123" s="185">
        <v>0.29651993966230794</v>
      </c>
      <c r="O123" s="185">
        <v>-2.1595072643824587</v>
      </c>
    </row>
    <row r="124" spans="1:16" x14ac:dyDescent="0.25">
      <c r="B124" s="114" t="s">
        <v>81</v>
      </c>
      <c r="C124" s="184">
        <v>7.6740063444672515</v>
      </c>
      <c r="D124" s="185">
        <v>-0.80361164216430581</v>
      </c>
      <c r="E124" s="184" t="s">
        <v>235</v>
      </c>
      <c r="F124" s="185" t="str">
        <f t="shared" si="16"/>
        <v>-</v>
      </c>
      <c r="G124" s="184">
        <v>12.987714987714988</v>
      </c>
      <c r="H124" s="185" t="str">
        <f t="shared" si="16"/>
        <v>-</v>
      </c>
      <c r="I124" s="184">
        <v>7.4575471698113205</v>
      </c>
      <c r="J124" s="185">
        <f t="shared" si="16"/>
        <v>-5.5301678179036671</v>
      </c>
      <c r="K124" s="184">
        <v>6.3493812663716014</v>
      </c>
      <c r="L124" s="185">
        <f t="shared" si="17"/>
        <v>-1.1081659034397191</v>
      </c>
      <c r="M124" s="184">
        <v>7.3081058726220016</v>
      </c>
      <c r="N124" s="185">
        <v>0.95872460625040024</v>
      </c>
      <c r="O124" s="185">
        <v>-0.36590047184524988</v>
      </c>
    </row>
    <row r="125" spans="1:16" x14ac:dyDescent="0.25">
      <c r="B125" s="114" t="s">
        <v>83</v>
      </c>
      <c r="C125" s="184">
        <v>8.7815208825847115</v>
      </c>
      <c r="D125" s="185">
        <v>0.45845485319897961</v>
      </c>
      <c r="E125" s="184" t="s">
        <v>235</v>
      </c>
      <c r="F125" s="185" t="str">
        <f t="shared" si="16"/>
        <v>-</v>
      </c>
      <c r="G125" s="184">
        <v>8.2203659506762126</v>
      </c>
      <c r="H125" s="185" t="str">
        <f t="shared" si="16"/>
        <v>-</v>
      </c>
      <c r="I125" s="184">
        <v>7.105190204835977</v>
      </c>
      <c r="J125" s="185">
        <f t="shared" si="16"/>
        <v>-1.1151757458402356</v>
      </c>
      <c r="K125" s="184">
        <v>5.7398599958822318</v>
      </c>
      <c r="L125" s="185">
        <f t="shared" si="17"/>
        <v>-1.3653302089537451</v>
      </c>
      <c r="M125" s="184">
        <v>7.6511909568025835</v>
      </c>
      <c r="N125" s="185">
        <v>1.9113309609203517</v>
      </c>
      <c r="O125" s="185">
        <v>-1.130329925782128</v>
      </c>
    </row>
    <row r="126" spans="1:16" x14ac:dyDescent="0.25">
      <c r="B126" s="114" t="s">
        <v>85</v>
      </c>
      <c r="C126" s="184">
        <v>8.4414040384978293</v>
      </c>
      <c r="D126" s="185">
        <v>-1.2266518575551242</v>
      </c>
      <c r="E126" s="184">
        <v>5.1117370892018776</v>
      </c>
      <c r="F126" s="185">
        <f t="shared" si="16"/>
        <v>-3.3296669492959516</v>
      </c>
      <c r="G126" s="184">
        <v>8.5341272146383975</v>
      </c>
      <c r="H126" s="185">
        <f t="shared" si="16"/>
        <v>3.4223901254365199</v>
      </c>
      <c r="I126" s="184">
        <v>7.0737927292457945</v>
      </c>
      <c r="J126" s="185">
        <f t="shared" si="16"/>
        <v>-1.460334485392603</v>
      </c>
      <c r="K126" s="184">
        <v>8.2577308362369344</v>
      </c>
      <c r="L126" s="185">
        <f t="shared" si="17"/>
        <v>1.1839381069911399</v>
      </c>
      <c r="M126" s="184">
        <v>8.3209278870398382</v>
      </c>
      <c r="N126" s="185">
        <v>6.3197050802903831E-2</v>
      </c>
      <c r="O126" s="185">
        <v>-0.12047615145799107</v>
      </c>
    </row>
    <row r="127" spans="1:16" x14ac:dyDescent="0.25">
      <c r="B127" s="114" t="s">
        <v>87</v>
      </c>
      <c r="C127" s="184">
        <v>8.0607021996615913</v>
      </c>
      <c r="D127" s="185">
        <v>0.12812015142118049</v>
      </c>
      <c r="E127" s="184">
        <v>5.2950423216444982</v>
      </c>
      <c r="F127" s="185">
        <f t="shared" si="16"/>
        <v>-2.7656598780170931</v>
      </c>
      <c r="G127" s="184">
        <v>8.8707849249079054</v>
      </c>
      <c r="H127" s="185">
        <f t="shared" si="16"/>
        <v>3.5757426032634072</v>
      </c>
      <c r="I127" s="184">
        <v>7.4258753091240397</v>
      </c>
      <c r="J127" s="185">
        <f t="shared" si="16"/>
        <v>-1.4449096157838657</v>
      </c>
      <c r="K127" s="184">
        <v>7.502688172043011</v>
      </c>
      <c r="L127" s="185">
        <f t="shared" si="17"/>
        <v>7.681286291897127E-2</v>
      </c>
      <c r="M127" s="184"/>
      <c r="N127" s="185" t="s">
        <v>235</v>
      </c>
      <c r="O127" s="185" t="s">
        <v>235</v>
      </c>
    </row>
    <row r="128" spans="1:16" x14ac:dyDescent="0.25">
      <c r="A128" s="120"/>
      <c r="B128" s="114" t="s">
        <v>89</v>
      </c>
      <c r="C128" s="184">
        <v>7.3524271844660198</v>
      </c>
      <c r="D128" s="185">
        <v>-0.21248632243595456</v>
      </c>
      <c r="E128" s="184">
        <v>4.2314881380301941</v>
      </c>
      <c r="F128" s="185">
        <f t="shared" si="16"/>
        <v>-3.1209390464358258</v>
      </c>
      <c r="G128" s="184">
        <v>7.5337959750173491</v>
      </c>
      <c r="H128" s="185">
        <f t="shared" si="16"/>
        <v>3.302307836987155</v>
      </c>
      <c r="I128" s="184">
        <v>6.6977941890972694</v>
      </c>
      <c r="J128" s="185">
        <f t="shared" si="16"/>
        <v>-0.83600178592007968</v>
      </c>
      <c r="K128" s="184">
        <v>6.1844487109160724</v>
      </c>
      <c r="L128" s="185">
        <f t="shared" si="17"/>
        <v>-0.51334547818119702</v>
      </c>
      <c r="M128" s="184"/>
      <c r="N128" s="185" t="s">
        <v>235</v>
      </c>
      <c r="O128" s="185" t="s">
        <v>235</v>
      </c>
    </row>
    <row r="129" spans="2:16" x14ac:dyDescent="0.25">
      <c r="B129" s="114" t="s">
        <v>91</v>
      </c>
      <c r="C129" s="184">
        <v>7.4212424849699401</v>
      </c>
      <c r="D129" s="185">
        <v>0.37506222745921036</v>
      </c>
      <c r="E129" s="184">
        <v>4.2414738124238731</v>
      </c>
      <c r="F129" s="185">
        <f t="shared" si="16"/>
        <v>-3.179768672546067</v>
      </c>
      <c r="G129" s="184">
        <v>9.3559194428759653</v>
      </c>
      <c r="H129" s="185">
        <f t="shared" si="16"/>
        <v>5.1144456304520922</v>
      </c>
      <c r="I129" s="184">
        <v>8.585074626865671</v>
      </c>
      <c r="J129" s="185">
        <f t="shared" si="16"/>
        <v>-0.77084481601029431</v>
      </c>
      <c r="K129" s="184">
        <v>6.8399476668120363</v>
      </c>
      <c r="L129" s="185">
        <f t="shared" si="17"/>
        <v>-1.7451269600536348</v>
      </c>
      <c r="M129" s="184"/>
      <c r="N129" s="185" t="s">
        <v>235</v>
      </c>
      <c r="O129" s="185" t="s">
        <v>235</v>
      </c>
    </row>
    <row r="130" spans="2:16" x14ac:dyDescent="0.25">
      <c r="B130" s="114" t="s">
        <v>93</v>
      </c>
      <c r="C130" s="184">
        <v>7.351959798994975</v>
      </c>
      <c r="D130" s="185">
        <v>-6.1965639601516465E-2</v>
      </c>
      <c r="E130" s="184">
        <v>8.8838289962825279</v>
      </c>
      <c r="F130" s="185">
        <f t="shared" si="16"/>
        <v>1.5318691972875529</v>
      </c>
      <c r="G130" s="184">
        <v>10.613690865489426</v>
      </c>
      <c r="H130" s="185">
        <f t="shared" si="16"/>
        <v>1.7298618692068981</v>
      </c>
      <c r="I130" s="184">
        <v>5.9148119723714503</v>
      </c>
      <c r="J130" s="185">
        <f t="shared" si="16"/>
        <v>-4.6988788931179757</v>
      </c>
      <c r="K130" s="184">
        <v>6.3220577871740664</v>
      </c>
      <c r="L130" s="185">
        <f t="shared" si="17"/>
        <v>0.40724581480261612</v>
      </c>
      <c r="M130" s="184"/>
      <c r="N130" s="185" t="s">
        <v>235</v>
      </c>
      <c r="O130" s="185" t="s">
        <v>235</v>
      </c>
    </row>
    <row r="131" spans="2:16" ht="15.75" x14ac:dyDescent="0.25">
      <c r="B131" s="117" t="s">
        <v>30</v>
      </c>
      <c r="C131" s="186">
        <v>7.760152408245677</v>
      </c>
      <c r="D131" s="187">
        <v>-0.15527785881663725</v>
      </c>
      <c r="E131" s="186">
        <v>6.8703282541126525</v>
      </c>
      <c r="F131" s="187">
        <f t="shared" si="16"/>
        <v>-0.88982415413302451</v>
      </c>
      <c r="G131" s="186">
        <v>9.382254214530807</v>
      </c>
      <c r="H131" s="187">
        <f t="shared" si="16"/>
        <v>2.5119259604181545</v>
      </c>
      <c r="I131" s="186">
        <v>7.421225937183384</v>
      </c>
      <c r="J131" s="187">
        <f t="shared" si="16"/>
        <v>-1.961028277347423</v>
      </c>
      <c r="K131" s="186">
        <v>6.0541886533237577</v>
      </c>
      <c r="L131" s="187">
        <f t="shared" si="17"/>
        <v>-1.3670372838596263</v>
      </c>
      <c r="M131" s="186">
        <v>6.6927561223570589</v>
      </c>
      <c r="N131" s="187">
        <v>0.94273547265854418</v>
      </c>
      <c r="O131" s="187">
        <v>-1.1732562420315773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318</v>
      </c>
      <c r="O140" s="112" t="s">
        <v>319</v>
      </c>
    </row>
    <row r="141" spans="2:16" x14ac:dyDescent="0.25">
      <c r="B141" s="114" t="s">
        <v>71</v>
      </c>
      <c r="C141" s="184">
        <v>10.204116638078903</v>
      </c>
      <c r="D141" s="185">
        <v>0.25000156160403009</v>
      </c>
      <c r="E141" s="184">
        <v>10.206690561529271</v>
      </c>
      <c r="F141" s="185">
        <f t="shared" ref="F141:J143" si="18">IFERROR(E141-C141,"-")</f>
        <v>2.5739234503685537E-3</v>
      </c>
      <c r="G141" s="184">
        <v>2.5</v>
      </c>
      <c r="H141" s="185">
        <f t="shared" si="18"/>
        <v>-7.7066905615292711</v>
      </c>
      <c r="I141" s="184">
        <v>7.3069016152716593</v>
      </c>
      <c r="J141" s="185">
        <f t="shared" si="18"/>
        <v>4.8069016152716593</v>
      </c>
      <c r="K141" s="184">
        <v>6.2490613266583228</v>
      </c>
      <c r="L141" s="185">
        <f t="shared" ref="L141:L143" si="19">IFERROR(K141-I141,"-")</f>
        <v>-1.0578402886133365</v>
      </c>
      <c r="M141" s="184">
        <v>5.2128966223132034</v>
      </c>
      <c r="N141" s="185">
        <v>-1.0361647043451194</v>
      </c>
      <c r="O141" s="185">
        <v>-4.9912200157656992</v>
      </c>
    </row>
    <row r="142" spans="2:16" x14ac:dyDescent="0.25">
      <c r="B142" s="114" t="s">
        <v>73</v>
      </c>
      <c r="C142" s="184">
        <v>10.188824662813103</v>
      </c>
      <c r="D142" s="185">
        <v>-1.5270648017810249</v>
      </c>
      <c r="E142" s="184">
        <v>7.9724409448818898</v>
      </c>
      <c r="F142" s="185">
        <f t="shared" si="18"/>
        <v>-2.2163837179312127</v>
      </c>
      <c r="G142" s="184">
        <v>9.4146341463414629</v>
      </c>
      <c r="H142" s="185">
        <f t="shared" si="18"/>
        <v>1.4421932014595731</v>
      </c>
      <c r="I142" s="184">
        <v>7.6997971602434081</v>
      </c>
      <c r="J142" s="185">
        <f t="shared" si="18"/>
        <v>-1.7148369860980548</v>
      </c>
      <c r="K142" s="184">
        <v>5.5432989690721648</v>
      </c>
      <c r="L142" s="185">
        <f t="shared" si="19"/>
        <v>-2.1564981911712433</v>
      </c>
      <c r="M142" s="184">
        <v>6.93213296398892</v>
      </c>
      <c r="N142" s="185">
        <v>1.3888339949167552</v>
      </c>
      <c r="O142" s="185">
        <v>-3.2566916988241825</v>
      </c>
    </row>
    <row r="143" spans="2:16" x14ac:dyDescent="0.25">
      <c r="B143" s="114" t="s">
        <v>75</v>
      </c>
      <c r="C143" s="184">
        <v>11.291782086795937</v>
      </c>
      <c r="D143" s="185">
        <v>2.6801133289540306</v>
      </c>
      <c r="E143" s="184">
        <v>4.5850622406639001</v>
      </c>
      <c r="F143" s="185">
        <f t="shared" si="18"/>
        <v>-6.706719846132037</v>
      </c>
      <c r="G143" s="184">
        <v>12.169139465875372</v>
      </c>
      <c r="H143" s="185">
        <f t="shared" si="18"/>
        <v>7.5840772252114714</v>
      </c>
      <c r="I143" s="184">
        <v>4.5830090791180282</v>
      </c>
      <c r="J143" s="185">
        <f t="shared" si="18"/>
        <v>-7.5861303867573433</v>
      </c>
      <c r="K143" s="184">
        <v>6.3925327951564075</v>
      </c>
      <c r="L143" s="185">
        <f t="shared" si="19"/>
        <v>1.8095237160383792</v>
      </c>
      <c r="M143" s="184">
        <v>6.4939759036144578</v>
      </c>
      <c r="N143" s="185">
        <v>0.10144310845805027</v>
      </c>
      <c r="O143" s="185">
        <v>-4.7978061831814793</v>
      </c>
    </row>
    <row r="144" spans="2:16" x14ac:dyDescent="0.25">
      <c r="B144" s="114" t="s">
        <v>77</v>
      </c>
      <c r="C144" s="184">
        <v>8.0994475138121551</v>
      </c>
      <c r="D144" s="185">
        <v>-3.2395116985647796</v>
      </c>
      <c r="E144" s="184" t="s">
        <v>235</v>
      </c>
      <c r="F144" s="185" t="str">
        <f>IFERROR(E144-C144,"-")</f>
        <v>-</v>
      </c>
      <c r="G144" s="184">
        <v>16.604166666666668</v>
      </c>
      <c r="H144" s="185" t="str">
        <f>IFERROR(G144-E144,"-")</f>
        <v>-</v>
      </c>
      <c r="I144" s="184">
        <v>8.2644444444444449</v>
      </c>
      <c r="J144" s="185">
        <f>IFERROR(I144-G144,"-")</f>
        <v>-8.3397222222222229</v>
      </c>
      <c r="K144" s="184">
        <v>6.2307692307692308</v>
      </c>
      <c r="L144" s="185">
        <f>IFERROR(K144-I144,"-")</f>
        <v>-2.0336752136752141</v>
      </c>
      <c r="M144" s="184">
        <v>7.5632377740303545</v>
      </c>
      <c r="N144" s="185">
        <v>1.3324685432611236</v>
      </c>
      <c r="O144" s="185">
        <v>-0.53620973978180064</v>
      </c>
    </row>
    <row r="145" spans="1:16" x14ac:dyDescent="0.25">
      <c r="B145" s="114" t="s">
        <v>79</v>
      </c>
      <c r="C145" s="184">
        <v>6.518987341772152</v>
      </c>
      <c r="D145" s="185">
        <v>-2.3237092874413312</v>
      </c>
      <c r="E145" s="184" t="s">
        <v>235</v>
      </c>
      <c r="F145" s="185" t="str">
        <f t="shared" ref="F145:J153" si="20">IFERROR(E145-C145,"-")</f>
        <v>-</v>
      </c>
      <c r="G145" s="184">
        <v>14.590452261306533</v>
      </c>
      <c r="H145" s="185" t="str">
        <f t="shared" si="20"/>
        <v>-</v>
      </c>
      <c r="I145" s="184">
        <v>9.8229166666666661</v>
      </c>
      <c r="J145" s="185">
        <f t="shared" si="20"/>
        <v>-4.7675355946398668</v>
      </c>
      <c r="K145" s="184">
        <v>13.061185468451242</v>
      </c>
      <c r="L145" s="185">
        <f t="shared" ref="L145:L153" si="21">IFERROR(K145-I145,"-")</f>
        <v>3.2382688017845762</v>
      </c>
      <c r="M145" s="184">
        <v>7.9407540394973068</v>
      </c>
      <c r="N145" s="185">
        <v>-5.1204314289539354</v>
      </c>
      <c r="O145" s="185">
        <v>1.4217666977251548</v>
      </c>
    </row>
    <row r="146" spans="1:16" x14ac:dyDescent="0.25">
      <c r="B146" s="114" t="s">
        <v>81</v>
      </c>
      <c r="C146" s="184">
        <v>6.2342569269521411</v>
      </c>
      <c r="D146" s="185">
        <v>-0.37864629885431089</v>
      </c>
      <c r="E146" s="184" t="s">
        <v>235</v>
      </c>
      <c r="F146" s="185" t="str">
        <f t="shared" si="20"/>
        <v>-</v>
      </c>
      <c r="G146" s="184">
        <v>4.7831498324557202</v>
      </c>
      <c r="H146" s="185" t="str">
        <f t="shared" si="20"/>
        <v>-</v>
      </c>
      <c r="I146" s="184">
        <v>12.960893854748603</v>
      </c>
      <c r="J146" s="185">
        <f t="shared" si="20"/>
        <v>8.1777440222928828</v>
      </c>
      <c r="K146" s="184">
        <v>6.6303317535545023</v>
      </c>
      <c r="L146" s="185">
        <f t="shared" si="21"/>
        <v>-6.3305621011941007</v>
      </c>
      <c r="M146" s="184">
        <v>6.8303393213572852</v>
      </c>
      <c r="N146" s="185">
        <v>0.20000756780278284</v>
      </c>
      <c r="O146" s="185">
        <v>0.5960823944051441</v>
      </c>
    </row>
    <row r="147" spans="1:16" x14ac:dyDescent="0.25">
      <c r="B147" s="114" t="s">
        <v>83</v>
      </c>
      <c r="C147" s="184">
        <v>9.6816239316239319</v>
      </c>
      <c r="D147" s="185">
        <v>3.4667612498791822</v>
      </c>
      <c r="E147" s="184" t="s">
        <v>235</v>
      </c>
      <c r="F147" s="185" t="str">
        <f t="shared" si="20"/>
        <v>-</v>
      </c>
      <c r="G147" s="184">
        <v>13.025882352941176</v>
      </c>
      <c r="H147" s="185" t="str">
        <f t="shared" si="20"/>
        <v>-</v>
      </c>
      <c r="I147" s="184">
        <v>13.676595744680851</v>
      </c>
      <c r="J147" s="185">
        <f t="shared" si="20"/>
        <v>0.65071339173967502</v>
      </c>
      <c r="K147" s="184">
        <v>7.0081521739130439</v>
      </c>
      <c r="L147" s="185">
        <f t="shared" si="21"/>
        <v>-6.6684435707678071</v>
      </c>
      <c r="M147" s="184">
        <v>6.9790476190476189</v>
      </c>
      <c r="N147" s="185">
        <v>-2.9104554865424959E-2</v>
      </c>
      <c r="O147" s="185">
        <v>-2.7025763125763129</v>
      </c>
    </row>
    <row r="148" spans="1:16" x14ac:dyDescent="0.25">
      <c r="B148" s="114" t="s">
        <v>85</v>
      </c>
      <c r="C148" s="184">
        <v>7.2594142259414225</v>
      </c>
      <c r="D148" s="185">
        <v>-3.0298527897653846</v>
      </c>
      <c r="E148" s="184">
        <v>6.7066326530612246</v>
      </c>
      <c r="F148" s="185">
        <f t="shared" si="20"/>
        <v>-0.55278157288019791</v>
      </c>
      <c r="G148" s="184">
        <v>9.3961218836565106</v>
      </c>
      <c r="H148" s="185">
        <f t="shared" si="20"/>
        <v>2.689489230595286</v>
      </c>
      <c r="I148" s="184">
        <v>8.1945205479452063</v>
      </c>
      <c r="J148" s="185">
        <f t="shared" si="20"/>
        <v>-1.2016013357113042</v>
      </c>
      <c r="K148" s="184">
        <v>8.0383480825958706</v>
      </c>
      <c r="L148" s="185">
        <f t="shared" si="21"/>
        <v>-0.15617246534933571</v>
      </c>
      <c r="M148" s="184">
        <v>7.5965217391304352</v>
      </c>
      <c r="N148" s="185">
        <v>-0.44182634346543548</v>
      </c>
      <c r="O148" s="185">
        <v>0.33710751318901266</v>
      </c>
    </row>
    <row r="149" spans="1:16" x14ac:dyDescent="0.25">
      <c r="B149" s="114" t="s">
        <v>87</v>
      </c>
      <c r="C149" s="184">
        <v>8.6227722772277229</v>
      </c>
      <c r="D149" s="185">
        <v>-0.94595804806083983</v>
      </c>
      <c r="E149" s="184">
        <v>9.6896551724137936</v>
      </c>
      <c r="F149" s="185">
        <f t="shared" si="20"/>
        <v>1.0668828951860707</v>
      </c>
      <c r="G149" s="184">
        <v>7.9540229885057467</v>
      </c>
      <c r="H149" s="185">
        <f t="shared" si="20"/>
        <v>-1.7356321839080469</v>
      </c>
      <c r="I149" s="184">
        <v>4.7848410757946214</v>
      </c>
      <c r="J149" s="185">
        <f t="shared" si="20"/>
        <v>-3.1691819127111254</v>
      </c>
      <c r="K149" s="184">
        <v>6.5543859649122806</v>
      </c>
      <c r="L149" s="185">
        <f t="shared" si="21"/>
        <v>1.7695448891176593</v>
      </c>
      <c r="M149" s="184"/>
      <c r="N149" s="185" t="s">
        <v>235</v>
      </c>
      <c r="O149" s="185" t="s">
        <v>235</v>
      </c>
    </row>
    <row r="150" spans="1:16" x14ac:dyDescent="0.25">
      <c r="A150" s="120"/>
      <c r="B150" s="114" t="s">
        <v>89</v>
      </c>
      <c r="C150" s="184">
        <v>8.3212669683257925</v>
      </c>
      <c r="D150" s="185">
        <v>0.68166842817980733</v>
      </c>
      <c r="E150" s="184">
        <v>5.1395348837209305</v>
      </c>
      <c r="F150" s="185">
        <f t="shared" si="20"/>
        <v>-3.181732084604862</v>
      </c>
      <c r="G150" s="184">
        <v>7.3981191222570537</v>
      </c>
      <c r="H150" s="185">
        <f t="shared" si="20"/>
        <v>2.2585842385361232</v>
      </c>
      <c r="I150" s="184">
        <v>6.2121212121212119</v>
      </c>
      <c r="J150" s="185">
        <f t="shared" si="20"/>
        <v>-1.1859979101358418</v>
      </c>
      <c r="K150" s="184">
        <v>7.5462478184991273</v>
      </c>
      <c r="L150" s="185">
        <f t="shared" si="21"/>
        <v>1.3341266063779154</v>
      </c>
      <c r="M150" s="184"/>
      <c r="N150" s="185" t="s">
        <v>235</v>
      </c>
      <c r="O150" s="185" t="s">
        <v>235</v>
      </c>
    </row>
    <row r="151" spans="1:16" x14ac:dyDescent="0.25">
      <c r="B151" s="114" t="s">
        <v>91</v>
      </c>
      <c r="C151" s="184">
        <v>8.8154506437768241</v>
      </c>
      <c r="D151" s="185">
        <v>-1.9302240967076045</v>
      </c>
      <c r="E151" s="184">
        <v>3.862222222222222</v>
      </c>
      <c r="F151" s="185">
        <f t="shared" si="20"/>
        <v>-4.9532284215546021</v>
      </c>
      <c r="G151" s="184">
        <v>8.9674220963172804</v>
      </c>
      <c r="H151" s="185">
        <f t="shared" si="20"/>
        <v>5.1051998740950584</v>
      </c>
      <c r="I151" s="184">
        <v>5.2242798353909468</v>
      </c>
      <c r="J151" s="185">
        <f t="shared" si="20"/>
        <v>-3.7431422609263336</v>
      </c>
      <c r="K151" s="184">
        <v>6.2333333333333334</v>
      </c>
      <c r="L151" s="185">
        <f t="shared" si="21"/>
        <v>1.0090534979423866</v>
      </c>
      <c r="M151" s="184"/>
      <c r="N151" s="185" t="s">
        <v>235</v>
      </c>
      <c r="O151" s="185" t="s">
        <v>235</v>
      </c>
    </row>
    <row r="152" spans="1:16" x14ac:dyDescent="0.25">
      <c r="B152" s="114" t="s">
        <v>93</v>
      </c>
      <c r="C152" s="184">
        <v>13.002333722287048</v>
      </c>
      <c r="D152" s="185">
        <v>5.4169496805271677</v>
      </c>
      <c r="E152" s="184">
        <v>5.5427631578947372</v>
      </c>
      <c r="F152" s="185">
        <f t="shared" si="20"/>
        <v>-7.4595705643923109</v>
      </c>
      <c r="G152" s="184">
        <v>6.4748110831234253</v>
      </c>
      <c r="H152" s="185">
        <f t="shared" si="20"/>
        <v>0.93204792522868818</v>
      </c>
      <c r="I152" s="184">
        <v>5.8742514970059876</v>
      </c>
      <c r="J152" s="185">
        <f t="shared" si="20"/>
        <v>-0.60055958611743776</v>
      </c>
      <c r="K152" s="184">
        <v>6.0465116279069768</v>
      </c>
      <c r="L152" s="185">
        <f t="shared" si="21"/>
        <v>0.17226013090098924</v>
      </c>
      <c r="M152" s="184"/>
      <c r="N152" s="185" t="s">
        <v>235</v>
      </c>
      <c r="O152" s="185" t="s">
        <v>235</v>
      </c>
    </row>
    <row r="153" spans="1:16" ht="15.75" x14ac:dyDescent="0.25">
      <c r="B153" s="117" t="s">
        <v>30</v>
      </c>
      <c r="C153" s="186">
        <v>9.3788204027394464</v>
      </c>
      <c r="D153" s="187">
        <v>0.35133659291477493</v>
      </c>
      <c r="E153" s="186">
        <v>7.0547388176415389</v>
      </c>
      <c r="F153" s="187">
        <f t="shared" si="20"/>
        <v>-2.3240815850979075</v>
      </c>
      <c r="G153" s="186">
        <v>7.9309434486591632</v>
      </c>
      <c r="H153" s="187">
        <f t="shared" si="20"/>
        <v>0.87620463101762436</v>
      </c>
      <c r="I153" s="186">
        <v>6.613911290322581</v>
      </c>
      <c r="J153" s="187">
        <f t="shared" si="20"/>
        <v>-1.3170321583365823</v>
      </c>
      <c r="K153" s="186">
        <v>6.7909909909909913</v>
      </c>
      <c r="L153" s="187">
        <f t="shared" si="21"/>
        <v>0.17707970066841039</v>
      </c>
      <c r="M153" s="186">
        <v>6.7764514378730327</v>
      </c>
      <c r="N153" s="187">
        <v>-0.19654049478217583</v>
      </c>
      <c r="O153" s="187">
        <v>-2.4406970509574526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318</v>
      </c>
      <c r="O162" s="112" t="s">
        <v>319</v>
      </c>
    </row>
    <row r="163" spans="2:15" x14ac:dyDescent="0.25">
      <c r="B163" s="114" t="s">
        <v>71</v>
      </c>
      <c r="C163" s="184">
        <v>9.2325123152709363</v>
      </c>
      <c r="D163" s="185">
        <v>1.0160739591065528</v>
      </c>
      <c r="E163" s="184">
        <v>5.938104448742747</v>
      </c>
      <c r="F163" s="185">
        <f t="shared" ref="F163:J165" si="22">IFERROR(E163-C163,"-")</f>
        <v>-3.2944078665281893</v>
      </c>
      <c r="G163" s="184">
        <v>1.9777777777777779</v>
      </c>
      <c r="H163" s="185">
        <f t="shared" si="22"/>
        <v>-3.9603266709649692</v>
      </c>
      <c r="I163" s="184">
        <v>6.2176258992805753</v>
      </c>
      <c r="J163" s="185">
        <f t="shared" si="22"/>
        <v>4.2398481215027974</v>
      </c>
      <c r="K163" s="184">
        <v>5.1819338422391859</v>
      </c>
      <c r="L163" s="185">
        <f t="shared" ref="L163:L165" si="23">IFERROR(K163-I163,"-")</f>
        <v>-1.0356920570413894</v>
      </c>
      <c r="M163" s="184">
        <v>5.5057324840764332</v>
      </c>
      <c r="N163" s="185">
        <v>0.32379864183724738</v>
      </c>
      <c r="O163" s="185">
        <v>-3.7267798311945031</v>
      </c>
    </row>
    <row r="164" spans="2:15" x14ac:dyDescent="0.25">
      <c r="B164" s="114" t="s">
        <v>73</v>
      </c>
      <c r="C164" s="184">
        <v>6.9308125502815772</v>
      </c>
      <c r="D164" s="185">
        <v>-0.76009654062751331</v>
      </c>
      <c r="E164" s="184">
        <v>4.3893939393939396</v>
      </c>
      <c r="F164" s="185">
        <f t="shared" si="22"/>
        <v>-2.5414186108876375</v>
      </c>
      <c r="G164" s="184">
        <v>6.0033557046979862</v>
      </c>
      <c r="H164" s="185">
        <f t="shared" si="22"/>
        <v>1.6139617653040466</v>
      </c>
      <c r="I164" s="184">
        <v>5.9796380090497738</v>
      </c>
      <c r="J164" s="185">
        <f t="shared" si="22"/>
        <v>-2.3717695648212356E-2</v>
      </c>
      <c r="K164" s="184">
        <v>4.8488745980707399</v>
      </c>
      <c r="L164" s="185">
        <f t="shared" si="23"/>
        <v>-1.1307634109790339</v>
      </c>
      <c r="M164" s="184">
        <v>5.2434266327396095</v>
      </c>
      <c r="N164" s="185">
        <v>0.39455203466886957</v>
      </c>
      <c r="O164" s="185">
        <v>-1.6873859175419677</v>
      </c>
    </row>
    <row r="165" spans="2:15" x14ac:dyDescent="0.25">
      <c r="B165" s="114" t="s">
        <v>75</v>
      </c>
      <c r="C165" s="184">
        <v>7.7352138307552316</v>
      </c>
      <c r="D165" s="185">
        <v>-0.30229760565830865</v>
      </c>
      <c r="E165" s="184">
        <v>4.2316715542521992</v>
      </c>
      <c r="F165" s="185">
        <f t="shared" si="22"/>
        <v>-3.5035422765030324</v>
      </c>
      <c r="G165" s="184">
        <v>12.337563451776649</v>
      </c>
      <c r="H165" s="185">
        <f t="shared" si="22"/>
        <v>8.1058918975244509</v>
      </c>
      <c r="I165" s="184">
        <v>5.2607385079125848</v>
      </c>
      <c r="J165" s="185">
        <f t="shared" si="22"/>
        <v>-7.0768249438640645</v>
      </c>
      <c r="K165" s="184">
        <v>5.5905752753977964</v>
      </c>
      <c r="L165" s="185">
        <f t="shared" si="23"/>
        <v>0.32983676748521162</v>
      </c>
      <c r="M165" s="184">
        <v>6.1583541147132168</v>
      </c>
      <c r="N165" s="185">
        <v>0.56777883931542039</v>
      </c>
      <c r="O165" s="185">
        <v>-1.5768597160420148</v>
      </c>
    </row>
    <row r="166" spans="2:15" x14ac:dyDescent="0.25">
      <c r="B166" s="114" t="s">
        <v>77</v>
      </c>
      <c r="C166" s="184">
        <v>7.7580357142857146</v>
      </c>
      <c r="D166" s="185">
        <v>1.3912875480265461</v>
      </c>
      <c r="E166" s="184" t="s">
        <v>235</v>
      </c>
      <c r="F166" s="185" t="str">
        <f>IFERROR(E166-C166,"-")</f>
        <v>-</v>
      </c>
      <c r="G166" s="184">
        <v>12.670378619153675</v>
      </c>
      <c r="H166" s="185" t="str">
        <f>IFERROR(G166-E166,"-")</f>
        <v>-</v>
      </c>
      <c r="I166" s="184">
        <v>9.519154557463672</v>
      </c>
      <c r="J166" s="185">
        <f>IFERROR(I166-G166,"-")</f>
        <v>-3.1512240616900034</v>
      </c>
      <c r="K166" s="184">
        <v>4.7073170731707314</v>
      </c>
      <c r="L166" s="185">
        <f>IFERROR(K166-I166,"-")</f>
        <v>-4.8118374842929406</v>
      </c>
      <c r="M166" s="184">
        <v>5.5823442136498516</v>
      </c>
      <c r="N166" s="185">
        <v>0.87502714047912011</v>
      </c>
      <c r="O166" s="185">
        <v>-2.175691500635863</v>
      </c>
    </row>
    <row r="167" spans="2:15" x14ac:dyDescent="0.25">
      <c r="B167" s="114" t="s">
        <v>79</v>
      </c>
      <c r="C167" s="184">
        <v>9.119877049180328</v>
      </c>
      <c r="D167" s="185">
        <v>1.5499024944729491</v>
      </c>
      <c r="E167" s="184" t="s">
        <v>235</v>
      </c>
      <c r="F167" s="185" t="str">
        <f t="shared" ref="F167:J175" si="24">IFERROR(E167-C167,"-")</f>
        <v>-</v>
      </c>
      <c r="G167" s="184">
        <v>8.8278236914600559</v>
      </c>
      <c r="H167" s="185" t="str">
        <f t="shared" si="24"/>
        <v>-</v>
      </c>
      <c r="I167" s="184">
        <v>8.5892307692307686</v>
      </c>
      <c r="J167" s="185">
        <f t="shared" si="24"/>
        <v>-0.2385929222292873</v>
      </c>
      <c r="K167" s="184">
        <v>5.8108108108108105</v>
      </c>
      <c r="L167" s="185">
        <f t="shared" ref="L167:L175" si="25">IFERROR(K167-I167,"-")</f>
        <v>-2.778419958419958</v>
      </c>
      <c r="M167" s="184">
        <v>5.4254787676935887</v>
      </c>
      <c r="N167" s="185">
        <v>-0.3853320431172218</v>
      </c>
      <c r="O167" s="185">
        <v>-3.6943982814867393</v>
      </c>
    </row>
    <row r="168" spans="2:15" x14ac:dyDescent="0.25">
      <c r="B168" s="114" t="s">
        <v>81</v>
      </c>
      <c r="C168" s="184">
        <v>7.6301775147928996</v>
      </c>
      <c r="D168" s="185">
        <v>-0.3280688317624243</v>
      </c>
      <c r="E168" s="184" t="s">
        <v>235</v>
      </c>
      <c r="F168" s="185" t="str">
        <f t="shared" si="24"/>
        <v>-</v>
      </c>
      <c r="G168" s="184">
        <v>13.403603603603603</v>
      </c>
      <c r="H168" s="185" t="str">
        <f t="shared" si="24"/>
        <v>-</v>
      </c>
      <c r="I168" s="184">
        <v>9.0412979351032448</v>
      </c>
      <c r="J168" s="185">
        <f t="shared" si="24"/>
        <v>-4.3623056685003583</v>
      </c>
      <c r="K168" s="184">
        <v>6.2152641878669277</v>
      </c>
      <c r="L168" s="185">
        <f t="shared" si="25"/>
        <v>-2.8260337472363171</v>
      </c>
      <c r="M168" s="184">
        <v>7.024236037934668</v>
      </c>
      <c r="N168" s="185">
        <v>0.80897185006774031</v>
      </c>
      <c r="O168" s="185">
        <v>-0.60594147685823163</v>
      </c>
    </row>
    <row r="169" spans="2:15" x14ac:dyDescent="0.25">
      <c r="B169" s="114" t="s">
        <v>83</v>
      </c>
      <c r="C169" s="184">
        <v>8.7026066350710902</v>
      </c>
      <c r="D169" s="185">
        <v>0.42049076605345803</v>
      </c>
      <c r="E169" s="184" t="s">
        <v>235</v>
      </c>
      <c r="F169" s="185" t="str">
        <f t="shared" si="24"/>
        <v>-</v>
      </c>
      <c r="G169" s="184">
        <v>12.340579710144928</v>
      </c>
      <c r="H169" s="185" t="str">
        <f t="shared" si="24"/>
        <v>-</v>
      </c>
      <c r="I169" s="184">
        <v>7.4050387596899228</v>
      </c>
      <c r="J169" s="185">
        <f t="shared" si="24"/>
        <v>-4.935540950455005</v>
      </c>
      <c r="K169" s="184">
        <v>6.7743589743589743</v>
      </c>
      <c r="L169" s="185">
        <f t="shared" si="25"/>
        <v>-0.63067978533094848</v>
      </c>
      <c r="M169" s="184">
        <v>5.4546912590216516</v>
      </c>
      <c r="N169" s="185">
        <v>-1.3196677153373226</v>
      </c>
      <c r="O169" s="185">
        <v>-3.2479153760494386</v>
      </c>
    </row>
    <row r="170" spans="2:15" x14ac:dyDescent="0.25">
      <c r="B170" s="114" t="s">
        <v>85</v>
      </c>
      <c r="C170" s="184">
        <v>8.8407596785975162</v>
      </c>
      <c r="D170" s="185">
        <v>0.60864798575283885</v>
      </c>
      <c r="E170" s="184">
        <v>7.812206572769953</v>
      </c>
      <c r="F170" s="185">
        <f t="shared" si="24"/>
        <v>-1.0285531058275632</v>
      </c>
      <c r="G170" s="184">
        <v>11.88422247446084</v>
      </c>
      <c r="H170" s="185">
        <f t="shared" si="24"/>
        <v>4.0720159016908868</v>
      </c>
      <c r="I170" s="184">
        <v>6.9071883530482259</v>
      </c>
      <c r="J170" s="185">
        <f t="shared" si="24"/>
        <v>-4.9770341214126139</v>
      </c>
      <c r="K170" s="184">
        <v>7.71830985915493</v>
      </c>
      <c r="L170" s="185">
        <f t="shared" si="25"/>
        <v>0.81112150610670408</v>
      </c>
      <c r="M170" s="184">
        <v>5.6917431192660555</v>
      </c>
      <c r="N170" s="185">
        <v>-2.0265667398888745</v>
      </c>
      <c r="O170" s="185">
        <v>-3.1490165593314607</v>
      </c>
    </row>
    <row r="171" spans="2:15" x14ac:dyDescent="0.25">
      <c r="B171" s="114" t="s">
        <v>87</v>
      </c>
      <c r="C171" s="184">
        <v>9.1088082901554408</v>
      </c>
      <c r="D171" s="185">
        <v>1.2277166722217174</v>
      </c>
      <c r="E171" s="184">
        <v>6.5802469135802468</v>
      </c>
      <c r="F171" s="185">
        <f t="shared" si="24"/>
        <v>-2.528561376575194</v>
      </c>
      <c r="G171" s="184">
        <v>12.139837398373984</v>
      </c>
      <c r="H171" s="185">
        <f t="shared" si="24"/>
        <v>5.5595904847937376</v>
      </c>
      <c r="I171" s="184">
        <v>6.6670353982300883</v>
      </c>
      <c r="J171" s="185">
        <f t="shared" si="24"/>
        <v>-5.4728020001438962</v>
      </c>
      <c r="K171" s="184">
        <v>8.5570469798657722</v>
      </c>
      <c r="L171" s="185">
        <f t="shared" si="25"/>
        <v>1.8900115816356839</v>
      </c>
      <c r="M171" s="184"/>
      <c r="N171" s="185" t="s">
        <v>235</v>
      </c>
      <c r="O171" s="185" t="s">
        <v>235</v>
      </c>
    </row>
    <row r="172" spans="2:15" x14ac:dyDescent="0.25">
      <c r="B172" s="114" t="s">
        <v>89</v>
      </c>
      <c r="C172" s="184">
        <v>8.2882096069869</v>
      </c>
      <c r="D172" s="185">
        <v>0.276188570172474</v>
      </c>
      <c r="E172" s="184">
        <v>6.8289473684210522</v>
      </c>
      <c r="F172" s="185">
        <f t="shared" si="24"/>
        <v>-1.4592622385658478</v>
      </c>
      <c r="G172" s="184">
        <v>9.1653027823240585</v>
      </c>
      <c r="H172" s="185">
        <f t="shared" si="24"/>
        <v>2.3363554139030063</v>
      </c>
      <c r="I172" s="184">
        <v>6.0141467727674627</v>
      </c>
      <c r="J172" s="185">
        <f t="shared" si="24"/>
        <v>-3.1511560095565958</v>
      </c>
      <c r="K172" s="184">
        <v>5.2829736211031175</v>
      </c>
      <c r="L172" s="185">
        <f t="shared" si="25"/>
        <v>-0.73117315166434516</v>
      </c>
      <c r="M172" s="184"/>
      <c r="N172" s="185" t="s">
        <v>235</v>
      </c>
      <c r="O172" s="185" t="s">
        <v>235</v>
      </c>
    </row>
    <row r="173" spans="2:15" x14ac:dyDescent="0.25">
      <c r="B173" s="114" t="s">
        <v>91</v>
      </c>
      <c r="C173" s="184">
        <v>5.7645631067961167</v>
      </c>
      <c r="D173" s="185">
        <v>-2.0297476153045402</v>
      </c>
      <c r="E173" s="184">
        <v>3.7534246575342465</v>
      </c>
      <c r="F173" s="185">
        <f t="shared" si="24"/>
        <v>-2.0111384492618702</v>
      </c>
      <c r="G173" s="184">
        <v>8.2072243346007596</v>
      </c>
      <c r="H173" s="185">
        <f t="shared" si="24"/>
        <v>4.4537996770665131</v>
      </c>
      <c r="I173" s="184">
        <v>6.8518518518518521</v>
      </c>
      <c r="J173" s="185">
        <f t="shared" si="24"/>
        <v>-1.3553724827489075</v>
      </c>
      <c r="K173" s="184">
        <v>5.211267605633803</v>
      </c>
      <c r="L173" s="185">
        <f t="shared" si="25"/>
        <v>-1.6405842462180491</v>
      </c>
      <c r="M173" s="184"/>
      <c r="N173" s="185" t="s">
        <v>235</v>
      </c>
      <c r="O173" s="185" t="s">
        <v>235</v>
      </c>
    </row>
    <row r="174" spans="2:15" x14ac:dyDescent="0.25">
      <c r="B174" s="114" t="s">
        <v>93</v>
      </c>
      <c r="C174" s="184">
        <v>6.3040201005025125</v>
      </c>
      <c r="D174" s="185">
        <v>0.36224197304381889</v>
      </c>
      <c r="E174" s="184">
        <v>6.1297709923664119</v>
      </c>
      <c r="F174" s="185">
        <f t="shared" si="24"/>
        <v>-0.17424910813610062</v>
      </c>
      <c r="G174" s="184">
        <v>5.6374829001367992</v>
      </c>
      <c r="H174" s="185">
        <f t="shared" si="24"/>
        <v>-0.49228809222961267</v>
      </c>
      <c r="I174" s="184">
        <v>5.157782515991471</v>
      </c>
      <c r="J174" s="185">
        <f t="shared" si="24"/>
        <v>-0.47970038414532823</v>
      </c>
      <c r="K174" s="184">
        <v>4.7777777777777777</v>
      </c>
      <c r="L174" s="185">
        <f t="shared" si="25"/>
        <v>-0.38000473821369329</v>
      </c>
      <c r="M174" s="184"/>
      <c r="N174" s="185" t="s">
        <v>235</v>
      </c>
      <c r="O174" s="185" t="s">
        <v>235</v>
      </c>
    </row>
    <row r="175" spans="2:15" ht="15.75" x14ac:dyDescent="0.25">
      <c r="B175" s="117" t="s">
        <v>30</v>
      </c>
      <c r="C175" s="186">
        <v>8.137191100167092</v>
      </c>
      <c r="D175" s="187">
        <v>0.50109730378834438</v>
      </c>
      <c r="E175" s="186">
        <v>5.5576461168935145</v>
      </c>
      <c r="F175" s="187">
        <f t="shared" si="24"/>
        <v>-2.5795449832735775</v>
      </c>
      <c r="G175" s="186">
        <v>9.9629410020753042</v>
      </c>
      <c r="H175" s="187">
        <f t="shared" si="24"/>
        <v>4.4052948851817897</v>
      </c>
      <c r="I175" s="186">
        <v>6.6787385554425232</v>
      </c>
      <c r="J175" s="187">
        <f t="shared" si="24"/>
        <v>-3.284202446632781</v>
      </c>
      <c r="K175" s="186">
        <v>5.687565230356344</v>
      </c>
      <c r="L175" s="187">
        <f t="shared" si="25"/>
        <v>-0.99117332508617917</v>
      </c>
      <c r="M175" s="186">
        <v>5.7137546468401483</v>
      </c>
      <c r="N175" s="187">
        <v>4.6959018636259842E-2</v>
      </c>
      <c r="O175" s="187">
        <v>-2.4961531872612346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296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318</v>
      </c>
      <c r="O184" s="112" t="s">
        <v>319</v>
      </c>
    </row>
    <row r="185" spans="1:16" x14ac:dyDescent="0.25">
      <c r="A185" s="120"/>
      <c r="B185" s="114" t="s">
        <v>71</v>
      </c>
      <c r="C185" s="184">
        <v>11.540636042402827</v>
      </c>
      <c r="D185" s="185">
        <v>3.8968004259644706</v>
      </c>
      <c r="E185" s="184">
        <v>6.3968749999999996</v>
      </c>
      <c r="F185" s="185">
        <f t="shared" ref="F185:J187" si="26">IFERROR(E185-C185,"-")</f>
        <v>-5.1437610424028275</v>
      </c>
      <c r="G185" s="184">
        <v>4.8</v>
      </c>
      <c r="H185" s="185">
        <f t="shared" si="26"/>
        <v>-1.5968749999999998</v>
      </c>
      <c r="I185" s="184">
        <v>8.4686098654708513</v>
      </c>
      <c r="J185" s="185">
        <f t="shared" si="26"/>
        <v>3.6686098654708514</v>
      </c>
      <c r="K185" s="184">
        <v>6.9557894736842103</v>
      </c>
      <c r="L185" s="185">
        <f t="shared" ref="L185:L187" si="27">IFERROR(K185-I185,"-")</f>
        <v>-1.512820391786641</v>
      </c>
      <c r="M185" s="184">
        <v>6.4937500000000004</v>
      </c>
      <c r="N185" s="185">
        <v>-0.46203947368420994</v>
      </c>
      <c r="O185" s="185">
        <v>-5.0468860424028268</v>
      </c>
    </row>
    <row r="186" spans="1:16" x14ac:dyDescent="0.25">
      <c r="B186" s="114" t="s">
        <v>73</v>
      </c>
      <c r="C186" s="184">
        <v>8.0399999999999991</v>
      </c>
      <c r="D186" s="185">
        <v>1.0999369085173489</v>
      </c>
      <c r="E186" s="184">
        <v>7.1520618556701034</v>
      </c>
      <c r="F186" s="185">
        <f t="shared" si="26"/>
        <v>-0.88793814432989571</v>
      </c>
      <c r="G186" s="184">
        <v>3.88</v>
      </c>
      <c r="H186" s="185">
        <f t="shared" si="26"/>
        <v>-3.2720618556701035</v>
      </c>
      <c r="I186" s="184">
        <v>5.5279503105590067</v>
      </c>
      <c r="J186" s="185">
        <f t="shared" si="26"/>
        <v>1.6479503105590068</v>
      </c>
      <c r="K186" s="184">
        <v>7.1404682274247495</v>
      </c>
      <c r="L186" s="185">
        <f t="shared" si="27"/>
        <v>1.6125179168657429</v>
      </c>
      <c r="M186" s="184">
        <v>5.6514032496307234</v>
      </c>
      <c r="N186" s="185">
        <v>-1.4890649777940261</v>
      </c>
      <c r="O186" s="185">
        <v>-2.3885967503692758</v>
      </c>
    </row>
    <row r="187" spans="1:16" x14ac:dyDescent="0.25">
      <c r="B187" s="114" t="s">
        <v>75</v>
      </c>
      <c r="C187" s="184">
        <v>6.99</v>
      </c>
      <c r="D187" s="185">
        <v>1.0263128491620117</v>
      </c>
      <c r="E187" s="184">
        <v>6.0179640718562872</v>
      </c>
      <c r="F187" s="185">
        <f t="shared" si="26"/>
        <v>-0.97203592814371298</v>
      </c>
      <c r="G187" s="184">
        <v>26.625</v>
      </c>
      <c r="H187" s="185">
        <f t="shared" si="26"/>
        <v>20.607035928143713</v>
      </c>
      <c r="I187" s="184">
        <v>8.4092592592592599</v>
      </c>
      <c r="J187" s="185">
        <f t="shared" si="26"/>
        <v>-18.215740740740742</v>
      </c>
      <c r="K187" s="184">
        <v>8.2876344086021501</v>
      </c>
      <c r="L187" s="185">
        <f t="shared" si="27"/>
        <v>-0.12162485065710982</v>
      </c>
      <c r="M187" s="184">
        <v>5.971830985915493</v>
      </c>
      <c r="N187" s="185">
        <v>-2.3158034226866571</v>
      </c>
      <c r="O187" s="185">
        <v>-1.0181690140845072</v>
      </c>
    </row>
    <row r="188" spans="1:16" x14ac:dyDescent="0.25">
      <c r="B188" s="114" t="s">
        <v>77</v>
      </c>
      <c r="C188" s="184">
        <v>10.559633027522937</v>
      </c>
      <c r="D188" s="185">
        <v>3.7732252605326453</v>
      </c>
      <c r="E188" s="184" t="s">
        <v>235</v>
      </c>
      <c r="F188" s="185" t="str">
        <f>IFERROR(E188-C188,"-")</f>
        <v>-</v>
      </c>
      <c r="G188" s="184">
        <v>12.12087912087912</v>
      </c>
      <c r="H188" s="185" t="str">
        <f>IFERROR(G188-E188,"-")</f>
        <v>-</v>
      </c>
      <c r="I188" s="184">
        <v>10.045028142589118</v>
      </c>
      <c r="J188" s="185">
        <f>IFERROR(I188-G188,"-")</f>
        <v>-2.0758509782900028</v>
      </c>
      <c r="K188" s="184">
        <v>8.3674242424242422</v>
      </c>
      <c r="L188" s="185">
        <f>IFERROR(K188-I188,"-")</f>
        <v>-1.6776039001648755</v>
      </c>
      <c r="M188" s="184">
        <v>6.8112745098039218</v>
      </c>
      <c r="N188" s="185">
        <v>-1.5561497326203204</v>
      </c>
      <c r="O188" s="185">
        <v>-3.7483585177190148</v>
      </c>
    </row>
    <row r="189" spans="1:16" x14ac:dyDescent="0.25">
      <c r="B189" s="114" t="s">
        <v>79</v>
      </c>
      <c r="C189" s="184">
        <v>9.0594594594594593</v>
      </c>
      <c r="D189" s="185">
        <v>1.1996109746109749</v>
      </c>
      <c r="E189" s="184" t="s">
        <v>235</v>
      </c>
      <c r="F189" s="185" t="str">
        <f t="shared" ref="F189:J197" si="28">IFERROR(E189-C189,"-")</f>
        <v>-</v>
      </c>
      <c r="G189" s="184">
        <v>8.9658385093167698</v>
      </c>
      <c r="H189" s="185" t="str">
        <f t="shared" si="28"/>
        <v>-</v>
      </c>
      <c r="I189" s="184">
        <v>11.530909090909091</v>
      </c>
      <c r="J189" s="185">
        <f t="shared" si="28"/>
        <v>2.5650705815923214</v>
      </c>
      <c r="K189" s="184">
        <v>5.6338797814207648</v>
      </c>
      <c r="L189" s="185">
        <f t="shared" ref="L189:L197" si="29">IFERROR(K189-I189,"-")</f>
        <v>-5.8970293094883264</v>
      </c>
      <c r="M189" s="184">
        <v>6.777358490566038</v>
      </c>
      <c r="N189" s="185">
        <v>1.1434787091452732</v>
      </c>
      <c r="O189" s="185">
        <v>-2.2821009688934213</v>
      </c>
    </row>
    <row r="190" spans="1:16" x14ac:dyDescent="0.25">
      <c r="B190" s="114" t="s">
        <v>120</v>
      </c>
      <c r="C190" s="184">
        <v>7.4</v>
      </c>
      <c r="D190" s="185">
        <v>0.27947882736156426</v>
      </c>
      <c r="E190" s="184" t="s">
        <v>235</v>
      </c>
      <c r="F190" s="185" t="str">
        <f t="shared" si="28"/>
        <v>-</v>
      </c>
      <c r="G190" s="184">
        <v>9.638461538461538</v>
      </c>
      <c r="H190" s="185" t="str">
        <f t="shared" si="28"/>
        <v>-</v>
      </c>
      <c r="I190" s="184">
        <v>21.8125</v>
      </c>
      <c r="J190" s="185">
        <f t="shared" si="28"/>
        <v>12.174038461538462</v>
      </c>
      <c r="K190" s="184">
        <v>6.134615384615385</v>
      </c>
      <c r="L190" s="185">
        <f t="shared" si="29"/>
        <v>-15.677884615384615</v>
      </c>
      <c r="M190" s="184">
        <v>5.4095238095238098</v>
      </c>
      <c r="N190" s="185">
        <v>-0.72509157509157518</v>
      </c>
      <c r="O190" s="185">
        <v>-1.9904761904761905</v>
      </c>
    </row>
    <row r="191" spans="1:16" x14ac:dyDescent="0.25">
      <c r="B191" s="114" t="s">
        <v>83</v>
      </c>
      <c r="C191" s="184">
        <v>7.8377281947261661</v>
      </c>
      <c r="D191" s="185">
        <v>0.28189063127438985</v>
      </c>
      <c r="E191" s="184" t="s">
        <v>235</v>
      </c>
      <c r="F191" s="185" t="str">
        <f t="shared" si="28"/>
        <v>-</v>
      </c>
      <c r="G191" s="184">
        <v>10.96140350877193</v>
      </c>
      <c r="H191" s="185" t="str">
        <f t="shared" si="28"/>
        <v>-</v>
      </c>
      <c r="I191" s="184">
        <v>9.2523020257826882</v>
      </c>
      <c r="J191" s="185">
        <f t="shared" si="28"/>
        <v>-1.7091014829892419</v>
      </c>
      <c r="K191" s="184">
        <v>11.201712654614653</v>
      </c>
      <c r="L191" s="185">
        <f t="shared" si="29"/>
        <v>1.9494106288319646</v>
      </c>
      <c r="M191" s="184">
        <v>8.1009174311926611</v>
      </c>
      <c r="N191" s="185">
        <v>-3.1007952234219918</v>
      </c>
      <c r="O191" s="185">
        <v>0.26318923646649495</v>
      </c>
    </row>
    <row r="192" spans="1:16" x14ac:dyDescent="0.25">
      <c r="B192" s="114" t="s">
        <v>85</v>
      </c>
      <c r="C192" s="184">
        <v>7.0586734693877551</v>
      </c>
      <c r="D192" s="185">
        <v>0.21492346938775508</v>
      </c>
      <c r="E192" s="184">
        <v>7.1864035087719298</v>
      </c>
      <c r="F192" s="185">
        <f t="shared" si="28"/>
        <v>0.12773003938417471</v>
      </c>
      <c r="G192" s="184">
        <v>8.9747368421052638</v>
      </c>
      <c r="H192" s="185">
        <f t="shared" si="28"/>
        <v>1.788333333333334</v>
      </c>
      <c r="I192" s="184">
        <v>10.574866310160427</v>
      </c>
      <c r="J192" s="185">
        <f t="shared" si="28"/>
        <v>1.6001294680551634</v>
      </c>
      <c r="K192" s="184">
        <v>7.939516129032258</v>
      </c>
      <c r="L192" s="185">
        <f t="shared" si="29"/>
        <v>-2.6353501811281692</v>
      </c>
      <c r="M192" s="184">
        <v>7.3985765124555156</v>
      </c>
      <c r="N192" s="185">
        <v>-0.54093961657674239</v>
      </c>
      <c r="O192" s="185">
        <v>0.33990304306776054</v>
      </c>
    </row>
    <row r="193" spans="2:16" x14ac:dyDescent="0.25">
      <c r="B193" s="114" t="s">
        <v>87</v>
      </c>
      <c r="C193" s="184">
        <v>8.5381526104417667</v>
      </c>
      <c r="D193" s="185">
        <v>-8.3755516766714777E-2</v>
      </c>
      <c r="E193" s="184">
        <v>6.9109816971713807</v>
      </c>
      <c r="F193" s="185">
        <f t="shared" si="28"/>
        <v>-1.627170913270386</v>
      </c>
      <c r="G193" s="184">
        <v>7.5906148867313918</v>
      </c>
      <c r="H193" s="185">
        <f t="shared" si="28"/>
        <v>0.67963318956001117</v>
      </c>
      <c r="I193" s="184">
        <v>6.9741176470588231</v>
      </c>
      <c r="J193" s="185">
        <f t="shared" si="28"/>
        <v>-0.61649723967256875</v>
      </c>
      <c r="K193" s="184">
        <v>7.827027027027027</v>
      </c>
      <c r="L193" s="185">
        <f t="shared" si="29"/>
        <v>0.85290937996820393</v>
      </c>
      <c r="M193" s="184"/>
      <c r="N193" s="185" t="s">
        <v>235</v>
      </c>
      <c r="O193" s="185" t="s">
        <v>235</v>
      </c>
    </row>
    <row r="194" spans="2:16" x14ac:dyDescent="0.25">
      <c r="B194" s="114" t="s">
        <v>89</v>
      </c>
      <c r="C194" s="184">
        <v>7.0607476635514015</v>
      </c>
      <c r="D194" s="185">
        <v>-0.15934803022850286</v>
      </c>
      <c r="E194" s="184">
        <v>8.6809815950920246</v>
      </c>
      <c r="F194" s="185">
        <f t="shared" si="28"/>
        <v>1.6202339315406231</v>
      </c>
      <c r="G194" s="184">
        <v>5.8525641025641022</v>
      </c>
      <c r="H194" s="185">
        <f t="shared" si="28"/>
        <v>-2.8284174925279224</v>
      </c>
      <c r="I194" s="184">
        <v>7.5658263305322127</v>
      </c>
      <c r="J194" s="185">
        <f t="shared" si="28"/>
        <v>1.7132622279681105</v>
      </c>
      <c r="K194" s="184">
        <v>5.9731903485254696</v>
      </c>
      <c r="L194" s="185">
        <f t="shared" si="29"/>
        <v>-1.5926359820067431</v>
      </c>
      <c r="M194" s="184"/>
      <c r="N194" s="185" t="s">
        <v>235</v>
      </c>
      <c r="O194" s="185" t="s">
        <v>235</v>
      </c>
    </row>
    <row r="195" spans="2:16" x14ac:dyDescent="0.25">
      <c r="B195" s="114" t="s">
        <v>91</v>
      </c>
      <c r="C195" s="184">
        <v>6.9944751381215466</v>
      </c>
      <c r="D195" s="185">
        <v>-2.1541735105271025</v>
      </c>
      <c r="E195" s="184">
        <v>9.1086956521739122</v>
      </c>
      <c r="F195" s="185">
        <f t="shared" si="28"/>
        <v>2.1142205140523656</v>
      </c>
      <c r="G195" s="184">
        <v>9.7633262260127935</v>
      </c>
      <c r="H195" s="185">
        <f t="shared" si="28"/>
        <v>0.65463057383888135</v>
      </c>
      <c r="I195" s="184">
        <v>7.7903780068728521</v>
      </c>
      <c r="J195" s="185">
        <f t="shared" si="28"/>
        <v>-1.9729482191399415</v>
      </c>
      <c r="K195" s="184">
        <v>6.9265873015873014</v>
      </c>
      <c r="L195" s="185">
        <f t="shared" si="29"/>
        <v>-0.86379070528555069</v>
      </c>
      <c r="M195" s="184"/>
      <c r="N195" s="185" t="s">
        <v>235</v>
      </c>
      <c r="O195" s="185" t="s">
        <v>235</v>
      </c>
    </row>
    <row r="196" spans="2:16" x14ac:dyDescent="0.25">
      <c r="B196" s="114" t="s">
        <v>93</v>
      </c>
      <c r="C196" s="184">
        <v>5.9863945578231297</v>
      </c>
      <c r="D196" s="185">
        <v>-1.6560635427355299</v>
      </c>
      <c r="E196" s="184">
        <v>6.295774647887324</v>
      </c>
      <c r="F196" s="185">
        <f t="shared" si="28"/>
        <v>0.30938009006419431</v>
      </c>
      <c r="G196" s="184">
        <v>5.6547811993517021</v>
      </c>
      <c r="H196" s="185">
        <f t="shared" si="28"/>
        <v>-0.6409934485356219</v>
      </c>
      <c r="I196" s="184">
        <v>5.7267605633802816</v>
      </c>
      <c r="J196" s="185">
        <f t="shared" si="28"/>
        <v>7.1979364028579518E-2</v>
      </c>
      <c r="K196" s="184">
        <v>7.3769063180827885</v>
      </c>
      <c r="L196" s="185">
        <f t="shared" si="29"/>
        <v>1.6501457547025069</v>
      </c>
      <c r="M196" s="184"/>
      <c r="N196" s="185" t="s">
        <v>235</v>
      </c>
      <c r="O196" s="185" t="s">
        <v>235</v>
      </c>
    </row>
    <row r="197" spans="2:16" ht="15.75" x14ac:dyDescent="0.25">
      <c r="B197" s="117" t="s">
        <v>30</v>
      </c>
      <c r="C197" s="186">
        <v>7.992798079487863</v>
      </c>
      <c r="D197" s="187">
        <v>0.5721319373425704</v>
      </c>
      <c r="E197" s="186">
        <v>6.9830866807610992</v>
      </c>
      <c r="F197" s="187">
        <f t="shared" si="28"/>
        <v>-1.0097113987267639</v>
      </c>
      <c r="G197" s="186">
        <v>8.447115384615385</v>
      </c>
      <c r="H197" s="187">
        <f t="shared" si="28"/>
        <v>1.4640287038542859</v>
      </c>
      <c r="I197" s="186">
        <v>8.6839999999999993</v>
      </c>
      <c r="J197" s="187">
        <f t="shared" si="28"/>
        <v>0.23688461538461425</v>
      </c>
      <c r="K197" s="186">
        <v>7.9149812734082401</v>
      </c>
      <c r="L197" s="187">
        <f t="shared" si="29"/>
        <v>-0.76901872659175918</v>
      </c>
      <c r="M197" s="186">
        <v>6.4363076923076923</v>
      </c>
      <c r="N197" s="187">
        <v>-1.8919806951441513</v>
      </c>
      <c r="O197" s="187">
        <v>-1.9423995320269087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297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318</v>
      </c>
      <c r="O206" s="112" t="s">
        <v>319</v>
      </c>
    </row>
    <row r="207" spans="2:16" x14ac:dyDescent="0.25">
      <c r="B207" s="114" t="s">
        <v>71</v>
      </c>
      <c r="C207" s="184">
        <v>4.8284671532846719</v>
      </c>
      <c r="D207" s="185">
        <v>-1.5728273450972052</v>
      </c>
      <c r="E207" s="184">
        <v>7.1428571428571432</v>
      </c>
      <c r="F207" s="185">
        <f t="shared" ref="F207:J209" si="30">IFERROR(E207-C207,"-")</f>
        <v>2.3143899895724713</v>
      </c>
      <c r="G207" s="184" t="s">
        <v>235</v>
      </c>
      <c r="H207" s="185" t="str">
        <f t="shared" si="30"/>
        <v>-</v>
      </c>
      <c r="I207" s="184">
        <v>6.4970149253731346</v>
      </c>
      <c r="J207" s="185" t="str">
        <f t="shared" si="30"/>
        <v>-</v>
      </c>
      <c r="K207" s="184">
        <v>5.2597402597402594</v>
      </c>
      <c r="L207" s="185">
        <f t="shared" ref="L207:L209" si="31">IFERROR(K207-I207,"-")</f>
        <v>-1.2372746656328752</v>
      </c>
      <c r="M207" s="184">
        <v>4.6744186046511631</v>
      </c>
      <c r="N207" s="185">
        <v>-0.58532165508909628</v>
      </c>
      <c r="O207" s="185">
        <v>-0.15404854863350881</v>
      </c>
    </row>
    <row r="208" spans="2:16" x14ac:dyDescent="0.25">
      <c r="B208" s="114" t="s">
        <v>73</v>
      </c>
      <c r="C208" s="184">
        <v>11.26046511627907</v>
      </c>
      <c r="D208" s="185">
        <v>5.0299686623783604</v>
      </c>
      <c r="E208" s="184">
        <v>7.9022988505747129</v>
      </c>
      <c r="F208" s="185">
        <f t="shared" si="30"/>
        <v>-3.3581662657043569</v>
      </c>
      <c r="G208" s="184">
        <v>2.4722222222222223</v>
      </c>
      <c r="H208" s="185">
        <f t="shared" si="30"/>
        <v>-5.4300766283524906</v>
      </c>
      <c r="I208" s="184">
        <v>5.3178807947019866</v>
      </c>
      <c r="J208" s="185">
        <f t="shared" si="30"/>
        <v>2.8456585724797643</v>
      </c>
      <c r="K208" s="184">
        <v>4.1845238095238093</v>
      </c>
      <c r="L208" s="185">
        <f t="shared" si="31"/>
        <v>-1.1333569851781773</v>
      </c>
      <c r="M208" s="184">
        <v>5.1681614349775788</v>
      </c>
      <c r="N208" s="185">
        <v>0.98363762545376954</v>
      </c>
      <c r="O208" s="185">
        <v>-6.092303681301491</v>
      </c>
    </row>
    <row r="209" spans="2:16" x14ac:dyDescent="0.25">
      <c r="B209" s="114" t="s">
        <v>75</v>
      </c>
      <c r="C209" s="184">
        <v>6.7069486404833834</v>
      </c>
      <c r="D209" s="185">
        <v>0.12575205928680244</v>
      </c>
      <c r="E209" s="184">
        <v>5.8918918918918921</v>
      </c>
      <c r="F209" s="185">
        <f t="shared" si="30"/>
        <v>-0.81505674859149124</v>
      </c>
      <c r="G209" s="184">
        <v>8.4444444444444446</v>
      </c>
      <c r="H209" s="185">
        <f t="shared" si="30"/>
        <v>2.5525525525525525</v>
      </c>
      <c r="I209" s="184">
        <v>7.3270524899057872</v>
      </c>
      <c r="J209" s="185">
        <f t="shared" si="30"/>
        <v>-1.1173919545386575</v>
      </c>
      <c r="K209" s="184">
        <v>5.8786127167630058</v>
      </c>
      <c r="L209" s="185">
        <f t="shared" si="31"/>
        <v>-1.4484397731427814</v>
      </c>
      <c r="M209" s="184">
        <v>5.6603415559772294</v>
      </c>
      <c r="N209" s="185">
        <v>-0.21827116078577635</v>
      </c>
      <c r="O209" s="185">
        <v>-1.0466070845061539</v>
      </c>
    </row>
    <row r="210" spans="2:16" x14ac:dyDescent="0.25">
      <c r="B210" s="114" t="s">
        <v>77</v>
      </c>
      <c r="C210" s="184">
        <v>9.286363636363637</v>
      </c>
      <c r="D210" s="185">
        <v>2.5875000000000004</v>
      </c>
      <c r="E210" s="184" t="s">
        <v>235</v>
      </c>
      <c r="F210" s="185" t="str">
        <f>IFERROR(E210-C210,"-")</f>
        <v>-</v>
      </c>
      <c r="G210" s="184">
        <v>5.5490196078431371</v>
      </c>
      <c r="H210" s="185" t="str">
        <f>IFERROR(G210-E210,"-")</f>
        <v>-</v>
      </c>
      <c r="I210" s="184">
        <v>8.2398989898989896</v>
      </c>
      <c r="J210" s="185">
        <f>IFERROR(I210-G210,"-")</f>
        <v>2.6908793820558525</v>
      </c>
      <c r="K210" s="184">
        <v>5.3626943005181351</v>
      </c>
      <c r="L210" s="185">
        <f>IFERROR(K210-I210,"-")</f>
        <v>-2.8772046893808545</v>
      </c>
      <c r="M210" s="184">
        <v>5.6619915848527347</v>
      </c>
      <c r="N210" s="185">
        <v>0.29929728433459957</v>
      </c>
      <c r="O210" s="185">
        <v>-3.6243720515109024</v>
      </c>
    </row>
    <row r="211" spans="2:16" x14ac:dyDescent="0.25">
      <c r="B211" s="114" t="s">
        <v>79</v>
      </c>
      <c r="C211" s="184">
        <v>4.7461538461538462</v>
      </c>
      <c r="D211" s="185">
        <v>-3.0469496021220159</v>
      </c>
      <c r="E211" s="184" t="s">
        <v>235</v>
      </c>
      <c r="F211" s="185" t="str">
        <f t="shared" ref="F211:J219" si="32">IFERROR(E211-C211,"-")</f>
        <v>-</v>
      </c>
      <c r="G211" s="184">
        <v>11.186440677966102</v>
      </c>
      <c r="H211" s="185" t="str">
        <f t="shared" si="32"/>
        <v>-</v>
      </c>
      <c r="I211" s="184">
        <v>6.2099502487562193</v>
      </c>
      <c r="J211" s="185">
        <f t="shared" si="32"/>
        <v>-4.9764904292098828</v>
      </c>
      <c r="K211" s="184">
        <v>10.48358208955224</v>
      </c>
      <c r="L211" s="185">
        <f t="shared" ref="L211:L219" si="33">IFERROR(K211-I211,"-")</f>
        <v>4.2736318407960203</v>
      </c>
      <c r="M211" s="184">
        <v>9.7833655705996136</v>
      </c>
      <c r="N211" s="185">
        <v>-0.70021651895262593</v>
      </c>
      <c r="O211" s="185">
        <v>5.0372117244457675</v>
      </c>
    </row>
    <row r="212" spans="2:16" x14ac:dyDescent="0.25">
      <c r="B212" s="114" t="s">
        <v>81</v>
      </c>
      <c r="C212" s="184">
        <v>11.947916666666666</v>
      </c>
      <c r="D212" s="185">
        <v>4.6047794117647056</v>
      </c>
      <c r="E212" s="184" t="s">
        <v>235</v>
      </c>
      <c r="F212" s="185" t="str">
        <f t="shared" si="32"/>
        <v>-</v>
      </c>
      <c r="G212" s="184">
        <v>8.1962774957698823</v>
      </c>
      <c r="H212" s="185" t="str">
        <f t="shared" si="32"/>
        <v>-</v>
      </c>
      <c r="I212" s="184">
        <v>7.7713178294573639</v>
      </c>
      <c r="J212" s="185">
        <f t="shared" si="32"/>
        <v>-0.42495966631251836</v>
      </c>
      <c r="K212" s="184">
        <v>7.9305019305019302</v>
      </c>
      <c r="L212" s="185">
        <f t="shared" si="33"/>
        <v>0.15918410104456626</v>
      </c>
      <c r="M212" s="184">
        <v>12.087912087912088</v>
      </c>
      <c r="N212" s="185">
        <v>4.1574101574101574</v>
      </c>
      <c r="O212" s="185">
        <v>0.13999542124542153</v>
      </c>
    </row>
    <row r="213" spans="2:16" x14ac:dyDescent="0.25">
      <c r="B213" s="114" t="s">
        <v>83</v>
      </c>
      <c r="C213" s="184">
        <v>9.283185840707965</v>
      </c>
      <c r="D213" s="185">
        <v>4.1386771701877336</v>
      </c>
      <c r="E213" s="184" t="s">
        <v>235</v>
      </c>
      <c r="F213" s="185" t="str">
        <f t="shared" si="32"/>
        <v>-</v>
      </c>
      <c r="G213" s="184">
        <v>9.9950124688279303</v>
      </c>
      <c r="H213" s="185" t="str">
        <f t="shared" si="32"/>
        <v>-</v>
      </c>
      <c r="I213" s="184">
        <v>8.0470588235294116</v>
      </c>
      <c r="J213" s="185">
        <f t="shared" si="32"/>
        <v>-1.9479536452985187</v>
      </c>
      <c r="K213" s="184">
        <v>8.4517766497461935</v>
      </c>
      <c r="L213" s="185">
        <f t="shared" si="33"/>
        <v>0.40471782621678187</v>
      </c>
      <c r="M213" s="184">
        <v>8.3801369863013697</v>
      </c>
      <c r="N213" s="185">
        <v>-7.1639663444823753E-2</v>
      </c>
      <c r="O213" s="185">
        <v>-0.90304885440659532</v>
      </c>
    </row>
    <row r="214" spans="2:16" x14ac:dyDescent="0.25">
      <c r="B214" s="114" t="s">
        <v>85</v>
      </c>
      <c r="C214" s="184">
        <v>6.502092050209205</v>
      </c>
      <c r="D214" s="185">
        <v>0.17516897328612835</v>
      </c>
      <c r="E214" s="184">
        <v>6.7955555555555556</v>
      </c>
      <c r="F214" s="185">
        <f t="shared" si="32"/>
        <v>0.29346350534635057</v>
      </c>
      <c r="G214" s="184">
        <v>7.3592233009708741</v>
      </c>
      <c r="H214" s="185">
        <f t="shared" si="32"/>
        <v>0.5636677454153185</v>
      </c>
      <c r="I214" s="184">
        <v>8.117886178861788</v>
      </c>
      <c r="J214" s="185">
        <f t="shared" si="32"/>
        <v>0.75866287789091391</v>
      </c>
      <c r="K214" s="184">
        <v>7.9621380846325165</v>
      </c>
      <c r="L214" s="185">
        <f t="shared" si="33"/>
        <v>-0.15574809422927149</v>
      </c>
      <c r="M214" s="184">
        <v>10.188235294117646</v>
      </c>
      <c r="N214" s="185">
        <v>2.2260972094851299</v>
      </c>
      <c r="O214" s="185">
        <v>3.6861432439084414</v>
      </c>
    </row>
    <row r="215" spans="2:16" x14ac:dyDescent="0.25">
      <c r="B215" s="114" t="s">
        <v>87</v>
      </c>
      <c r="C215" s="184">
        <v>8.31958762886598</v>
      </c>
      <c r="D215" s="185">
        <v>0.39298212427882362</v>
      </c>
      <c r="E215" s="184">
        <v>8.3636363636363633</v>
      </c>
      <c r="F215" s="185">
        <f t="shared" si="32"/>
        <v>4.4048734770383291E-2</v>
      </c>
      <c r="G215" s="184">
        <v>9.6680161943319831</v>
      </c>
      <c r="H215" s="185">
        <f t="shared" si="32"/>
        <v>1.3043798306956198</v>
      </c>
      <c r="I215" s="184">
        <v>7.7423469387755102</v>
      </c>
      <c r="J215" s="185">
        <f t="shared" si="32"/>
        <v>-1.9256692555564729</v>
      </c>
      <c r="K215" s="184">
        <v>7.6802030456852792</v>
      </c>
      <c r="L215" s="185">
        <f t="shared" si="33"/>
        <v>-6.2143893090230939E-2</v>
      </c>
      <c r="M215" s="184"/>
      <c r="N215" s="185" t="s">
        <v>235</v>
      </c>
      <c r="O215" s="185" t="s">
        <v>235</v>
      </c>
    </row>
    <row r="216" spans="2:16" x14ac:dyDescent="0.25">
      <c r="B216" s="114" t="s">
        <v>89</v>
      </c>
      <c r="C216" s="184">
        <v>6.6589147286821708</v>
      </c>
      <c r="D216" s="185">
        <v>-1.3320762623088198</v>
      </c>
      <c r="E216" s="184">
        <v>4.791666666666667</v>
      </c>
      <c r="F216" s="185">
        <f t="shared" si="32"/>
        <v>-1.8672480620155039</v>
      </c>
      <c r="G216" s="184">
        <v>8.80722891566265</v>
      </c>
      <c r="H216" s="185">
        <f t="shared" si="32"/>
        <v>4.015562248995983</v>
      </c>
      <c r="I216" s="184">
        <v>6.4631578947368418</v>
      </c>
      <c r="J216" s="185">
        <f t="shared" si="32"/>
        <v>-2.3440710209258082</v>
      </c>
      <c r="K216" s="184">
        <v>7.8018757327080888</v>
      </c>
      <c r="L216" s="185">
        <f t="shared" si="33"/>
        <v>1.338717837971247</v>
      </c>
      <c r="M216" s="184"/>
      <c r="N216" s="185" t="s">
        <v>235</v>
      </c>
      <c r="O216" s="185" t="s">
        <v>235</v>
      </c>
    </row>
    <row r="217" spans="2:16" x14ac:dyDescent="0.25">
      <c r="B217" s="114" t="s">
        <v>91</v>
      </c>
      <c r="C217" s="184">
        <v>7.4927536231884062</v>
      </c>
      <c r="D217" s="185">
        <v>2.2596709164214888</v>
      </c>
      <c r="E217" s="184">
        <v>6.1826086956521742</v>
      </c>
      <c r="F217" s="185">
        <f t="shared" si="32"/>
        <v>-1.310144927536232</v>
      </c>
      <c r="G217" s="184">
        <v>7.7906976744186043</v>
      </c>
      <c r="H217" s="185">
        <f t="shared" si="32"/>
        <v>1.6080889787664301</v>
      </c>
      <c r="I217" s="184">
        <v>5.5765379113018598</v>
      </c>
      <c r="J217" s="185">
        <f t="shared" si="32"/>
        <v>-2.2141597631167445</v>
      </c>
      <c r="K217" s="184">
        <v>4.8501529051987768</v>
      </c>
      <c r="L217" s="185">
        <f t="shared" si="33"/>
        <v>-0.72638500610308299</v>
      </c>
      <c r="M217" s="184"/>
      <c r="N217" s="185" t="s">
        <v>235</v>
      </c>
      <c r="O217" s="185" t="s">
        <v>235</v>
      </c>
    </row>
    <row r="218" spans="2:16" x14ac:dyDescent="0.25">
      <c r="B218" s="114" t="s">
        <v>93</v>
      </c>
      <c r="C218" s="184">
        <v>8.478494623655914</v>
      </c>
      <c r="D218" s="185">
        <v>1.1092000178467858</v>
      </c>
      <c r="E218" s="184">
        <v>11.365853658536585</v>
      </c>
      <c r="F218" s="185">
        <f t="shared" si="32"/>
        <v>2.8873590348806708</v>
      </c>
      <c r="G218" s="184">
        <v>5.3438045375218151</v>
      </c>
      <c r="H218" s="185">
        <f t="shared" si="32"/>
        <v>-6.0220491210147697</v>
      </c>
      <c r="I218" s="184">
        <v>4.9232175502742228</v>
      </c>
      <c r="J218" s="185">
        <f t="shared" si="32"/>
        <v>-0.42058698724759225</v>
      </c>
      <c r="K218" s="184">
        <v>5.4693572496263076</v>
      </c>
      <c r="L218" s="185">
        <f t="shared" si="33"/>
        <v>0.54613969935208484</v>
      </c>
      <c r="M218" s="184"/>
      <c r="N218" s="185" t="s">
        <v>235</v>
      </c>
      <c r="O218" s="185" t="s">
        <v>235</v>
      </c>
    </row>
    <row r="219" spans="2:16" ht="15.75" x14ac:dyDescent="0.25">
      <c r="B219" s="117" t="s">
        <v>30</v>
      </c>
      <c r="C219" s="186">
        <v>7.4695512820512819</v>
      </c>
      <c r="D219" s="187">
        <v>0.75760561684952421</v>
      </c>
      <c r="E219" s="186">
        <v>6.9269230769230772</v>
      </c>
      <c r="F219" s="187">
        <f t="shared" si="32"/>
        <v>-0.54262820512820475</v>
      </c>
      <c r="G219" s="186">
        <v>8.042861042861043</v>
      </c>
      <c r="H219" s="187">
        <f t="shared" si="32"/>
        <v>1.1159379659379658</v>
      </c>
      <c r="I219" s="186">
        <v>6.5600953895071541</v>
      </c>
      <c r="J219" s="187">
        <f t="shared" si="32"/>
        <v>-1.4827656533538889</v>
      </c>
      <c r="K219" s="186">
        <v>6.4683758059564012</v>
      </c>
      <c r="L219" s="187">
        <f t="shared" si="33"/>
        <v>-9.1719583550752937E-2</v>
      </c>
      <c r="M219" s="186">
        <v>6.6770782095425476</v>
      </c>
      <c r="N219" s="187">
        <v>0.18037435558717263</v>
      </c>
      <c r="O219" s="187">
        <v>-0.75484398725379087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296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318</v>
      </c>
      <c r="O228" s="112" t="s">
        <v>319</v>
      </c>
    </row>
    <row r="229" spans="2:16" x14ac:dyDescent="0.25">
      <c r="B229" s="114" t="s">
        <v>71</v>
      </c>
      <c r="C229" s="184">
        <v>11.540636042402827</v>
      </c>
      <c r="D229" s="185">
        <v>3.8968004259644706</v>
      </c>
      <c r="E229" s="184">
        <v>6.3968749999999996</v>
      </c>
      <c r="F229" s="185">
        <f t="shared" ref="F229:J231" si="34">IFERROR(E229-C229,"-")</f>
        <v>-5.1437610424028275</v>
      </c>
      <c r="G229" s="184">
        <v>4.8</v>
      </c>
      <c r="H229" s="185">
        <f t="shared" si="34"/>
        <v>-1.5968749999999998</v>
      </c>
      <c r="I229" s="184">
        <v>8.4686098654708513</v>
      </c>
      <c r="J229" s="185">
        <f t="shared" si="34"/>
        <v>3.6686098654708514</v>
      </c>
      <c r="K229" s="184">
        <v>6.9557894736842103</v>
      </c>
      <c r="L229" s="185">
        <f t="shared" ref="L229:L231" si="35">IFERROR(K229-I229,"-")</f>
        <v>-1.512820391786641</v>
      </c>
      <c r="M229" s="184">
        <v>6.4937500000000004</v>
      </c>
      <c r="N229" s="185">
        <v>-0.46203947368420994</v>
      </c>
      <c r="O229" s="185">
        <v>-5.0468860424028268</v>
      </c>
    </row>
    <row r="230" spans="2:16" x14ac:dyDescent="0.25">
      <c r="B230" s="114" t="s">
        <v>73</v>
      </c>
      <c r="C230" s="184">
        <v>8.0399999999999991</v>
      </c>
      <c r="D230" s="185">
        <v>1.0999369085173489</v>
      </c>
      <c r="E230" s="184">
        <v>7.1520618556701034</v>
      </c>
      <c r="F230" s="185">
        <f t="shared" si="34"/>
        <v>-0.88793814432989571</v>
      </c>
      <c r="G230" s="184">
        <v>3.88</v>
      </c>
      <c r="H230" s="185">
        <f t="shared" si="34"/>
        <v>-3.2720618556701035</v>
      </c>
      <c r="I230" s="184">
        <v>5.5279503105590067</v>
      </c>
      <c r="J230" s="185">
        <f t="shared" si="34"/>
        <v>1.6479503105590068</v>
      </c>
      <c r="K230" s="184">
        <v>7.1404682274247495</v>
      </c>
      <c r="L230" s="185">
        <f t="shared" si="35"/>
        <v>1.6125179168657429</v>
      </c>
      <c r="M230" s="184">
        <v>5.6514032496307234</v>
      </c>
      <c r="N230" s="185">
        <v>-1.4890649777940261</v>
      </c>
      <c r="O230" s="185">
        <v>-2.3885967503692758</v>
      </c>
    </row>
    <row r="231" spans="2:16" x14ac:dyDescent="0.25">
      <c r="B231" s="114" t="s">
        <v>75</v>
      </c>
      <c r="C231" s="184">
        <v>6.99</v>
      </c>
      <c r="D231" s="185">
        <v>1.0263128491620117</v>
      </c>
      <c r="E231" s="184">
        <v>6.0179640718562872</v>
      </c>
      <c r="F231" s="185">
        <f t="shared" si="34"/>
        <v>-0.97203592814371298</v>
      </c>
      <c r="G231" s="184">
        <v>26.625</v>
      </c>
      <c r="H231" s="185">
        <f t="shared" si="34"/>
        <v>20.607035928143713</v>
      </c>
      <c r="I231" s="184">
        <v>8.4092592592592599</v>
      </c>
      <c r="J231" s="185">
        <f t="shared" si="34"/>
        <v>-18.215740740740742</v>
      </c>
      <c r="K231" s="184">
        <v>8.2876344086021501</v>
      </c>
      <c r="L231" s="185">
        <f t="shared" si="35"/>
        <v>-0.12162485065710982</v>
      </c>
      <c r="M231" s="184">
        <v>5.971830985915493</v>
      </c>
      <c r="N231" s="185">
        <v>-2.3158034226866571</v>
      </c>
      <c r="O231" s="185">
        <v>-1.0181690140845072</v>
      </c>
    </row>
    <row r="232" spans="2:16" x14ac:dyDescent="0.25">
      <c r="B232" s="114" t="s">
        <v>77</v>
      </c>
      <c r="C232" s="184">
        <v>10.559633027522937</v>
      </c>
      <c r="D232" s="185">
        <v>3.7732252605326453</v>
      </c>
      <c r="E232" s="184" t="s">
        <v>235</v>
      </c>
      <c r="F232" s="185" t="str">
        <f>IFERROR(E232-C232,"-")</f>
        <v>-</v>
      </c>
      <c r="G232" s="184">
        <v>12.12087912087912</v>
      </c>
      <c r="H232" s="185" t="str">
        <f>IFERROR(G232-E232,"-")</f>
        <v>-</v>
      </c>
      <c r="I232" s="184">
        <v>10.045028142589118</v>
      </c>
      <c r="J232" s="185">
        <f>IFERROR(I232-G232,"-")</f>
        <v>-2.0758509782900028</v>
      </c>
      <c r="K232" s="184">
        <v>8.3674242424242422</v>
      </c>
      <c r="L232" s="185">
        <f>IFERROR(K232-I232,"-")</f>
        <v>-1.6776039001648755</v>
      </c>
      <c r="M232" s="184">
        <v>6.8112745098039218</v>
      </c>
      <c r="N232" s="185">
        <v>-1.5561497326203204</v>
      </c>
      <c r="O232" s="185">
        <v>-3.7483585177190148</v>
      </c>
    </row>
    <row r="233" spans="2:16" x14ac:dyDescent="0.25">
      <c r="B233" s="114" t="s">
        <v>79</v>
      </c>
      <c r="C233" s="184">
        <v>9.0594594594594593</v>
      </c>
      <c r="D233" s="185">
        <v>1.1996109746109749</v>
      </c>
      <c r="E233" s="184" t="s">
        <v>235</v>
      </c>
      <c r="F233" s="185" t="str">
        <f t="shared" ref="F233:J241" si="36">IFERROR(E233-C233,"-")</f>
        <v>-</v>
      </c>
      <c r="G233" s="184">
        <v>8.9658385093167698</v>
      </c>
      <c r="H233" s="185" t="str">
        <f t="shared" si="36"/>
        <v>-</v>
      </c>
      <c r="I233" s="184">
        <v>11.530909090909091</v>
      </c>
      <c r="J233" s="185">
        <f t="shared" si="36"/>
        <v>2.5650705815923214</v>
      </c>
      <c r="K233" s="184">
        <v>5.6338797814207648</v>
      </c>
      <c r="L233" s="185">
        <f t="shared" ref="L233:L241" si="37">IFERROR(K233-I233,"-")</f>
        <v>-5.8970293094883264</v>
      </c>
      <c r="M233" s="184">
        <v>6.777358490566038</v>
      </c>
      <c r="N233" s="185">
        <v>1.1434787091452732</v>
      </c>
      <c r="O233" s="185">
        <v>-2.2821009688934213</v>
      </c>
    </row>
    <row r="234" spans="2:16" x14ac:dyDescent="0.25">
      <c r="B234" s="114" t="s">
        <v>81</v>
      </c>
      <c r="C234" s="184">
        <v>7.4</v>
      </c>
      <c r="D234" s="185">
        <v>0.27947882736156426</v>
      </c>
      <c r="E234" s="184" t="s">
        <v>235</v>
      </c>
      <c r="F234" s="185" t="str">
        <f t="shared" si="36"/>
        <v>-</v>
      </c>
      <c r="G234" s="184">
        <v>9.638461538461538</v>
      </c>
      <c r="H234" s="185" t="str">
        <f t="shared" si="36"/>
        <v>-</v>
      </c>
      <c r="I234" s="184">
        <v>21.8125</v>
      </c>
      <c r="J234" s="185">
        <f t="shared" si="36"/>
        <v>12.174038461538462</v>
      </c>
      <c r="K234" s="184">
        <v>6.134615384615385</v>
      </c>
      <c r="L234" s="185">
        <f t="shared" si="37"/>
        <v>-15.677884615384615</v>
      </c>
      <c r="M234" s="184">
        <v>5.4095238095238098</v>
      </c>
      <c r="N234" s="185">
        <v>-0.72509157509157518</v>
      </c>
      <c r="O234" s="185">
        <v>-1.9904761904761905</v>
      </c>
    </row>
    <row r="235" spans="2:16" x14ac:dyDescent="0.25">
      <c r="B235" s="114" t="s">
        <v>83</v>
      </c>
      <c r="C235" s="184">
        <v>7.8377281947261661</v>
      </c>
      <c r="D235" s="185">
        <v>0.28189063127438985</v>
      </c>
      <c r="E235" s="184" t="s">
        <v>235</v>
      </c>
      <c r="F235" s="185" t="str">
        <f t="shared" si="36"/>
        <v>-</v>
      </c>
      <c r="G235" s="184">
        <v>10.96140350877193</v>
      </c>
      <c r="H235" s="185" t="str">
        <f t="shared" si="36"/>
        <v>-</v>
      </c>
      <c r="I235" s="184">
        <v>9.2523020257826882</v>
      </c>
      <c r="J235" s="185">
        <f t="shared" si="36"/>
        <v>-1.7091014829892419</v>
      </c>
      <c r="K235" s="184">
        <v>11.201712654614653</v>
      </c>
      <c r="L235" s="185">
        <f t="shared" si="37"/>
        <v>1.9494106288319646</v>
      </c>
      <c r="M235" s="184">
        <v>8.1009174311926611</v>
      </c>
      <c r="N235" s="185">
        <v>-3.1007952234219918</v>
      </c>
      <c r="O235" s="185">
        <v>0.26318923646649495</v>
      </c>
    </row>
    <row r="236" spans="2:16" x14ac:dyDescent="0.25">
      <c r="B236" s="114" t="s">
        <v>85</v>
      </c>
      <c r="C236" s="184">
        <v>7.0586734693877551</v>
      </c>
      <c r="D236" s="185">
        <v>0.21492346938775508</v>
      </c>
      <c r="E236" s="184">
        <v>7.1864035087719298</v>
      </c>
      <c r="F236" s="185">
        <f t="shared" si="36"/>
        <v>0.12773003938417471</v>
      </c>
      <c r="G236" s="184">
        <v>8.9747368421052638</v>
      </c>
      <c r="H236" s="185">
        <f t="shared" si="36"/>
        <v>1.788333333333334</v>
      </c>
      <c r="I236" s="184">
        <v>10.574866310160427</v>
      </c>
      <c r="J236" s="185">
        <f t="shared" si="36"/>
        <v>1.6001294680551634</v>
      </c>
      <c r="K236" s="184">
        <v>7.939516129032258</v>
      </c>
      <c r="L236" s="185">
        <f t="shared" si="37"/>
        <v>-2.6353501811281692</v>
      </c>
      <c r="M236" s="184">
        <v>7.3985765124555156</v>
      </c>
      <c r="N236" s="185">
        <v>-0.54093961657674239</v>
      </c>
      <c r="O236" s="185">
        <v>0.33990304306776054</v>
      </c>
    </row>
    <row r="237" spans="2:16" x14ac:dyDescent="0.25">
      <c r="B237" s="114" t="s">
        <v>87</v>
      </c>
      <c r="C237" s="184">
        <v>8.5381526104417667</v>
      </c>
      <c r="D237" s="185">
        <v>-8.3755516766714777E-2</v>
      </c>
      <c r="E237" s="184">
        <v>6.9109816971713807</v>
      </c>
      <c r="F237" s="185">
        <f t="shared" si="36"/>
        <v>-1.627170913270386</v>
      </c>
      <c r="G237" s="184">
        <v>7.5906148867313918</v>
      </c>
      <c r="H237" s="185">
        <f t="shared" si="36"/>
        <v>0.67963318956001117</v>
      </c>
      <c r="I237" s="184">
        <v>6.9741176470588231</v>
      </c>
      <c r="J237" s="185">
        <f t="shared" si="36"/>
        <v>-0.61649723967256875</v>
      </c>
      <c r="K237" s="184">
        <v>7.827027027027027</v>
      </c>
      <c r="L237" s="185">
        <f t="shared" si="37"/>
        <v>0.85290937996820393</v>
      </c>
      <c r="M237" s="184"/>
      <c r="N237" s="185" t="s">
        <v>235</v>
      </c>
      <c r="O237" s="185" t="s">
        <v>235</v>
      </c>
    </row>
    <row r="238" spans="2:16" x14ac:dyDescent="0.25">
      <c r="B238" s="114" t="s">
        <v>89</v>
      </c>
      <c r="C238" s="184">
        <v>7.0607476635514015</v>
      </c>
      <c r="D238" s="185">
        <v>-0.15934803022850286</v>
      </c>
      <c r="E238" s="184">
        <v>8.6809815950920246</v>
      </c>
      <c r="F238" s="185">
        <f t="shared" si="36"/>
        <v>1.6202339315406231</v>
      </c>
      <c r="G238" s="184">
        <v>5.8525641025641022</v>
      </c>
      <c r="H238" s="185">
        <f t="shared" si="36"/>
        <v>-2.8284174925279224</v>
      </c>
      <c r="I238" s="184">
        <v>7.5658263305322127</v>
      </c>
      <c r="J238" s="185">
        <f t="shared" si="36"/>
        <v>1.7132622279681105</v>
      </c>
      <c r="K238" s="184">
        <v>5.9731903485254696</v>
      </c>
      <c r="L238" s="185">
        <f t="shared" si="37"/>
        <v>-1.5926359820067431</v>
      </c>
      <c r="M238" s="184"/>
      <c r="N238" s="185" t="s">
        <v>235</v>
      </c>
      <c r="O238" s="185" t="s">
        <v>235</v>
      </c>
    </row>
    <row r="239" spans="2:16" x14ac:dyDescent="0.25">
      <c r="B239" s="114" t="s">
        <v>91</v>
      </c>
      <c r="C239" s="184">
        <v>6.9944751381215466</v>
      </c>
      <c r="D239" s="185">
        <v>-2.1541735105271025</v>
      </c>
      <c r="E239" s="184">
        <v>9.1086956521739122</v>
      </c>
      <c r="F239" s="185">
        <f t="shared" si="36"/>
        <v>2.1142205140523656</v>
      </c>
      <c r="G239" s="184">
        <v>9.7633262260127935</v>
      </c>
      <c r="H239" s="185">
        <f t="shared" si="36"/>
        <v>0.65463057383888135</v>
      </c>
      <c r="I239" s="184">
        <v>7.7903780068728521</v>
      </c>
      <c r="J239" s="185">
        <f t="shared" si="36"/>
        <v>-1.9729482191399415</v>
      </c>
      <c r="K239" s="184">
        <v>6.9265873015873014</v>
      </c>
      <c r="L239" s="185">
        <f t="shared" si="37"/>
        <v>-0.86379070528555069</v>
      </c>
      <c r="M239" s="184"/>
      <c r="N239" s="185" t="s">
        <v>235</v>
      </c>
      <c r="O239" s="185" t="s">
        <v>235</v>
      </c>
    </row>
    <row r="240" spans="2:16" x14ac:dyDescent="0.25">
      <c r="B240" s="114" t="s">
        <v>93</v>
      </c>
      <c r="C240" s="184">
        <v>5.9863945578231297</v>
      </c>
      <c r="D240" s="185">
        <v>-1.6560635427355299</v>
      </c>
      <c r="E240" s="184">
        <v>6.295774647887324</v>
      </c>
      <c r="F240" s="185">
        <f t="shared" si="36"/>
        <v>0.30938009006419431</v>
      </c>
      <c r="G240" s="184">
        <v>5.6547811993517021</v>
      </c>
      <c r="H240" s="185">
        <f t="shared" si="36"/>
        <v>-0.6409934485356219</v>
      </c>
      <c r="I240" s="184">
        <v>5.7267605633802816</v>
      </c>
      <c r="J240" s="185">
        <f t="shared" si="36"/>
        <v>7.1979364028579518E-2</v>
      </c>
      <c r="K240" s="184">
        <v>7.3769063180827885</v>
      </c>
      <c r="L240" s="185">
        <f t="shared" si="37"/>
        <v>1.6501457547025069</v>
      </c>
      <c r="M240" s="184"/>
      <c r="N240" s="185" t="s">
        <v>235</v>
      </c>
      <c r="O240" s="185" t="s">
        <v>235</v>
      </c>
    </row>
    <row r="241" spans="2:16" ht="15.75" x14ac:dyDescent="0.25">
      <c r="B241" s="117" t="s">
        <v>30</v>
      </c>
      <c r="C241" s="186">
        <v>7.992798079487863</v>
      </c>
      <c r="D241" s="187">
        <v>0.5721319373425704</v>
      </c>
      <c r="E241" s="186">
        <v>6.9830866807610992</v>
      </c>
      <c r="F241" s="187">
        <f t="shared" si="36"/>
        <v>-1.0097113987267639</v>
      </c>
      <c r="G241" s="186">
        <v>8.447115384615385</v>
      </c>
      <c r="H241" s="187">
        <f t="shared" si="36"/>
        <v>1.4640287038542859</v>
      </c>
      <c r="I241" s="186">
        <v>8.6839999999999993</v>
      </c>
      <c r="J241" s="187">
        <f t="shared" si="36"/>
        <v>0.23688461538461425</v>
      </c>
      <c r="K241" s="186">
        <v>7.9149812734082401</v>
      </c>
      <c r="L241" s="187">
        <f t="shared" si="37"/>
        <v>-0.76901872659175918</v>
      </c>
      <c r="M241" s="186">
        <v>6.4363076923076923</v>
      </c>
      <c r="N241" s="187">
        <v>-1.8919806951441513</v>
      </c>
      <c r="O241" s="187">
        <v>-1.9423995320269087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298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318</v>
      </c>
      <c r="O250" s="112" t="s">
        <v>319</v>
      </c>
    </row>
    <row r="251" spans="2:16" x14ac:dyDescent="0.25">
      <c r="B251" s="114" t="s">
        <v>71</v>
      </c>
      <c r="C251" s="184">
        <v>4.333333333333333</v>
      </c>
      <c r="D251" s="185">
        <v>-1.3956386292834893</v>
      </c>
      <c r="E251" s="184">
        <v>7.0578512396694215</v>
      </c>
      <c r="F251" s="185">
        <f t="shared" ref="F251:J253" si="38">IFERROR(E251-C251,"-")</f>
        <v>2.7245179063360885</v>
      </c>
      <c r="G251" s="184" t="s">
        <v>235</v>
      </c>
      <c r="H251" s="185" t="str">
        <f t="shared" si="38"/>
        <v>-</v>
      </c>
      <c r="I251" s="184">
        <v>8.0399999999999991</v>
      </c>
      <c r="J251" s="185" t="str">
        <f t="shared" si="38"/>
        <v>-</v>
      </c>
      <c r="K251" s="184">
        <v>6.8882352941176475</v>
      </c>
      <c r="L251" s="185">
        <f t="shared" ref="L251:L253" si="39">IFERROR(K251-I251,"-")</f>
        <v>-1.1517647058823517</v>
      </c>
      <c r="M251" s="184">
        <v>11.904494382022472</v>
      </c>
      <c r="N251" s="185">
        <v>5.0162590879048246</v>
      </c>
      <c r="O251" s="185">
        <v>7.571161048689139</v>
      </c>
    </row>
    <row r="252" spans="2:16" x14ac:dyDescent="0.25">
      <c r="B252" s="114" t="s">
        <v>73</v>
      </c>
      <c r="C252" s="184">
        <v>7.5467625899280577</v>
      </c>
      <c r="D252" s="185">
        <v>1.2643198418364543</v>
      </c>
      <c r="E252" s="184">
        <v>5.3485714285714288</v>
      </c>
      <c r="F252" s="185">
        <f t="shared" si="38"/>
        <v>-2.198191161356629</v>
      </c>
      <c r="G252" s="184" t="s">
        <v>235</v>
      </c>
      <c r="H252" s="185" t="str">
        <f t="shared" si="38"/>
        <v>-</v>
      </c>
      <c r="I252" s="184">
        <v>6.1146496815286628</v>
      </c>
      <c r="J252" s="185" t="str">
        <f t="shared" si="38"/>
        <v>-</v>
      </c>
      <c r="K252" s="184">
        <v>7.979166666666667</v>
      </c>
      <c r="L252" s="185">
        <f t="shared" si="39"/>
        <v>1.8645169851380041</v>
      </c>
      <c r="M252" s="184">
        <v>9.9008042895442365</v>
      </c>
      <c r="N252" s="185">
        <v>1.9216376228775696</v>
      </c>
      <c r="O252" s="185">
        <v>2.3540416996161788</v>
      </c>
    </row>
    <row r="253" spans="2:16" x14ac:dyDescent="0.25">
      <c r="B253" s="114" t="s">
        <v>75</v>
      </c>
      <c r="C253" s="184">
        <v>7.5755395683453237</v>
      </c>
      <c r="D253" s="185">
        <v>3.7024052399871148</v>
      </c>
      <c r="E253" s="184">
        <v>5.4111111111111114</v>
      </c>
      <c r="F253" s="185">
        <f t="shared" si="38"/>
        <v>-2.1644284572342123</v>
      </c>
      <c r="G253" s="184" t="s">
        <v>235</v>
      </c>
      <c r="H253" s="185" t="str">
        <f t="shared" si="38"/>
        <v>-</v>
      </c>
      <c r="I253" s="184">
        <v>7.4393939393939394</v>
      </c>
      <c r="J253" s="185" t="str">
        <f t="shared" si="38"/>
        <v>-</v>
      </c>
      <c r="K253" s="184">
        <v>7.4901960784313726</v>
      </c>
      <c r="L253" s="185">
        <f t="shared" si="39"/>
        <v>5.0802139037433136E-2</v>
      </c>
      <c r="M253" s="184">
        <v>10.94488188976378</v>
      </c>
      <c r="N253" s="185">
        <v>3.454685811332407</v>
      </c>
      <c r="O253" s="185">
        <v>3.3693423214184559</v>
      </c>
    </row>
    <row r="254" spans="2:16" x14ac:dyDescent="0.25">
      <c r="B254" s="114" t="s">
        <v>77</v>
      </c>
      <c r="C254" s="184">
        <v>21.74074074074074</v>
      </c>
      <c r="D254" s="185">
        <v>13.48542159180457</v>
      </c>
      <c r="E254" s="184" t="s">
        <v>235</v>
      </c>
      <c r="F254" s="185" t="str">
        <f>IFERROR(E254-C254,"-")</f>
        <v>-</v>
      </c>
      <c r="G254" s="184">
        <v>6.75</v>
      </c>
      <c r="H254" s="185" t="str">
        <f>IFERROR(G254-E254,"-")</f>
        <v>-</v>
      </c>
      <c r="I254" s="184">
        <v>8.5</v>
      </c>
      <c r="J254" s="185">
        <f>IFERROR(I254-G254,"-")</f>
        <v>1.75</v>
      </c>
      <c r="K254" s="184">
        <v>7.6226415094339623</v>
      </c>
      <c r="L254" s="185">
        <f>IFERROR(K254-I254,"-")</f>
        <v>-0.87735849056603765</v>
      </c>
      <c r="M254" s="184">
        <v>11.035087719298245</v>
      </c>
      <c r="N254" s="185">
        <v>3.4124462098642825</v>
      </c>
      <c r="O254" s="185">
        <v>-10.705653021442496</v>
      </c>
    </row>
    <row r="255" spans="2:16" x14ac:dyDescent="0.25">
      <c r="B255" s="114" t="s">
        <v>79</v>
      </c>
      <c r="C255" s="184">
        <v>11.8</v>
      </c>
      <c r="D255" s="185">
        <v>-13.866666666666667</v>
      </c>
      <c r="E255" s="184" t="s">
        <v>235</v>
      </c>
      <c r="F255" s="185" t="str">
        <f t="shared" ref="F255:J263" si="40">IFERROR(E255-C255,"-")</f>
        <v>-</v>
      </c>
      <c r="G255" s="184" t="s">
        <v>235</v>
      </c>
      <c r="H255" s="185" t="str">
        <f t="shared" si="40"/>
        <v>-</v>
      </c>
      <c r="I255" s="184">
        <v>4</v>
      </c>
      <c r="J255" s="185" t="str">
        <f t="shared" si="40"/>
        <v>-</v>
      </c>
      <c r="K255" s="184">
        <v>5.8947368421052628</v>
      </c>
      <c r="L255" s="185">
        <f t="shared" ref="L255:L263" si="41">IFERROR(K255-I255,"-")</f>
        <v>1.8947368421052628</v>
      </c>
      <c r="M255" s="184">
        <v>34.333333333333336</v>
      </c>
      <c r="N255" s="185">
        <v>28.438596491228072</v>
      </c>
      <c r="O255" s="185">
        <v>22.533333333333335</v>
      </c>
    </row>
    <row r="256" spans="2:16" x14ac:dyDescent="0.25">
      <c r="B256" s="114" t="s">
        <v>81</v>
      </c>
      <c r="C256" s="184">
        <v>10.545454545454545</v>
      </c>
      <c r="D256" s="185">
        <v>0.8787878787878789</v>
      </c>
      <c r="E256" s="184" t="s">
        <v>235</v>
      </c>
      <c r="F256" s="185" t="str">
        <f t="shared" si="40"/>
        <v>-</v>
      </c>
      <c r="G256" s="184">
        <v>2.6</v>
      </c>
      <c r="H256" s="185" t="str">
        <f t="shared" si="40"/>
        <v>-</v>
      </c>
      <c r="I256" s="184">
        <v>27</v>
      </c>
      <c r="J256" s="185">
        <f t="shared" si="40"/>
        <v>24.4</v>
      </c>
      <c r="K256" s="184">
        <v>4.5</v>
      </c>
      <c r="L256" s="185">
        <f t="shared" si="41"/>
        <v>-22.5</v>
      </c>
      <c r="M256" s="184">
        <v>32</v>
      </c>
      <c r="N256" s="185">
        <v>27.5</v>
      </c>
      <c r="O256" s="185">
        <v>21.454545454545453</v>
      </c>
    </row>
    <row r="257" spans="2:16" x14ac:dyDescent="0.25">
      <c r="B257" s="114" t="s">
        <v>83</v>
      </c>
      <c r="C257" s="184">
        <v>7.2</v>
      </c>
      <c r="D257" s="185">
        <v>1.0653846153846152</v>
      </c>
      <c r="E257" s="184" t="s">
        <v>235</v>
      </c>
      <c r="F257" s="185" t="str">
        <f t="shared" si="40"/>
        <v>-</v>
      </c>
      <c r="G257" s="184">
        <v>8.615384615384615</v>
      </c>
      <c r="H257" s="185" t="str">
        <f t="shared" si="40"/>
        <v>-</v>
      </c>
      <c r="I257" s="184">
        <v>7.625</v>
      </c>
      <c r="J257" s="185">
        <f t="shared" si="40"/>
        <v>-0.99038461538461497</v>
      </c>
      <c r="K257" s="184">
        <v>10.333333333333334</v>
      </c>
      <c r="L257" s="185">
        <f t="shared" si="41"/>
        <v>2.7083333333333339</v>
      </c>
      <c r="M257" s="184">
        <v>12.9375</v>
      </c>
      <c r="N257" s="185">
        <v>2.6041666666666661</v>
      </c>
      <c r="O257" s="185">
        <v>5.7374999999999998</v>
      </c>
    </row>
    <row r="258" spans="2:16" x14ac:dyDescent="0.25">
      <c r="B258" s="114" t="s">
        <v>85</v>
      </c>
      <c r="C258" s="184">
        <v>2.25</v>
      </c>
      <c r="D258" s="185">
        <v>-106.75</v>
      </c>
      <c r="E258" s="184">
        <v>1</v>
      </c>
      <c r="F258" s="185">
        <f t="shared" si="40"/>
        <v>-1.25</v>
      </c>
      <c r="G258" s="184">
        <v>6.2727272727272725</v>
      </c>
      <c r="H258" s="185">
        <f t="shared" si="40"/>
        <v>5.2727272727272725</v>
      </c>
      <c r="I258" s="184">
        <v>15.439024390243903</v>
      </c>
      <c r="J258" s="185">
        <f t="shared" si="40"/>
        <v>9.1662971175166312</v>
      </c>
      <c r="K258" s="184">
        <v>7.2941176470588234</v>
      </c>
      <c r="L258" s="185">
        <f t="shared" si="41"/>
        <v>-8.1449067431850786</v>
      </c>
      <c r="M258" s="184">
        <v>1.75</v>
      </c>
      <c r="N258" s="185">
        <v>-5.5441176470588234</v>
      </c>
      <c r="O258" s="185">
        <v>-0.5</v>
      </c>
    </row>
    <row r="259" spans="2:16" x14ac:dyDescent="0.25">
      <c r="B259" s="114" t="s">
        <v>87</v>
      </c>
      <c r="C259" s="184">
        <v>10.8</v>
      </c>
      <c r="D259" s="185">
        <v>-3.1999999999999993</v>
      </c>
      <c r="E259" s="184">
        <v>3.5</v>
      </c>
      <c r="F259" s="185">
        <f t="shared" si="40"/>
        <v>-7.3000000000000007</v>
      </c>
      <c r="G259" s="184">
        <v>5.9</v>
      </c>
      <c r="H259" s="185">
        <f t="shared" si="40"/>
        <v>2.4000000000000004</v>
      </c>
      <c r="I259" s="184">
        <v>5.8125</v>
      </c>
      <c r="J259" s="185">
        <f t="shared" si="40"/>
        <v>-8.7500000000000355E-2</v>
      </c>
      <c r="K259" s="184">
        <v>5.0930232558139537</v>
      </c>
      <c r="L259" s="185">
        <f t="shared" si="41"/>
        <v>-0.71947674418604635</v>
      </c>
      <c r="M259" s="184"/>
      <c r="N259" s="185" t="s">
        <v>235</v>
      </c>
      <c r="O259" s="185" t="s">
        <v>235</v>
      </c>
    </row>
    <row r="260" spans="2:16" x14ac:dyDescent="0.25">
      <c r="B260" s="114" t="s">
        <v>89</v>
      </c>
      <c r="C260" s="184">
        <v>6.7592592592592595</v>
      </c>
      <c r="D260" s="185">
        <v>2.9434697855750489</v>
      </c>
      <c r="E260" s="184" t="s">
        <v>235</v>
      </c>
      <c r="F260" s="185" t="str">
        <f t="shared" si="40"/>
        <v>-</v>
      </c>
      <c r="G260" s="184">
        <v>6.166666666666667</v>
      </c>
      <c r="H260" s="185" t="str">
        <f t="shared" si="40"/>
        <v>-</v>
      </c>
      <c r="I260" s="184">
        <v>14.13903743315508</v>
      </c>
      <c r="J260" s="185">
        <f t="shared" si="40"/>
        <v>7.9723707664884129</v>
      </c>
      <c r="K260" s="184">
        <v>7.4945054945054945</v>
      </c>
      <c r="L260" s="185">
        <f t="shared" si="41"/>
        <v>-6.6445319386495854</v>
      </c>
      <c r="M260" s="184"/>
      <c r="N260" s="185" t="s">
        <v>235</v>
      </c>
      <c r="O260" s="185" t="s">
        <v>235</v>
      </c>
    </row>
    <row r="261" spans="2:16" x14ac:dyDescent="0.25">
      <c r="B261" s="114" t="s">
        <v>91</v>
      </c>
      <c r="C261" s="184">
        <v>6.143790849673203</v>
      </c>
      <c r="D261" s="185">
        <v>0.45996732026143849</v>
      </c>
      <c r="E261" s="184" t="s">
        <v>235</v>
      </c>
      <c r="F261" s="185" t="str">
        <f t="shared" si="40"/>
        <v>-</v>
      </c>
      <c r="G261" s="184">
        <v>6.5327102803738315</v>
      </c>
      <c r="H261" s="185" t="str">
        <f t="shared" si="40"/>
        <v>-</v>
      </c>
      <c r="I261" s="184">
        <v>6.7695852534562215</v>
      </c>
      <c r="J261" s="185">
        <f t="shared" si="40"/>
        <v>0.23687497308239003</v>
      </c>
      <c r="K261" s="184">
        <v>6.6678700361010828</v>
      </c>
      <c r="L261" s="185">
        <f t="shared" si="41"/>
        <v>-0.10171521735513878</v>
      </c>
      <c r="M261" s="184"/>
      <c r="N261" s="185" t="s">
        <v>235</v>
      </c>
      <c r="O261" s="185" t="s">
        <v>235</v>
      </c>
    </row>
    <row r="262" spans="2:16" x14ac:dyDescent="0.25">
      <c r="B262" s="114" t="s">
        <v>93</v>
      </c>
      <c r="C262" s="184">
        <v>6.867924528301887</v>
      </c>
      <c r="D262" s="185">
        <v>2.6004826678367712</v>
      </c>
      <c r="E262" s="184">
        <v>4.666666666666667</v>
      </c>
      <c r="F262" s="185">
        <f t="shared" si="40"/>
        <v>-2.2012578616352201</v>
      </c>
      <c r="G262" s="184">
        <v>5.9268292682926829</v>
      </c>
      <c r="H262" s="185">
        <f t="shared" si="40"/>
        <v>1.2601626016260159</v>
      </c>
      <c r="I262" s="184">
        <v>7.0762711864406782</v>
      </c>
      <c r="J262" s="185">
        <f t="shared" si="40"/>
        <v>1.1494419181479953</v>
      </c>
      <c r="K262" s="184">
        <v>12.125</v>
      </c>
      <c r="L262" s="185">
        <f t="shared" si="41"/>
        <v>5.0487288135593218</v>
      </c>
      <c r="M262" s="184"/>
      <c r="N262" s="185" t="s">
        <v>235</v>
      </c>
      <c r="O262" s="185" t="s">
        <v>235</v>
      </c>
    </row>
    <row r="263" spans="2:16" ht="15.75" x14ac:dyDescent="0.25">
      <c r="B263" s="117" t="s">
        <v>30</v>
      </c>
      <c r="C263" s="186">
        <v>7.1307506053268765</v>
      </c>
      <c r="D263" s="187">
        <v>1.463634702361917</v>
      </c>
      <c r="E263" s="186">
        <v>5.7709359605911326</v>
      </c>
      <c r="F263" s="187">
        <f t="shared" si="40"/>
        <v>-1.359814644735744</v>
      </c>
      <c r="G263" s="186">
        <v>6.2710027100271004</v>
      </c>
      <c r="H263" s="187">
        <f t="shared" si="40"/>
        <v>0.50006674943596785</v>
      </c>
      <c r="I263" s="186">
        <v>9.5027755749405234</v>
      </c>
      <c r="J263" s="187">
        <f t="shared" si="40"/>
        <v>3.231772864913423</v>
      </c>
      <c r="K263" s="186">
        <v>8.085106382978724</v>
      </c>
      <c r="L263" s="187">
        <f t="shared" si="41"/>
        <v>-1.4176691919617994</v>
      </c>
      <c r="M263" s="186">
        <v>11.10022271714922</v>
      </c>
      <c r="N263" s="187">
        <v>3.1714870849653121</v>
      </c>
      <c r="O263" s="187">
        <v>3.6469423990577692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299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318</v>
      </c>
      <c r="O272" s="112" t="s">
        <v>319</v>
      </c>
    </row>
    <row r="273" spans="2:15" x14ac:dyDescent="0.25">
      <c r="B273" s="114" t="s">
        <v>71</v>
      </c>
      <c r="C273" s="184">
        <v>8.5739130434782602</v>
      </c>
      <c r="D273" s="185">
        <v>2.8596273291925458</v>
      </c>
      <c r="E273" s="184">
        <v>9.7373417721518987</v>
      </c>
      <c r="F273" s="185">
        <f t="shared" ref="F273:J275" si="42">IFERROR(E273-C273,"-")</f>
        <v>1.1634287286736384</v>
      </c>
      <c r="G273" s="184" t="s">
        <v>235</v>
      </c>
      <c r="H273" s="185" t="str">
        <f t="shared" si="42"/>
        <v>-</v>
      </c>
      <c r="I273" s="184">
        <v>5.8590308370044051</v>
      </c>
      <c r="J273" s="185" t="str">
        <f t="shared" si="42"/>
        <v>-</v>
      </c>
      <c r="K273" s="184">
        <v>9.9629629629629637</v>
      </c>
      <c r="L273" s="185">
        <f t="shared" ref="L273:L275" si="43">IFERROR(K273-I273,"-")</f>
        <v>4.1039321259585586</v>
      </c>
      <c r="M273" s="184">
        <v>7.0474452554744529</v>
      </c>
      <c r="N273" s="185">
        <v>-2.9155177074885108</v>
      </c>
      <c r="O273" s="185">
        <v>-1.5264677880038073</v>
      </c>
    </row>
    <row r="274" spans="2:15" x14ac:dyDescent="0.25">
      <c r="B274" s="114" t="s">
        <v>73</v>
      </c>
      <c r="C274" s="184">
        <v>9.4946236559139781</v>
      </c>
      <c r="D274" s="185">
        <v>1.1182795698924721</v>
      </c>
      <c r="E274" s="184">
        <v>6.6187363834422657</v>
      </c>
      <c r="F274" s="185">
        <f t="shared" si="42"/>
        <v>-2.8758872724717124</v>
      </c>
      <c r="G274" s="184" t="s">
        <v>235</v>
      </c>
      <c r="H274" s="185" t="str">
        <f t="shared" si="42"/>
        <v>-</v>
      </c>
      <c r="I274" s="184">
        <v>7.1472868217054266</v>
      </c>
      <c r="J274" s="185" t="str">
        <f t="shared" si="42"/>
        <v>-</v>
      </c>
      <c r="K274" s="184">
        <v>9.82258064516129</v>
      </c>
      <c r="L274" s="185">
        <f t="shared" si="43"/>
        <v>2.6752938234558634</v>
      </c>
      <c r="M274" s="184">
        <v>7.1980676328502415</v>
      </c>
      <c r="N274" s="185">
        <v>-2.6245130123110485</v>
      </c>
      <c r="O274" s="185">
        <v>-2.2965560230637365</v>
      </c>
    </row>
    <row r="275" spans="2:15" x14ac:dyDescent="0.25">
      <c r="B275" s="114" t="s">
        <v>75</v>
      </c>
      <c r="C275" s="184">
        <v>9.3177083333333339</v>
      </c>
      <c r="D275" s="185">
        <v>3.0845794989775053</v>
      </c>
      <c r="E275" s="184">
        <v>8.1716417910447756</v>
      </c>
      <c r="F275" s="185">
        <f t="shared" si="42"/>
        <v>-1.1460665422885583</v>
      </c>
      <c r="G275" s="184" t="s">
        <v>235</v>
      </c>
      <c r="H275" s="185" t="str">
        <f t="shared" si="42"/>
        <v>-</v>
      </c>
      <c r="I275" s="184">
        <v>6.9160000000000004</v>
      </c>
      <c r="J275" s="185" t="str">
        <f t="shared" si="42"/>
        <v>-</v>
      </c>
      <c r="K275" s="184">
        <v>11.025</v>
      </c>
      <c r="L275" s="185">
        <f t="shared" si="43"/>
        <v>4.109</v>
      </c>
      <c r="M275" s="184">
        <v>8.8753993610223638</v>
      </c>
      <c r="N275" s="185">
        <v>-2.1496006389776365</v>
      </c>
      <c r="O275" s="185">
        <v>-0.44230897231097011</v>
      </c>
    </row>
    <row r="276" spans="2:15" x14ac:dyDescent="0.25">
      <c r="B276" s="114" t="s">
        <v>77</v>
      </c>
      <c r="C276" s="184">
        <v>6.8059701492537314</v>
      </c>
      <c r="D276" s="185">
        <v>-1.6511727078891258</v>
      </c>
      <c r="E276" s="184" t="s">
        <v>235</v>
      </c>
      <c r="F276" s="185" t="str">
        <f>IFERROR(E276-C276,"-")</f>
        <v>-</v>
      </c>
      <c r="G276" s="184">
        <v>2.5</v>
      </c>
      <c r="H276" s="185" t="str">
        <f>IFERROR(G276-E276,"-")</f>
        <v>-</v>
      </c>
      <c r="I276" s="184">
        <v>11.671641791044776</v>
      </c>
      <c r="J276" s="185">
        <f>IFERROR(I276-G276,"-")</f>
        <v>9.1716417910447756</v>
      </c>
      <c r="K276" s="184">
        <v>5.384615384615385</v>
      </c>
      <c r="L276" s="185">
        <f>IFERROR(K276-I276,"-")</f>
        <v>-6.2870264064293906</v>
      </c>
      <c r="M276" s="184">
        <v>11.145454545454545</v>
      </c>
      <c r="N276" s="185">
        <v>5.7608391608391596</v>
      </c>
      <c r="O276" s="185">
        <v>4.3394843962008132</v>
      </c>
    </row>
    <row r="277" spans="2:15" x14ac:dyDescent="0.25">
      <c r="B277" s="114" t="s">
        <v>79</v>
      </c>
      <c r="C277" s="184">
        <v>12.2</v>
      </c>
      <c r="D277" s="185">
        <v>4.1411764705882348</v>
      </c>
      <c r="E277" s="184" t="s">
        <v>235</v>
      </c>
      <c r="F277" s="185" t="str">
        <f t="shared" ref="F277:J285" si="44">IFERROR(E277-C277,"-")</f>
        <v>-</v>
      </c>
      <c r="G277" s="184">
        <v>20.5</v>
      </c>
      <c r="H277" s="185" t="str">
        <f t="shared" si="44"/>
        <v>-</v>
      </c>
      <c r="I277" s="184">
        <v>9.7222222222222214</v>
      </c>
      <c r="J277" s="185">
        <f t="shared" si="44"/>
        <v>-10.777777777777779</v>
      </c>
      <c r="K277" s="184">
        <v>1.6666666666666667</v>
      </c>
      <c r="L277" s="185">
        <f t="shared" ref="L277:L285" si="45">IFERROR(K277-I277,"-")</f>
        <v>-8.0555555555555554</v>
      </c>
      <c r="M277" s="184">
        <v>10.636363636363637</v>
      </c>
      <c r="N277" s="185">
        <v>8.9696969696969706</v>
      </c>
      <c r="O277" s="185">
        <v>-1.5636363636363626</v>
      </c>
    </row>
    <row r="278" spans="2:15" x14ac:dyDescent="0.25">
      <c r="B278" s="114" t="s">
        <v>81</v>
      </c>
      <c r="C278" s="184">
        <v>7.98</v>
      </c>
      <c r="D278" s="185">
        <v>-0.95749999999999957</v>
      </c>
      <c r="E278" s="184" t="s">
        <v>235</v>
      </c>
      <c r="F278" s="185" t="str">
        <f t="shared" si="44"/>
        <v>-</v>
      </c>
      <c r="G278" s="184">
        <v>3.2857142857142856</v>
      </c>
      <c r="H278" s="185" t="str">
        <f t="shared" si="44"/>
        <v>-</v>
      </c>
      <c r="I278" s="184">
        <v>27.8</v>
      </c>
      <c r="J278" s="185">
        <f t="shared" si="44"/>
        <v>24.514285714285716</v>
      </c>
      <c r="K278" s="184">
        <v>3</v>
      </c>
      <c r="L278" s="185">
        <f t="shared" si="45"/>
        <v>-24.8</v>
      </c>
      <c r="M278" s="184">
        <v>6.0909090909090908</v>
      </c>
      <c r="N278" s="185">
        <v>3.0909090909090908</v>
      </c>
      <c r="O278" s="185">
        <v>-1.8890909090909096</v>
      </c>
    </row>
    <row r="279" spans="2:15" x14ac:dyDescent="0.25">
      <c r="B279" s="114" t="s">
        <v>83</v>
      </c>
      <c r="C279" s="184">
        <v>10.571428571428571</v>
      </c>
      <c r="D279" s="185">
        <v>5.3839285714285712</v>
      </c>
      <c r="E279" s="184" t="s">
        <v>235</v>
      </c>
      <c r="F279" s="185" t="str">
        <f t="shared" si="44"/>
        <v>-</v>
      </c>
      <c r="G279" s="184">
        <v>1</v>
      </c>
      <c r="H279" s="185" t="str">
        <f t="shared" si="44"/>
        <v>-</v>
      </c>
      <c r="I279" s="184">
        <v>3.7142857142857144</v>
      </c>
      <c r="J279" s="185">
        <f t="shared" si="44"/>
        <v>2.7142857142857144</v>
      </c>
      <c r="K279" s="184">
        <v>4.5</v>
      </c>
      <c r="L279" s="185">
        <f t="shared" si="45"/>
        <v>0.78571428571428559</v>
      </c>
      <c r="M279" s="184">
        <v>7.2452830188679247</v>
      </c>
      <c r="N279" s="185">
        <v>2.7452830188679247</v>
      </c>
      <c r="O279" s="185">
        <v>-3.3261455525606465</v>
      </c>
    </row>
    <row r="280" spans="2:15" x14ac:dyDescent="0.25">
      <c r="B280" s="114" t="s">
        <v>85</v>
      </c>
      <c r="C280" s="184">
        <v>5.1052631578947372</v>
      </c>
      <c r="D280" s="185">
        <v>2.3052631578947373</v>
      </c>
      <c r="E280" s="184" t="s">
        <v>235</v>
      </c>
      <c r="F280" s="185" t="str">
        <f t="shared" si="44"/>
        <v>-</v>
      </c>
      <c r="G280" s="184">
        <v>1</v>
      </c>
      <c r="H280" s="185" t="str">
        <f t="shared" si="44"/>
        <v>-</v>
      </c>
      <c r="I280" s="184">
        <v>3.8</v>
      </c>
      <c r="J280" s="185">
        <f t="shared" si="44"/>
        <v>2.8</v>
      </c>
      <c r="K280" s="184">
        <v>6.2352941176470589</v>
      </c>
      <c r="L280" s="185">
        <f t="shared" si="45"/>
        <v>2.4352941176470591</v>
      </c>
      <c r="M280" s="184">
        <v>22</v>
      </c>
      <c r="N280" s="185">
        <v>15.764705882352942</v>
      </c>
      <c r="O280" s="185">
        <v>16.894736842105264</v>
      </c>
    </row>
    <row r="281" spans="2:15" x14ac:dyDescent="0.25">
      <c r="B281" s="114" t="s">
        <v>87</v>
      </c>
      <c r="C281" s="184">
        <v>6.083333333333333</v>
      </c>
      <c r="D281" s="185">
        <v>-1.666666666666667</v>
      </c>
      <c r="E281" s="184">
        <v>4</v>
      </c>
      <c r="F281" s="185">
        <f t="shared" si="44"/>
        <v>-2.083333333333333</v>
      </c>
      <c r="G281" s="184">
        <v>4.9230769230769234</v>
      </c>
      <c r="H281" s="185">
        <f t="shared" si="44"/>
        <v>0.92307692307692335</v>
      </c>
      <c r="I281" s="184">
        <v>11.571428571428571</v>
      </c>
      <c r="J281" s="185">
        <f t="shared" si="44"/>
        <v>6.6483516483516478</v>
      </c>
      <c r="K281" s="184">
        <v>6.166666666666667</v>
      </c>
      <c r="L281" s="185">
        <f t="shared" si="45"/>
        <v>-5.4047619047619042</v>
      </c>
      <c r="M281" s="184"/>
      <c r="N281" s="185" t="s">
        <v>235</v>
      </c>
      <c r="O281" s="185" t="s">
        <v>235</v>
      </c>
    </row>
    <row r="282" spans="2:15" x14ac:dyDescent="0.25">
      <c r="B282" s="114" t="s">
        <v>89</v>
      </c>
      <c r="C282" s="184">
        <v>4.6063829787234045</v>
      </c>
      <c r="D282" s="185">
        <v>-0.33188862621486681</v>
      </c>
      <c r="E282" s="184">
        <v>1.5</v>
      </c>
      <c r="F282" s="185">
        <f t="shared" si="44"/>
        <v>-3.1063829787234045</v>
      </c>
      <c r="G282" s="184">
        <v>3.459016393442623</v>
      </c>
      <c r="H282" s="185">
        <f t="shared" si="44"/>
        <v>1.959016393442623</v>
      </c>
      <c r="I282" s="184">
        <v>4.6071428571428568</v>
      </c>
      <c r="J282" s="185">
        <f t="shared" si="44"/>
        <v>1.1481264637002337</v>
      </c>
      <c r="K282" s="184">
        <v>7.382352941176471</v>
      </c>
      <c r="L282" s="185">
        <f t="shared" si="45"/>
        <v>2.7752100840336142</v>
      </c>
      <c r="M282" s="184"/>
      <c r="N282" s="185" t="s">
        <v>235</v>
      </c>
      <c r="O282" s="185" t="s">
        <v>235</v>
      </c>
    </row>
    <row r="283" spans="2:15" x14ac:dyDescent="0.25">
      <c r="B283" s="114" t="s">
        <v>91</v>
      </c>
      <c r="C283" s="184">
        <v>6.182336182336182</v>
      </c>
      <c r="D283" s="185">
        <v>-0.38641381766381766</v>
      </c>
      <c r="E283" s="184" t="s">
        <v>235</v>
      </c>
      <c r="F283" s="185" t="str">
        <f t="shared" si="44"/>
        <v>-</v>
      </c>
      <c r="G283" s="184">
        <v>8.0517928286852598</v>
      </c>
      <c r="H283" s="185" t="str">
        <f t="shared" si="44"/>
        <v>-</v>
      </c>
      <c r="I283" s="184">
        <v>12.25</v>
      </c>
      <c r="J283" s="185">
        <f t="shared" si="44"/>
        <v>4.1982071713147402</v>
      </c>
      <c r="K283" s="184">
        <v>7.1343283582089549</v>
      </c>
      <c r="L283" s="185">
        <f t="shared" si="45"/>
        <v>-5.1156716417910451</v>
      </c>
      <c r="M283" s="184"/>
      <c r="N283" s="185" t="s">
        <v>235</v>
      </c>
      <c r="O283" s="185" t="s">
        <v>235</v>
      </c>
    </row>
    <row r="284" spans="2:15" x14ac:dyDescent="0.25">
      <c r="B284" s="114" t="s">
        <v>93</v>
      </c>
      <c r="C284" s="184">
        <v>9.4860139860139867</v>
      </c>
      <c r="D284" s="185">
        <v>1.5563015259500892</v>
      </c>
      <c r="E284" s="184">
        <v>4.5714285714285712</v>
      </c>
      <c r="F284" s="185">
        <f t="shared" si="44"/>
        <v>-4.9145854145854155</v>
      </c>
      <c r="G284" s="184">
        <v>7.1235294117647054</v>
      </c>
      <c r="H284" s="185">
        <f t="shared" si="44"/>
        <v>2.5521008403361343</v>
      </c>
      <c r="I284" s="184">
        <v>7.6302521008403366</v>
      </c>
      <c r="J284" s="185">
        <f t="shared" si="44"/>
        <v>0.50672268907563112</v>
      </c>
      <c r="K284" s="184">
        <v>6.8493150684931505</v>
      </c>
      <c r="L284" s="185">
        <f t="shared" si="45"/>
        <v>-0.78093703234718603</v>
      </c>
      <c r="M284" s="184"/>
      <c r="N284" s="185" t="s">
        <v>235</v>
      </c>
      <c r="O284" s="185" t="s">
        <v>235</v>
      </c>
    </row>
    <row r="285" spans="2:15" ht="15.75" x14ac:dyDescent="0.25">
      <c r="B285" s="117" t="s">
        <v>30</v>
      </c>
      <c r="C285" s="186">
        <v>8.1009615384615383</v>
      </c>
      <c r="D285" s="187">
        <v>1.2601495726495724</v>
      </c>
      <c r="E285" s="186">
        <v>7.8175965665236049</v>
      </c>
      <c r="F285" s="187">
        <f t="shared" si="44"/>
        <v>-0.28336497193793342</v>
      </c>
      <c r="G285" s="186">
        <v>6.9289827255278311</v>
      </c>
      <c r="H285" s="187">
        <f t="shared" si="44"/>
        <v>-0.88861384099577378</v>
      </c>
      <c r="I285" s="186">
        <v>7.6602040816326529</v>
      </c>
      <c r="J285" s="187">
        <f t="shared" si="44"/>
        <v>0.73122135610482175</v>
      </c>
      <c r="K285" s="186">
        <v>8.1101694915254239</v>
      </c>
      <c r="L285" s="187">
        <f t="shared" si="45"/>
        <v>0.44996540989277101</v>
      </c>
      <c r="M285" s="186">
        <v>7.8551236749116606</v>
      </c>
      <c r="N285" s="187">
        <v>-1.3821644606815591</v>
      </c>
      <c r="O285" s="187">
        <v>-0.96555839329516058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6CC6-08CD-47A8-B90C-6F2AE5A3673B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288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282</v>
      </c>
      <c r="F7" s="296"/>
      <c r="G7" s="297" t="s">
        <v>283</v>
      </c>
      <c r="H7" s="296"/>
      <c r="I7" s="297" t="s">
        <v>284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320</v>
      </c>
      <c r="O8" s="112" t="s">
        <v>321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v>0.35035249090533593</v>
      </c>
      <c r="O9" s="185"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v>1.0340528517600296</v>
      </c>
      <c r="O10" s="185"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v>0.74231438321144871</v>
      </c>
      <c r="O11" s="185"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235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v>0.87377822630837176</v>
      </c>
      <c r="O12" s="185"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235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v>5.5472484480000972E-2</v>
      </c>
      <c r="O13" s="185"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235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v>0.53226836677851441</v>
      </c>
      <c r="O14" s="185"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235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v>0.93503256402603441</v>
      </c>
      <c r="O15" s="185"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v>0.15755649063783839</v>
      </c>
      <c r="O16" s="185"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/>
      <c r="N17" s="185" t="s">
        <v>235</v>
      </c>
      <c r="O17" s="185" t="s">
        <v>235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/>
      <c r="N18" s="185" t="s">
        <v>235</v>
      </c>
      <c r="O18" s="185" t="s">
        <v>235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/>
      <c r="N19" s="185" t="s">
        <v>235</v>
      </c>
      <c r="O19" s="185" t="s">
        <v>235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 t="s">
        <v>235</v>
      </c>
      <c r="O20" s="185" t="s">
        <v>235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6.1874370672401575</v>
      </c>
      <c r="N21" s="187">
        <v>0.62705073684595103</v>
      </c>
      <c r="O21" s="187">
        <v>-1.1877938706023352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282</v>
      </c>
      <c r="F29" s="296"/>
      <c r="G29" s="297" t="s">
        <v>283</v>
      </c>
      <c r="H29" s="296"/>
      <c r="I29" s="297" t="s">
        <v>284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320</v>
      </c>
      <c r="O30" s="112" t="s">
        <v>321</v>
      </c>
    </row>
    <row r="31" spans="1:16" x14ac:dyDescent="0.25">
      <c r="B31" s="114" t="s">
        <v>71</v>
      </c>
      <c r="C31" s="184">
        <v>6.9877185377835573</v>
      </c>
      <c r="D31" s="185">
        <v>0.14024708590753754</v>
      </c>
      <c r="E31" s="184">
        <v>6.4985997414907368</v>
      </c>
      <c r="F31" s="185">
        <f t="shared" ref="F31:J43" si="2">IFERROR(E31-C31,"-")</f>
        <v>-0.48911879629282051</v>
      </c>
      <c r="G31" s="184">
        <v>7.4672064777327938</v>
      </c>
      <c r="H31" s="185">
        <f t="shared" si="2"/>
        <v>0.96860673624205695</v>
      </c>
      <c r="I31" s="184">
        <v>8.3449322273922721</v>
      </c>
      <c r="J31" s="185">
        <f t="shared" si="2"/>
        <v>0.87772574965947836</v>
      </c>
      <c r="K31" s="184">
        <v>6.0238626226583412</v>
      </c>
      <c r="L31" s="185">
        <f t="shared" ref="L31:L43" si="3">IFERROR(K31-I31,"-")</f>
        <v>-2.321069604733931</v>
      </c>
      <c r="M31" s="184">
        <v>6.1842416283650685</v>
      </c>
      <c r="N31" s="185">
        <v>0.16037900570672736</v>
      </c>
      <c r="O31" s="185">
        <v>-0.80347690941848882</v>
      </c>
    </row>
    <row r="32" spans="1:16" x14ac:dyDescent="0.25">
      <c r="B32" s="114" t="s">
        <v>73</v>
      </c>
      <c r="C32" s="184">
        <v>6.6499779119422762</v>
      </c>
      <c r="D32" s="185">
        <v>-0.53991812444498866</v>
      </c>
      <c r="E32" s="184">
        <v>6.0998446400828588</v>
      </c>
      <c r="F32" s="185">
        <f t="shared" si="2"/>
        <v>-0.55013327185941741</v>
      </c>
      <c r="G32" s="184" t="s">
        <v>235</v>
      </c>
      <c r="H32" s="185" t="str">
        <f t="shared" si="2"/>
        <v>-</v>
      </c>
      <c r="I32" s="184">
        <v>6.8056592039800998</v>
      </c>
      <c r="J32" s="185" t="str">
        <f t="shared" si="2"/>
        <v>-</v>
      </c>
      <c r="K32" s="184">
        <v>4.9336159708060539</v>
      </c>
      <c r="L32" s="185">
        <f t="shared" si="3"/>
        <v>-1.872043233174046</v>
      </c>
      <c r="M32" s="184">
        <v>5.8989412286819247</v>
      </c>
      <c r="N32" s="185">
        <v>0.96532525787587087</v>
      </c>
      <c r="O32" s="185">
        <v>-0.75103668326035145</v>
      </c>
    </row>
    <row r="33" spans="2:16" x14ac:dyDescent="0.25">
      <c r="B33" s="114" t="s">
        <v>75</v>
      </c>
      <c r="C33" s="184">
        <v>7.1960340697364922</v>
      </c>
      <c r="D33" s="185">
        <v>0.6264531075016242</v>
      </c>
      <c r="E33" s="184">
        <v>7.0561279826464212</v>
      </c>
      <c r="F33" s="185">
        <f t="shared" si="2"/>
        <v>-0.13990608709007102</v>
      </c>
      <c r="G33" s="184">
        <v>8.4855660071359065</v>
      </c>
      <c r="H33" s="185">
        <f t="shared" si="2"/>
        <v>1.4294380244894853</v>
      </c>
      <c r="I33" s="184">
        <v>5.3384331900161932</v>
      </c>
      <c r="J33" s="185">
        <f t="shared" si="2"/>
        <v>-3.1471328171197133</v>
      </c>
      <c r="K33" s="184">
        <v>4.8127295623884985</v>
      </c>
      <c r="L33" s="185">
        <f t="shared" si="3"/>
        <v>-0.52570362762769474</v>
      </c>
      <c r="M33" s="184">
        <v>5.4454535740997967</v>
      </c>
      <c r="N33" s="185">
        <v>0.63272401171129822</v>
      </c>
      <c r="O33" s="185">
        <v>-1.7505804956366955</v>
      </c>
    </row>
    <row r="34" spans="2:16" x14ac:dyDescent="0.25">
      <c r="B34" s="114" t="s">
        <v>77</v>
      </c>
      <c r="C34" s="184">
        <v>6.4299702000851422</v>
      </c>
      <c r="D34" s="185">
        <v>-2.9671947032153589E-2</v>
      </c>
      <c r="E34" s="184" t="s">
        <v>235</v>
      </c>
      <c r="F34" s="185" t="str">
        <f t="shared" si="2"/>
        <v>-</v>
      </c>
      <c r="G34" s="184">
        <v>5.9625960717335609</v>
      </c>
      <c r="H34" s="185" t="str">
        <f t="shared" si="2"/>
        <v>-</v>
      </c>
      <c r="I34" s="184">
        <v>7.2575182481751828</v>
      </c>
      <c r="J34" s="185">
        <f t="shared" si="2"/>
        <v>1.2949221764416219</v>
      </c>
      <c r="K34" s="184">
        <v>4.4890545144804088</v>
      </c>
      <c r="L34" s="185">
        <f t="shared" si="3"/>
        <v>-2.7684637336947739</v>
      </c>
      <c r="M34" s="184">
        <v>5.112426702751466</v>
      </c>
      <c r="N34" s="185">
        <v>0.62337218827105723</v>
      </c>
      <c r="O34" s="185">
        <v>-1.3175434973336762</v>
      </c>
    </row>
    <row r="35" spans="2:16" x14ac:dyDescent="0.25">
      <c r="B35" s="114" t="s">
        <v>79</v>
      </c>
      <c r="C35" s="184">
        <v>5.7626768399300587</v>
      </c>
      <c r="D35" s="185">
        <v>-1.2816829161675019</v>
      </c>
      <c r="E35" s="184" t="s">
        <v>235</v>
      </c>
      <c r="F35" s="185" t="str">
        <f t="shared" si="2"/>
        <v>-</v>
      </c>
      <c r="G35" s="184">
        <v>6.5342591179612395</v>
      </c>
      <c r="H35" s="185" t="str">
        <f t="shared" si="2"/>
        <v>-</v>
      </c>
      <c r="I35" s="184">
        <v>6.5937679494543362</v>
      </c>
      <c r="J35" s="185">
        <f t="shared" si="2"/>
        <v>5.9508831493096714E-2</v>
      </c>
      <c r="K35" s="184">
        <v>5.2810428634555899</v>
      </c>
      <c r="L35" s="185">
        <f t="shared" si="3"/>
        <v>-1.3127250859987463</v>
      </c>
      <c r="M35" s="184">
        <v>5.0907242296261535</v>
      </c>
      <c r="N35" s="185">
        <v>-0.19031863382943648</v>
      </c>
      <c r="O35" s="185">
        <v>-0.6719526103039053</v>
      </c>
    </row>
    <row r="36" spans="2:16" x14ac:dyDescent="0.25">
      <c r="B36" s="114" t="s">
        <v>81</v>
      </c>
      <c r="C36" s="184">
        <v>6.4920973942759508</v>
      </c>
      <c r="D36" s="185">
        <v>-0.78837146605451114</v>
      </c>
      <c r="E36" s="184" t="s">
        <v>235</v>
      </c>
      <c r="F36" s="185" t="str">
        <f t="shared" si="2"/>
        <v>-</v>
      </c>
      <c r="G36" s="184">
        <v>5.1665189720454361</v>
      </c>
      <c r="H36" s="185" t="str">
        <f t="shared" si="2"/>
        <v>-</v>
      </c>
      <c r="I36" s="184">
        <v>7.1915363548016611</v>
      </c>
      <c r="J36" s="185">
        <f t="shared" si="2"/>
        <v>2.025017382756225</v>
      </c>
      <c r="K36" s="184">
        <v>5.8215218981917003</v>
      </c>
      <c r="L36" s="185">
        <f t="shared" si="3"/>
        <v>-1.3700144566099608</v>
      </c>
      <c r="M36" s="184">
        <v>6.2273977412370529</v>
      </c>
      <c r="N36" s="185">
        <v>0.40587584304535262</v>
      </c>
      <c r="O36" s="185">
        <v>-0.26469965303889786</v>
      </c>
    </row>
    <row r="37" spans="2:16" x14ac:dyDescent="0.25">
      <c r="B37" s="114" t="s">
        <v>83</v>
      </c>
      <c r="C37" s="184">
        <v>6.9464129209966199</v>
      </c>
      <c r="D37" s="185">
        <v>0.47524923085897885</v>
      </c>
      <c r="E37" s="184" t="s">
        <v>235</v>
      </c>
      <c r="F37" s="185" t="str">
        <f t="shared" si="2"/>
        <v>-</v>
      </c>
      <c r="G37" s="184">
        <v>7.3865572088250389</v>
      </c>
      <c r="H37" s="185" t="str">
        <f t="shared" si="2"/>
        <v>-</v>
      </c>
      <c r="I37" s="184">
        <v>6.8669216994953608</v>
      </c>
      <c r="J37" s="185">
        <f t="shared" si="2"/>
        <v>-0.51963550932967806</v>
      </c>
      <c r="K37" s="184">
        <v>5.6965660315553857</v>
      </c>
      <c r="L37" s="185">
        <f t="shared" si="3"/>
        <v>-1.1703556679399751</v>
      </c>
      <c r="M37" s="184">
        <v>6.5492197923313418</v>
      </c>
      <c r="N37" s="185">
        <v>0.85265376077595612</v>
      </c>
      <c r="O37" s="185">
        <v>-0.39719312866527812</v>
      </c>
    </row>
    <row r="38" spans="2:16" x14ac:dyDescent="0.25">
      <c r="B38" s="114" t="s">
        <v>85</v>
      </c>
      <c r="C38" s="184">
        <v>7.4494210459345975</v>
      </c>
      <c r="D38" s="185">
        <v>6.4898675922505866E-2</v>
      </c>
      <c r="E38" s="184">
        <v>4.2667297436779634</v>
      </c>
      <c r="F38" s="185">
        <f t="shared" si="2"/>
        <v>-3.1826913022566341</v>
      </c>
      <c r="G38" s="184">
        <v>7.5873529147579273</v>
      </c>
      <c r="H38" s="185">
        <f t="shared" si="2"/>
        <v>3.3206231710799639</v>
      </c>
      <c r="I38" s="184">
        <v>6.4717370682439599</v>
      </c>
      <c r="J38" s="185">
        <f t="shared" si="2"/>
        <v>-1.1156158465139674</v>
      </c>
      <c r="K38" s="184">
        <v>6.5072472204435652</v>
      </c>
      <c r="L38" s="185">
        <f t="shared" si="3"/>
        <v>3.5510152199605294E-2</v>
      </c>
      <c r="M38" s="184">
        <v>6.6671532057519736</v>
      </c>
      <c r="N38" s="185">
        <v>0.15990598530840838</v>
      </c>
      <c r="O38" s="185">
        <v>-0.78226784018262396</v>
      </c>
    </row>
    <row r="39" spans="2:16" x14ac:dyDescent="0.25">
      <c r="B39" s="114" t="s">
        <v>87</v>
      </c>
      <c r="C39" s="184">
        <v>7.7272727272727275</v>
      </c>
      <c r="D39" s="185">
        <v>0.82417771443315502</v>
      </c>
      <c r="E39" s="184">
        <v>4.2934244235695989</v>
      </c>
      <c r="F39" s="185">
        <f t="shared" si="2"/>
        <v>-3.4338483037031287</v>
      </c>
      <c r="G39" s="184">
        <v>7.2424349672624313</v>
      </c>
      <c r="H39" s="185">
        <f t="shared" si="2"/>
        <v>2.9490105436928324</v>
      </c>
      <c r="I39" s="184">
        <v>6.24699202379343</v>
      </c>
      <c r="J39" s="185">
        <f t="shared" si="2"/>
        <v>-0.99544294346900131</v>
      </c>
      <c r="K39" s="184">
        <v>6.6351191587331222</v>
      </c>
      <c r="L39" s="185">
        <f t="shared" si="3"/>
        <v>0.3881271349396922</v>
      </c>
      <c r="M39" s="184"/>
      <c r="N39" s="185" t="s">
        <v>235</v>
      </c>
      <c r="O39" s="185" t="s">
        <v>235</v>
      </c>
    </row>
    <row r="40" spans="2:16" x14ac:dyDescent="0.25">
      <c r="B40" s="114" t="s">
        <v>89</v>
      </c>
      <c r="C40" s="184">
        <v>7.0857012612065038</v>
      </c>
      <c r="D40" s="185">
        <v>1.0923328928381357</v>
      </c>
      <c r="E40" s="184">
        <v>4.5568584070796456</v>
      </c>
      <c r="F40" s="185">
        <f t="shared" si="2"/>
        <v>-2.5288428541268582</v>
      </c>
      <c r="G40" s="184">
        <v>8.1939914923785899</v>
      </c>
      <c r="H40" s="185">
        <f t="shared" si="2"/>
        <v>3.6371330852989443</v>
      </c>
      <c r="I40" s="184">
        <v>6.6152565721501553</v>
      </c>
      <c r="J40" s="185">
        <f t="shared" si="2"/>
        <v>-1.5787349202284346</v>
      </c>
      <c r="K40" s="184">
        <v>5.4527674805061999</v>
      </c>
      <c r="L40" s="185">
        <f t="shared" si="3"/>
        <v>-1.1624890916439554</v>
      </c>
      <c r="M40" s="184"/>
      <c r="N40" s="185" t="s">
        <v>235</v>
      </c>
      <c r="O40" s="185" t="s">
        <v>235</v>
      </c>
    </row>
    <row r="41" spans="2:16" x14ac:dyDescent="0.25">
      <c r="B41" s="114" t="s">
        <v>91</v>
      </c>
      <c r="C41" s="184">
        <v>7.1001414871875488</v>
      </c>
      <c r="D41" s="185">
        <v>0.98294470745942419</v>
      </c>
      <c r="E41" s="184">
        <v>3.9893521025085725</v>
      </c>
      <c r="F41" s="185">
        <f t="shared" si="2"/>
        <v>-3.1107893846789763</v>
      </c>
      <c r="G41" s="184">
        <v>8.6795999120685874</v>
      </c>
      <c r="H41" s="185">
        <f t="shared" si="2"/>
        <v>4.6902478095600149</v>
      </c>
      <c r="I41" s="184">
        <v>7.6490060980438743</v>
      </c>
      <c r="J41" s="185">
        <f t="shared" si="2"/>
        <v>-1.0305938140247131</v>
      </c>
      <c r="K41" s="184">
        <v>6.1019571865443423</v>
      </c>
      <c r="L41" s="185">
        <f t="shared" si="3"/>
        <v>-1.5470489114995321</v>
      </c>
      <c r="M41" s="184"/>
      <c r="N41" s="185" t="s">
        <v>235</v>
      </c>
      <c r="O41" s="185" t="s">
        <v>235</v>
      </c>
    </row>
    <row r="42" spans="2:16" x14ac:dyDescent="0.25">
      <c r="B42" s="114" t="s">
        <v>93</v>
      </c>
      <c r="C42" s="184">
        <v>7.2345963756177927</v>
      </c>
      <c r="D42" s="185">
        <v>1.4006643501964051</v>
      </c>
      <c r="E42" s="184">
        <v>6.6447242588460309</v>
      </c>
      <c r="F42" s="185">
        <f t="shared" si="2"/>
        <v>-0.58987211677176177</v>
      </c>
      <c r="G42" s="184">
        <v>7.5223599137931032</v>
      </c>
      <c r="H42" s="185">
        <f t="shared" si="2"/>
        <v>0.8776356549470723</v>
      </c>
      <c r="I42" s="184">
        <v>5.985004624124719</v>
      </c>
      <c r="J42" s="185">
        <f t="shared" si="2"/>
        <v>-1.5373552896683842</v>
      </c>
      <c r="K42" s="184">
        <v>5.6212527836464341</v>
      </c>
      <c r="L42" s="185">
        <f t="shared" si="3"/>
        <v>-0.3637518404782849</v>
      </c>
      <c r="M42" s="184"/>
      <c r="N42" s="185" t="s">
        <v>235</v>
      </c>
      <c r="O42" s="185" t="s">
        <v>235</v>
      </c>
    </row>
    <row r="43" spans="2:16" ht="15.75" x14ac:dyDescent="0.25">
      <c r="B43" s="117" t="s">
        <v>30</v>
      </c>
      <c r="C43" s="186">
        <v>6.9254667409254909</v>
      </c>
      <c r="D43" s="187">
        <v>0.28839266254428342</v>
      </c>
      <c r="E43" s="186">
        <v>5.3003511866328603</v>
      </c>
      <c r="F43" s="187">
        <f t="shared" si="2"/>
        <v>-1.6251155542926305</v>
      </c>
      <c r="G43" s="186">
        <v>7.1836411554527748</v>
      </c>
      <c r="H43" s="187">
        <f t="shared" si="2"/>
        <v>1.8832899688199145</v>
      </c>
      <c r="I43" s="186">
        <v>6.6758542704689212</v>
      </c>
      <c r="J43" s="187">
        <f t="shared" si="2"/>
        <v>-0.5077868849838536</v>
      </c>
      <c r="K43" s="186">
        <v>5.5536756945293781</v>
      </c>
      <c r="L43" s="187">
        <f t="shared" si="3"/>
        <v>-1.1221785759395431</v>
      </c>
      <c r="M43" s="186">
        <v>5.8805839583542472</v>
      </c>
      <c r="N43" s="187">
        <v>0.49764580772788136</v>
      </c>
      <c r="O43" s="187">
        <v>-0.88866020440932036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282</v>
      </c>
      <c r="F51" s="296"/>
      <c r="G51" s="297" t="s">
        <v>283</v>
      </c>
      <c r="H51" s="296"/>
      <c r="I51" s="297" t="s">
        <v>284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320</v>
      </c>
      <c r="O52" s="112" t="s">
        <v>321</v>
      </c>
    </row>
    <row r="53" spans="1:16" x14ac:dyDescent="0.25">
      <c r="A53" s="1"/>
      <c r="B53" s="114" t="s">
        <v>71</v>
      </c>
      <c r="C53" s="184">
        <v>6.9877185377835573</v>
      </c>
      <c r="D53" s="185">
        <v>0.14024708590753754</v>
      </c>
      <c r="E53" s="184">
        <v>6.4985997414907368</v>
      </c>
      <c r="F53" s="185">
        <f t="shared" ref="F53:J65" si="4">IFERROR(E53-C53,"-")</f>
        <v>-0.48911879629282051</v>
      </c>
      <c r="G53" s="184" t="s">
        <v>235</v>
      </c>
      <c r="H53" s="185" t="str">
        <f t="shared" si="4"/>
        <v>-</v>
      </c>
      <c r="I53" s="184" t="s">
        <v>235</v>
      </c>
      <c r="J53" s="185" t="str">
        <f t="shared" si="4"/>
        <v>-</v>
      </c>
      <c r="K53" s="184" t="s">
        <v>235</v>
      </c>
      <c r="L53" s="185" t="str">
        <f t="shared" ref="L53:L65" si="5">IFERROR(K53-I53,"-")</f>
        <v>-</v>
      </c>
      <c r="M53" s="184"/>
      <c r="N53" s="185" t="s">
        <v>235</v>
      </c>
      <c r="O53" s="185" t="s">
        <v>235</v>
      </c>
    </row>
    <row r="54" spans="1:16" x14ac:dyDescent="0.25">
      <c r="A54" s="1"/>
      <c r="B54" s="114" t="s">
        <v>73</v>
      </c>
      <c r="C54" s="184">
        <v>6.6499779119422762</v>
      </c>
      <c r="D54" s="185">
        <v>-0.53991812444498866</v>
      </c>
      <c r="E54" s="184">
        <v>6.0998446400828588</v>
      </c>
      <c r="F54" s="185">
        <f t="shared" si="4"/>
        <v>-0.55013327185941741</v>
      </c>
      <c r="G54" s="184" t="s">
        <v>235</v>
      </c>
      <c r="H54" s="185" t="str">
        <f t="shared" si="4"/>
        <v>-</v>
      </c>
      <c r="I54" s="184" t="s">
        <v>235</v>
      </c>
      <c r="J54" s="185" t="str">
        <f t="shared" si="4"/>
        <v>-</v>
      </c>
      <c r="K54" s="184" t="s">
        <v>235</v>
      </c>
      <c r="L54" s="185" t="str">
        <f t="shared" si="5"/>
        <v>-</v>
      </c>
      <c r="M54" s="184"/>
      <c r="N54" s="185" t="s">
        <v>235</v>
      </c>
      <c r="O54" s="185" t="s">
        <v>235</v>
      </c>
    </row>
    <row r="55" spans="1:16" x14ac:dyDescent="0.25">
      <c r="A55" s="1"/>
      <c r="B55" s="114" t="s">
        <v>75</v>
      </c>
      <c r="C55" s="184">
        <v>7.1960340697364922</v>
      </c>
      <c r="D55" s="185">
        <v>0.6264531075016242</v>
      </c>
      <c r="E55" s="184">
        <v>7.0561279826464212</v>
      </c>
      <c r="F55" s="185">
        <f t="shared" si="4"/>
        <v>-0.13990608709007102</v>
      </c>
      <c r="G55" s="184" t="s">
        <v>235</v>
      </c>
      <c r="H55" s="185" t="str">
        <f t="shared" si="4"/>
        <v>-</v>
      </c>
      <c r="I55" s="184" t="s">
        <v>235</v>
      </c>
      <c r="J55" s="185" t="str">
        <f t="shared" si="4"/>
        <v>-</v>
      </c>
      <c r="K55" s="184" t="s">
        <v>235</v>
      </c>
      <c r="L55" s="185" t="str">
        <f t="shared" si="5"/>
        <v>-</v>
      </c>
      <c r="M55" s="184"/>
      <c r="N55" s="185" t="s">
        <v>235</v>
      </c>
      <c r="O55" s="185" t="s">
        <v>235</v>
      </c>
    </row>
    <row r="56" spans="1:16" x14ac:dyDescent="0.25">
      <c r="A56" s="1"/>
      <c r="B56" s="114" t="s">
        <v>77</v>
      </c>
      <c r="C56" s="184">
        <v>6.4299702000851422</v>
      </c>
      <c r="D56" s="185">
        <v>-2.9671947032153589E-2</v>
      </c>
      <c r="E56" s="184" t="s">
        <v>235</v>
      </c>
      <c r="F56" s="185" t="str">
        <f t="shared" si="4"/>
        <v>-</v>
      </c>
      <c r="G56" s="184" t="s">
        <v>235</v>
      </c>
      <c r="H56" s="185" t="str">
        <f t="shared" si="4"/>
        <v>-</v>
      </c>
      <c r="I56" s="184" t="s">
        <v>235</v>
      </c>
      <c r="J56" s="185" t="str">
        <f t="shared" si="4"/>
        <v>-</v>
      </c>
      <c r="K56" s="184" t="s">
        <v>235</v>
      </c>
      <c r="L56" s="185" t="str">
        <f t="shared" si="5"/>
        <v>-</v>
      </c>
      <c r="M56" s="184"/>
      <c r="N56" s="185" t="s">
        <v>235</v>
      </c>
      <c r="O56" s="185" t="s">
        <v>235</v>
      </c>
    </row>
    <row r="57" spans="1:16" x14ac:dyDescent="0.25">
      <c r="A57" s="1"/>
      <c r="B57" s="114" t="s">
        <v>79</v>
      </c>
      <c r="C57" s="184">
        <v>5.7626768399300587</v>
      </c>
      <c r="D57" s="185">
        <v>-1.2816829161675019</v>
      </c>
      <c r="E57" s="184" t="s">
        <v>235</v>
      </c>
      <c r="F57" s="185" t="str">
        <f t="shared" si="4"/>
        <v>-</v>
      </c>
      <c r="G57" s="184" t="s">
        <v>235</v>
      </c>
      <c r="H57" s="185" t="str">
        <f t="shared" si="4"/>
        <v>-</v>
      </c>
      <c r="I57" s="184" t="s">
        <v>235</v>
      </c>
      <c r="J57" s="185" t="str">
        <f t="shared" si="4"/>
        <v>-</v>
      </c>
      <c r="K57" s="184" t="s">
        <v>235</v>
      </c>
      <c r="L57" s="185" t="str">
        <f t="shared" si="5"/>
        <v>-</v>
      </c>
      <c r="M57" s="184"/>
      <c r="N57" s="185" t="s">
        <v>235</v>
      </c>
      <c r="O57" s="185" t="s">
        <v>235</v>
      </c>
    </row>
    <row r="58" spans="1:16" x14ac:dyDescent="0.25">
      <c r="A58" s="1"/>
      <c r="B58" s="114" t="s">
        <v>81</v>
      </c>
      <c r="C58" s="184">
        <v>6.4920973942759508</v>
      </c>
      <c r="D58" s="185">
        <v>-0.78837146605451114</v>
      </c>
      <c r="E58" s="184" t="s">
        <v>235</v>
      </c>
      <c r="F58" s="185" t="str">
        <f t="shared" si="4"/>
        <v>-</v>
      </c>
      <c r="G58" s="184" t="s">
        <v>235</v>
      </c>
      <c r="H58" s="185" t="str">
        <f t="shared" si="4"/>
        <v>-</v>
      </c>
      <c r="I58" s="184" t="s">
        <v>235</v>
      </c>
      <c r="J58" s="185" t="str">
        <f t="shared" si="4"/>
        <v>-</v>
      </c>
      <c r="K58" s="184" t="s">
        <v>235</v>
      </c>
      <c r="L58" s="185" t="str">
        <f t="shared" si="5"/>
        <v>-</v>
      </c>
      <c r="M58" s="184"/>
      <c r="N58" s="185" t="s">
        <v>235</v>
      </c>
      <c r="O58" s="185" t="s">
        <v>235</v>
      </c>
    </row>
    <row r="59" spans="1:16" x14ac:dyDescent="0.25">
      <c r="A59" s="1"/>
      <c r="B59" s="114" t="s">
        <v>83</v>
      </c>
      <c r="C59" s="184">
        <v>6.9464129209966199</v>
      </c>
      <c r="D59" s="185">
        <v>0.47524923085897885</v>
      </c>
      <c r="E59" s="184" t="s">
        <v>235</v>
      </c>
      <c r="F59" s="185" t="str">
        <f t="shared" si="4"/>
        <v>-</v>
      </c>
      <c r="G59" s="184" t="s">
        <v>235</v>
      </c>
      <c r="H59" s="185" t="str">
        <f t="shared" si="4"/>
        <v>-</v>
      </c>
      <c r="I59" s="184" t="s">
        <v>235</v>
      </c>
      <c r="J59" s="185" t="str">
        <f t="shared" si="4"/>
        <v>-</v>
      </c>
      <c r="K59" s="184" t="s">
        <v>235</v>
      </c>
      <c r="L59" s="185" t="str">
        <f t="shared" si="5"/>
        <v>-</v>
      </c>
      <c r="M59" s="184"/>
      <c r="N59" s="185" t="s">
        <v>235</v>
      </c>
      <c r="O59" s="185" t="s">
        <v>235</v>
      </c>
    </row>
    <row r="60" spans="1:16" x14ac:dyDescent="0.25">
      <c r="A60" s="1"/>
      <c r="B60" s="114" t="s">
        <v>85</v>
      </c>
      <c r="C60" s="184">
        <v>7.4494210459345975</v>
      </c>
      <c r="D60" s="185">
        <v>6.4898675922505866E-2</v>
      </c>
      <c r="E60" s="184" t="s">
        <v>235</v>
      </c>
      <c r="F60" s="185" t="str">
        <f t="shared" si="4"/>
        <v>-</v>
      </c>
      <c r="G60" s="184" t="s">
        <v>235</v>
      </c>
      <c r="H60" s="185" t="str">
        <f t="shared" si="4"/>
        <v>-</v>
      </c>
      <c r="I60" s="184" t="s">
        <v>235</v>
      </c>
      <c r="J60" s="185" t="str">
        <f t="shared" si="4"/>
        <v>-</v>
      </c>
      <c r="K60" s="184" t="s">
        <v>235</v>
      </c>
      <c r="L60" s="185" t="str">
        <f t="shared" si="5"/>
        <v>-</v>
      </c>
      <c r="M60" s="184"/>
      <c r="N60" s="185" t="s">
        <v>235</v>
      </c>
      <c r="O60" s="185" t="s">
        <v>235</v>
      </c>
    </row>
    <row r="61" spans="1:16" x14ac:dyDescent="0.25">
      <c r="A61" s="1"/>
      <c r="B61" s="114" t="s">
        <v>87</v>
      </c>
      <c r="C61" s="184">
        <v>7.7272727272727275</v>
      </c>
      <c r="D61" s="185">
        <v>0.82417771443315502</v>
      </c>
      <c r="E61" s="184" t="s">
        <v>235</v>
      </c>
      <c r="F61" s="185" t="str">
        <f t="shared" si="4"/>
        <v>-</v>
      </c>
      <c r="G61" s="184" t="s">
        <v>235</v>
      </c>
      <c r="H61" s="185" t="str">
        <f t="shared" si="4"/>
        <v>-</v>
      </c>
      <c r="I61" s="184" t="s">
        <v>235</v>
      </c>
      <c r="J61" s="185" t="str">
        <f t="shared" si="4"/>
        <v>-</v>
      </c>
      <c r="K61" s="184" t="s">
        <v>235</v>
      </c>
      <c r="L61" s="185" t="str">
        <f t="shared" si="5"/>
        <v>-</v>
      </c>
      <c r="M61" s="184"/>
      <c r="N61" s="185" t="s">
        <v>235</v>
      </c>
      <c r="O61" s="185" t="s">
        <v>235</v>
      </c>
    </row>
    <row r="62" spans="1:16" x14ac:dyDescent="0.25">
      <c r="A62" s="1"/>
      <c r="B62" s="114" t="s">
        <v>89</v>
      </c>
      <c r="C62" s="184">
        <v>7.0857012612065038</v>
      </c>
      <c r="D62" s="185">
        <v>1.0923328928381357</v>
      </c>
      <c r="E62" s="184" t="s">
        <v>235</v>
      </c>
      <c r="F62" s="185" t="str">
        <f t="shared" si="4"/>
        <v>-</v>
      </c>
      <c r="G62" s="184" t="s">
        <v>235</v>
      </c>
      <c r="H62" s="185" t="str">
        <f t="shared" si="4"/>
        <v>-</v>
      </c>
      <c r="I62" s="184" t="s">
        <v>235</v>
      </c>
      <c r="J62" s="185" t="str">
        <f t="shared" si="4"/>
        <v>-</v>
      </c>
      <c r="K62" s="184" t="s">
        <v>235</v>
      </c>
      <c r="L62" s="185" t="str">
        <f t="shared" si="5"/>
        <v>-</v>
      </c>
      <c r="M62" s="184"/>
      <c r="N62" s="185" t="s">
        <v>235</v>
      </c>
      <c r="O62" s="185" t="s">
        <v>235</v>
      </c>
    </row>
    <row r="63" spans="1:16" x14ac:dyDescent="0.25">
      <c r="A63" s="1"/>
      <c r="B63" s="114" t="s">
        <v>91</v>
      </c>
      <c r="C63" s="184">
        <v>7.1001414871875488</v>
      </c>
      <c r="D63" s="185">
        <v>0.98294470745942419</v>
      </c>
      <c r="E63" s="184" t="s">
        <v>235</v>
      </c>
      <c r="F63" s="185" t="str">
        <f t="shared" si="4"/>
        <v>-</v>
      </c>
      <c r="G63" s="184" t="s">
        <v>235</v>
      </c>
      <c r="H63" s="185" t="str">
        <f t="shared" si="4"/>
        <v>-</v>
      </c>
      <c r="I63" s="184" t="s">
        <v>235</v>
      </c>
      <c r="J63" s="185" t="str">
        <f t="shared" si="4"/>
        <v>-</v>
      </c>
      <c r="K63" s="184" t="s">
        <v>235</v>
      </c>
      <c r="L63" s="185" t="str">
        <f t="shared" si="5"/>
        <v>-</v>
      </c>
      <c r="M63" s="184"/>
      <c r="N63" s="185" t="s">
        <v>235</v>
      </c>
      <c r="O63" s="185" t="s">
        <v>235</v>
      </c>
    </row>
    <row r="64" spans="1:16" x14ac:dyDescent="0.25">
      <c r="A64" s="1"/>
      <c r="B64" s="114" t="s">
        <v>93</v>
      </c>
      <c r="C64" s="184">
        <v>7.2345963756177927</v>
      </c>
      <c r="D64" s="185">
        <v>1.4006643501964051</v>
      </c>
      <c r="E64" s="184" t="s">
        <v>235</v>
      </c>
      <c r="F64" s="185" t="str">
        <f t="shared" si="4"/>
        <v>-</v>
      </c>
      <c r="G64" s="184" t="s">
        <v>235</v>
      </c>
      <c r="H64" s="185" t="str">
        <f t="shared" si="4"/>
        <v>-</v>
      </c>
      <c r="I64" s="184" t="s">
        <v>235</v>
      </c>
      <c r="J64" s="185" t="str">
        <f t="shared" si="4"/>
        <v>-</v>
      </c>
      <c r="K64" s="184" t="s">
        <v>235</v>
      </c>
      <c r="L64" s="185" t="str">
        <f t="shared" si="5"/>
        <v>-</v>
      </c>
      <c r="M64" s="184"/>
      <c r="N64" s="185" t="s">
        <v>235</v>
      </c>
      <c r="O64" s="185" t="s">
        <v>235</v>
      </c>
    </row>
    <row r="65" spans="1:16" ht="15.75" x14ac:dyDescent="0.25">
      <c r="B65" s="117" t="s">
        <v>30</v>
      </c>
      <c r="C65" s="186">
        <v>6.9254667409254909</v>
      </c>
      <c r="D65" s="187">
        <v>0.28839266254428342</v>
      </c>
      <c r="E65" s="186" t="s">
        <v>235</v>
      </c>
      <c r="F65" s="187" t="str">
        <f t="shared" si="4"/>
        <v>-</v>
      </c>
      <c r="G65" s="186" t="s">
        <v>235</v>
      </c>
      <c r="H65" s="187" t="str">
        <f t="shared" si="4"/>
        <v>-</v>
      </c>
      <c r="I65" s="186" t="s">
        <v>235</v>
      </c>
      <c r="J65" s="187" t="str">
        <f t="shared" si="4"/>
        <v>-</v>
      </c>
      <c r="K65" s="186" t="s">
        <v>235</v>
      </c>
      <c r="L65" s="187" t="str">
        <f t="shared" si="5"/>
        <v>-</v>
      </c>
      <c r="M65" s="186"/>
      <c r="N65" s="187" t="s">
        <v>235</v>
      </c>
      <c r="O65" s="187" t="s">
        <v>235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282</v>
      </c>
      <c r="F73" s="296"/>
      <c r="G73" s="297" t="s">
        <v>283</v>
      </c>
      <c r="H73" s="296"/>
      <c r="I73" s="297" t="s">
        <v>284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320</v>
      </c>
      <c r="O74" s="112" t="s">
        <v>321</v>
      </c>
    </row>
    <row r="75" spans="1:16" x14ac:dyDescent="0.25">
      <c r="A75" s="1"/>
      <c r="B75" s="114" t="s">
        <v>71</v>
      </c>
      <c r="C75" s="184" t="s">
        <v>235</v>
      </c>
      <c r="D75" s="185" t="s">
        <v>235</v>
      </c>
      <c r="E75" s="184" t="s">
        <v>235</v>
      </c>
      <c r="F75" s="185" t="str">
        <f t="shared" ref="F75:J87" si="6">IFERROR(E75-C75,"-")</f>
        <v>-</v>
      </c>
      <c r="G75" s="184" t="s">
        <v>235</v>
      </c>
      <c r="H75" s="185" t="str">
        <f t="shared" si="6"/>
        <v>-</v>
      </c>
      <c r="I75" s="184" t="s">
        <v>235</v>
      </c>
      <c r="J75" s="185" t="str">
        <f t="shared" si="6"/>
        <v>-</v>
      </c>
      <c r="K75" s="184" t="s">
        <v>235</v>
      </c>
      <c r="L75" s="185" t="str">
        <f t="shared" ref="L75:L87" si="7">IFERROR(K75-I75,"-")</f>
        <v>-</v>
      </c>
      <c r="M75" s="184"/>
      <c r="N75" s="185" t="s">
        <v>235</v>
      </c>
      <c r="O75" s="185" t="s">
        <v>235</v>
      </c>
    </row>
    <row r="76" spans="1:16" x14ac:dyDescent="0.25">
      <c r="A76" s="1"/>
      <c r="B76" s="114" t="s">
        <v>73</v>
      </c>
      <c r="C76" s="184" t="s">
        <v>235</v>
      </c>
      <c r="D76" s="185" t="s">
        <v>235</v>
      </c>
      <c r="E76" s="184" t="s">
        <v>235</v>
      </c>
      <c r="F76" s="185" t="str">
        <f t="shared" si="6"/>
        <v>-</v>
      </c>
      <c r="G76" s="184" t="s">
        <v>235</v>
      </c>
      <c r="H76" s="185" t="str">
        <f t="shared" si="6"/>
        <v>-</v>
      </c>
      <c r="I76" s="184" t="s">
        <v>235</v>
      </c>
      <c r="J76" s="185" t="str">
        <f t="shared" si="6"/>
        <v>-</v>
      </c>
      <c r="K76" s="184" t="s">
        <v>235</v>
      </c>
      <c r="L76" s="185" t="str">
        <f t="shared" si="7"/>
        <v>-</v>
      </c>
      <c r="M76" s="184"/>
      <c r="N76" s="185" t="s">
        <v>235</v>
      </c>
      <c r="O76" s="185" t="s">
        <v>235</v>
      </c>
    </row>
    <row r="77" spans="1:16" x14ac:dyDescent="0.25">
      <c r="A77" s="1"/>
      <c r="B77" s="114" t="s">
        <v>75</v>
      </c>
      <c r="C77" s="184" t="s">
        <v>235</v>
      </c>
      <c r="D77" s="185" t="s">
        <v>235</v>
      </c>
      <c r="E77" s="184" t="s">
        <v>235</v>
      </c>
      <c r="F77" s="185" t="str">
        <f t="shared" si="6"/>
        <v>-</v>
      </c>
      <c r="G77" s="184" t="s">
        <v>235</v>
      </c>
      <c r="H77" s="185" t="str">
        <f t="shared" si="6"/>
        <v>-</v>
      </c>
      <c r="I77" s="184" t="s">
        <v>235</v>
      </c>
      <c r="J77" s="185" t="str">
        <f t="shared" si="6"/>
        <v>-</v>
      </c>
      <c r="K77" s="184" t="s">
        <v>235</v>
      </c>
      <c r="L77" s="185" t="str">
        <f t="shared" si="7"/>
        <v>-</v>
      </c>
      <c r="M77" s="184"/>
      <c r="N77" s="185" t="s">
        <v>235</v>
      </c>
      <c r="O77" s="185" t="s">
        <v>235</v>
      </c>
    </row>
    <row r="78" spans="1:16" x14ac:dyDescent="0.25">
      <c r="A78" s="1"/>
      <c r="B78" s="114" t="s">
        <v>77</v>
      </c>
      <c r="C78" s="184" t="s">
        <v>235</v>
      </c>
      <c r="D78" s="185" t="s">
        <v>235</v>
      </c>
      <c r="E78" s="184" t="s">
        <v>235</v>
      </c>
      <c r="F78" s="185" t="str">
        <f t="shared" si="6"/>
        <v>-</v>
      </c>
      <c r="G78" s="184" t="s">
        <v>235</v>
      </c>
      <c r="H78" s="185" t="str">
        <f t="shared" si="6"/>
        <v>-</v>
      </c>
      <c r="I78" s="184" t="s">
        <v>235</v>
      </c>
      <c r="J78" s="185" t="str">
        <f t="shared" si="6"/>
        <v>-</v>
      </c>
      <c r="K78" s="184" t="s">
        <v>235</v>
      </c>
      <c r="L78" s="185" t="str">
        <f t="shared" si="7"/>
        <v>-</v>
      </c>
      <c r="M78" s="184"/>
      <c r="N78" s="185" t="s">
        <v>235</v>
      </c>
      <c r="O78" s="185" t="s">
        <v>235</v>
      </c>
    </row>
    <row r="79" spans="1:16" x14ac:dyDescent="0.25">
      <c r="A79" s="1"/>
      <c r="B79" s="114" t="s">
        <v>79</v>
      </c>
      <c r="C79" s="184" t="s">
        <v>235</v>
      </c>
      <c r="D79" s="185" t="s">
        <v>235</v>
      </c>
      <c r="E79" s="184" t="s">
        <v>235</v>
      </c>
      <c r="F79" s="185" t="str">
        <f t="shared" si="6"/>
        <v>-</v>
      </c>
      <c r="G79" s="184" t="s">
        <v>235</v>
      </c>
      <c r="H79" s="185" t="str">
        <f t="shared" si="6"/>
        <v>-</v>
      </c>
      <c r="I79" s="184" t="s">
        <v>235</v>
      </c>
      <c r="J79" s="185" t="str">
        <f t="shared" si="6"/>
        <v>-</v>
      </c>
      <c r="K79" s="184" t="s">
        <v>235</v>
      </c>
      <c r="L79" s="185" t="str">
        <f t="shared" si="7"/>
        <v>-</v>
      </c>
      <c r="M79" s="184"/>
      <c r="N79" s="185" t="s">
        <v>235</v>
      </c>
      <c r="O79" s="185" t="s">
        <v>235</v>
      </c>
    </row>
    <row r="80" spans="1:16" x14ac:dyDescent="0.25">
      <c r="A80" s="1"/>
      <c r="B80" s="114" t="s">
        <v>81</v>
      </c>
      <c r="C80" s="184" t="s">
        <v>235</v>
      </c>
      <c r="D80" s="185" t="s">
        <v>235</v>
      </c>
      <c r="E80" s="184" t="s">
        <v>235</v>
      </c>
      <c r="F80" s="185" t="str">
        <f t="shared" si="6"/>
        <v>-</v>
      </c>
      <c r="G80" s="184" t="s">
        <v>235</v>
      </c>
      <c r="H80" s="185" t="str">
        <f t="shared" si="6"/>
        <v>-</v>
      </c>
      <c r="I80" s="184" t="s">
        <v>235</v>
      </c>
      <c r="J80" s="185" t="str">
        <f t="shared" si="6"/>
        <v>-</v>
      </c>
      <c r="K80" s="184" t="s">
        <v>235</v>
      </c>
      <c r="L80" s="185" t="str">
        <f t="shared" si="7"/>
        <v>-</v>
      </c>
      <c r="M80" s="184"/>
      <c r="N80" s="185" t="s">
        <v>235</v>
      </c>
      <c r="O80" s="185" t="s">
        <v>235</v>
      </c>
    </row>
    <row r="81" spans="1:16" x14ac:dyDescent="0.25">
      <c r="A81" s="1"/>
      <c r="B81" s="114" t="s">
        <v>83</v>
      </c>
      <c r="C81" s="184" t="s">
        <v>235</v>
      </c>
      <c r="D81" s="185" t="s">
        <v>235</v>
      </c>
      <c r="E81" s="184" t="s">
        <v>235</v>
      </c>
      <c r="F81" s="185" t="str">
        <f t="shared" si="6"/>
        <v>-</v>
      </c>
      <c r="G81" s="184" t="s">
        <v>235</v>
      </c>
      <c r="H81" s="185" t="str">
        <f t="shared" si="6"/>
        <v>-</v>
      </c>
      <c r="I81" s="184" t="s">
        <v>235</v>
      </c>
      <c r="J81" s="185" t="str">
        <f t="shared" si="6"/>
        <v>-</v>
      </c>
      <c r="K81" s="184" t="s">
        <v>235</v>
      </c>
      <c r="L81" s="185" t="str">
        <f t="shared" si="7"/>
        <v>-</v>
      </c>
      <c r="M81" s="184"/>
      <c r="N81" s="185" t="s">
        <v>235</v>
      </c>
      <c r="O81" s="185" t="s">
        <v>235</v>
      </c>
    </row>
    <row r="82" spans="1:16" x14ac:dyDescent="0.25">
      <c r="A82" s="1"/>
      <c r="B82" s="114" t="s">
        <v>85</v>
      </c>
      <c r="C82" s="184" t="s">
        <v>235</v>
      </c>
      <c r="D82" s="185" t="s">
        <v>235</v>
      </c>
      <c r="E82" s="184" t="s">
        <v>235</v>
      </c>
      <c r="F82" s="185" t="str">
        <f t="shared" si="6"/>
        <v>-</v>
      </c>
      <c r="G82" s="184" t="s">
        <v>235</v>
      </c>
      <c r="H82" s="185" t="str">
        <f t="shared" si="6"/>
        <v>-</v>
      </c>
      <c r="I82" s="184" t="s">
        <v>235</v>
      </c>
      <c r="J82" s="185" t="str">
        <f t="shared" si="6"/>
        <v>-</v>
      </c>
      <c r="K82" s="184" t="s">
        <v>235</v>
      </c>
      <c r="L82" s="185" t="str">
        <f t="shared" si="7"/>
        <v>-</v>
      </c>
      <c r="M82" s="184"/>
      <c r="N82" s="185" t="s">
        <v>235</v>
      </c>
      <c r="O82" s="185" t="s">
        <v>235</v>
      </c>
    </row>
    <row r="83" spans="1:16" x14ac:dyDescent="0.25">
      <c r="A83" s="1"/>
      <c r="B83" s="114" t="s">
        <v>87</v>
      </c>
      <c r="C83" s="184" t="s">
        <v>235</v>
      </c>
      <c r="D83" s="185" t="s">
        <v>235</v>
      </c>
      <c r="E83" s="184" t="s">
        <v>235</v>
      </c>
      <c r="F83" s="185" t="str">
        <f t="shared" si="6"/>
        <v>-</v>
      </c>
      <c r="G83" s="184" t="s">
        <v>235</v>
      </c>
      <c r="H83" s="185" t="str">
        <f t="shared" si="6"/>
        <v>-</v>
      </c>
      <c r="I83" s="184" t="s">
        <v>235</v>
      </c>
      <c r="J83" s="185" t="str">
        <f t="shared" si="6"/>
        <v>-</v>
      </c>
      <c r="K83" s="184" t="s">
        <v>235</v>
      </c>
      <c r="L83" s="185" t="str">
        <f t="shared" si="7"/>
        <v>-</v>
      </c>
      <c r="M83" s="184"/>
      <c r="N83" s="185" t="s">
        <v>235</v>
      </c>
      <c r="O83" s="185" t="s">
        <v>235</v>
      </c>
    </row>
    <row r="84" spans="1:16" x14ac:dyDescent="0.25">
      <c r="A84" s="1"/>
      <c r="B84" s="114" t="s">
        <v>89</v>
      </c>
      <c r="C84" s="184" t="s">
        <v>235</v>
      </c>
      <c r="D84" s="185" t="s">
        <v>235</v>
      </c>
      <c r="E84" s="184" t="s">
        <v>235</v>
      </c>
      <c r="F84" s="185" t="str">
        <f t="shared" si="6"/>
        <v>-</v>
      </c>
      <c r="G84" s="184" t="s">
        <v>235</v>
      </c>
      <c r="H84" s="185" t="str">
        <f t="shared" si="6"/>
        <v>-</v>
      </c>
      <c r="I84" s="184" t="s">
        <v>235</v>
      </c>
      <c r="J84" s="185" t="str">
        <f t="shared" si="6"/>
        <v>-</v>
      </c>
      <c r="K84" s="184" t="s">
        <v>235</v>
      </c>
      <c r="L84" s="185" t="str">
        <f t="shared" si="7"/>
        <v>-</v>
      </c>
      <c r="M84" s="184"/>
      <c r="N84" s="185" t="s">
        <v>235</v>
      </c>
      <c r="O84" s="185" t="s">
        <v>235</v>
      </c>
    </row>
    <row r="85" spans="1:16" x14ac:dyDescent="0.25">
      <c r="A85" s="1"/>
      <c r="B85" s="114" t="s">
        <v>91</v>
      </c>
      <c r="C85" s="184" t="s">
        <v>235</v>
      </c>
      <c r="D85" s="185" t="s">
        <v>235</v>
      </c>
      <c r="E85" s="184" t="s">
        <v>235</v>
      </c>
      <c r="F85" s="185" t="str">
        <f t="shared" si="6"/>
        <v>-</v>
      </c>
      <c r="G85" s="184" t="s">
        <v>235</v>
      </c>
      <c r="H85" s="185" t="str">
        <f t="shared" si="6"/>
        <v>-</v>
      </c>
      <c r="I85" s="184" t="s">
        <v>235</v>
      </c>
      <c r="J85" s="185" t="str">
        <f t="shared" si="6"/>
        <v>-</v>
      </c>
      <c r="K85" s="184" t="s">
        <v>235</v>
      </c>
      <c r="L85" s="185" t="str">
        <f t="shared" si="7"/>
        <v>-</v>
      </c>
      <c r="M85" s="184"/>
      <c r="N85" s="185" t="s">
        <v>235</v>
      </c>
      <c r="O85" s="185" t="s">
        <v>235</v>
      </c>
    </row>
    <row r="86" spans="1:16" x14ac:dyDescent="0.25">
      <c r="A86" s="1"/>
      <c r="B86" s="114" t="s">
        <v>93</v>
      </c>
      <c r="C86" s="184" t="s">
        <v>235</v>
      </c>
      <c r="D86" s="185" t="s">
        <v>235</v>
      </c>
      <c r="E86" s="184" t="s">
        <v>235</v>
      </c>
      <c r="F86" s="185" t="str">
        <f t="shared" si="6"/>
        <v>-</v>
      </c>
      <c r="G86" s="184" t="s">
        <v>235</v>
      </c>
      <c r="H86" s="185" t="str">
        <f t="shared" si="6"/>
        <v>-</v>
      </c>
      <c r="I86" s="184" t="s">
        <v>235</v>
      </c>
      <c r="J86" s="185" t="str">
        <f t="shared" si="6"/>
        <v>-</v>
      </c>
      <c r="K86" s="184" t="s">
        <v>235</v>
      </c>
      <c r="L86" s="185" t="str">
        <f t="shared" si="7"/>
        <v>-</v>
      </c>
      <c r="M86" s="184"/>
      <c r="N86" s="185" t="s">
        <v>235</v>
      </c>
      <c r="O86" s="185" t="s">
        <v>235</v>
      </c>
    </row>
    <row r="87" spans="1:16" ht="15.75" x14ac:dyDescent="0.25">
      <c r="B87" s="117" t="s">
        <v>30</v>
      </c>
      <c r="C87" s="186" t="s">
        <v>235</v>
      </c>
      <c r="D87" s="187" t="s">
        <v>235</v>
      </c>
      <c r="E87" s="186" t="s">
        <v>235</v>
      </c>
      <c r="F87" s="187" t="str">
        <f t="shared" si="6"/>
        <v>-</v>
      </c>
      <c r="G87" s="186" t="s">
        <v>235</v>
      </c>
      <c r="H87" s="187" t="str">
        <f t="shared" si="6"/>
        <v>-</v>
      </c>
      <c r="I87" s="186" t="s">
        <v>235</v>
      </c>
      <c r="J87" s="187" t="str">
        <f t="shared" si="6"/>
        <v>-</v>
      </c>
      <c r="K87" s="186" t="s">
        <v>235</v>
      </c>
      <c r="L87" s="187" t="str">
        <f t="shared" si="7"/>
        <v>-</v>
      </c>
      <c r="M87" s="186"/>
      <c r="N87" s="187" t="s">
        <v>235</v>
      </c>
      <c r="O87" s="187" t="s">
        <v>235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282</v>
      </c>
      <c r="F95" s="296"/>
      <c r="G95" s="297" t="s">
        <v>283</v>
      </c>
      <c r="H95" s="296"/>
      <c r="I95" s="297" t="s">
        <v>284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320</v>
      </c>
      <c r="O96" s="112" t="s">
        <v>321</v>
      </c>
    </row>
    <row r="97" spans="2:15" x14ac:dyDescent="0.25">
      <c r="B97" s="114" t="s">
        <v>71</v>
      </c>
      <c r="C97" s="184">
        <v>9.9110429447852759</v>
      </c>
      <c r="D97" s="185">
        <v>0.89402796420454678</v>
      </c>
      <c r="E97" s="184">
        <v>8.190780809031045</v>
      </c>
      <c r="F97" s="185">
        <f t="shared" ref="F97:J109" si="8">IFERROR(E97-C97,"-")</f>
        <v>-1.7202621357542309</v>
      </c>
      <c r="G97" s="184">
        <v>4.666666666666667</v>
      </c>
      <c r="H97" s="185">
        <f t="shared" si="8"/>
        <v>-3.524114142364378</v>
      </c>
      <c r="I97" s="184">
        <v>7.88339222614841</v>
      </c>
      <c r="J97" s="185">
        <f t="shared" si="8"/>
        <v>3.216725559481743</v>
      </c>
      <c r="K97" s="184">
        <v>8.1773602199816686</v>
      </c>
      <c r="L97" s="185">
        <f t="shared" ref="L97:L109" si="9">IFERROR(K97-I97,"-")</f>
        <v>0.29396799383325867</v>
      </c>
      <c r="M97" s="184">
        <v>10.413913913913914</v>
      </c>
      <c r="N97" s="185">
        <v>2.2365536939322457</v>
      </c>
      <c r="O97" s="185">
        <v>0.50287096912863838</v>
      </c>
    </row>
    <row r="98" spans="2:15" x14ac:dyDescent="0.25">
      <c r="B98" s="114" t="s">
        <v>73</v>
      </c>
      <c r="C98" s="184">
        <v>8.6511716517431889</v>
      </c>
      <c r="D98" s="185">
        <v>-0.64335533716032778</v>
      </c>
      <c r="E98" s="184">
        <v>6.8860085836909875</v>
      </c>
      <c r="F98" s="185">
        <f t="shared" si="8"/>
        <v>-1.7651630680522015</v>
      </c>
      <c r="G98" s="184" t="s">
        <v>235</v>
      </c>
      <c r="H98" s="185" t="str">
        <f t="shared" si="8"/>
        <v>-</v>
      </c>
      <c r="I98" s="184">
        <v>7.5273934698395131</v>
      </c>
      <c r="J98" s="185" t="str">
        <f t="shared" si="8"/>
        <v>-</v>
      </c>
      <c r="K98" s="184">
        <v>8.5766773162939298</v>
      </c>
      <c r="L98" s="185">
        <f t="shared" si="9"/>
        <v>1.0492838464544167</v>
      </c>
      <c r="M98" s="184">
        <v>9.1971702418986769</v>
      </c>
      <c r="N98" s="185">
        <v>0.62049292560474711</v>
      </c>
      <c r="O98" s="185">
        <v>0.54599859015548802</v>
      </c>
    </row>
    <row r="99" spans="2:15" x14ac:dyDescent="0.25">
      <c r="B99" s="114" t="s">
        <v>75</v>
      </c>
      <c r="C99" s="184">
        <v>8.1802313781205598</v>
      </c>
      <c r="D99" s="185">
        <v>0.245059242022311</v>
      </c>
      <c r="E99" s="184">
        <v>8.8082069580731481</v>
      </c>
      <c r="F99" s="185">
        <f t="shared" si="8"/>
        <v>0.62797557995258835</v>
      </c>
      <c r="G99" s="184" t="s">
        <v>235</v>
      </c>
      <c r="H99" s="185" t="str">
        <f t="shared" si="8"/>
        <v>-</v>
      </c>
      <c r="I99" s="184">
        <v>6.7445866141732287</v>
      </c>
      <c r="J99" s="185" t="str">
        <f t="shared" si="8"/>
        <v>-</v>
      </c>
      <c r="K99" s="184">
        <v>6.8096395301741595</v>
      </c>
      <c r="L99" s="185">
        <f t="shared" si="9"/>
        <v>6.5052916000930772E-2</v>
      </c>
      <c r="M99" s="184">
        <v>8.3502024291497978</v>
      </c>
      <c r="N99" s="185">
        <v>1.5405628989756384</v>
      </c>
      <c r="O99" s="185">
        <v>0.16997105102923804</v>
      </c>
    </row>
    <row r="100" spans="2:15" x14ac:dyDescent="0.25">
      <c r="B100" s="114" t="s">
        <v>77</v>
      </c>
      <c r="C100" s="184">
        <v>7.336711711711712</v>
      </c>
      <c r="D100" s="185">
        <v>-2.2616076160193801</v>
      </c>
      <c r="E100" s="184" t="s">
        <v>235</v>
      </c>
      <c r="F100" s="185" t="str">
        <f t="shared" si="8"/>
        <v>-</v>
      </c>
      <c r="G100" s="184">
        <v>1.2105263157894737</v>
      </c>
      <c r="H100" s="185" t="str">
        <f t="shared" si="8"/>
        <v>-</v>
      </c>
      <c r="I100" s="184">
        <v>5.1685051350323317</v>
      </c>
      <c r="J100" s="185">
        <f t="shared" si="8"/>
        <v>3.9579788192428582</v>
      </c>
      <c r="K100" s="184">
        <v>6.0014224751066854</v>
      </c>
      <c r="L100" s="185">
        <f t="shared" si="9"/>
        <v>0.8329173400743537</v>
      </c>
      <c r="M100" s="184">
        <v>8.2081497797356828</v>
      </c>
      <c r="N100" s="185">
        <v>2.2067273046289975</v>
      </c>
      <c r="O100" s="185">
        <v>0.87143806802397084</v>
      </c>
    </row>
    <row r="101" spans="2:15" x14ac:dyDescent="0.25">
      <c r="B101" s="114" t="s">
        <v>79</v>
      </c>
      <c r="C101" s="184">
        <v>8.5319791380730159</v>
      </c>
      <c r="D101" s="185">
        <v>-0.12817932259478226</v>
      </c>
      <c r="E101" s="184" t="s">
        <v>235</v>
      </c>
      <c r="F101" s="185" t="str">
        <f t="shared" si="8"/>
        <v>-</v>
      </c>
      <c r="G101" s="184">
        <v>4.4444444444444446</v>
      </c>
      <c r="H101" s="185" t="str">
        <f t="shared" si="8"/>
        <v>-</v>
      </c>
      <c r="I101" s="184">
        <v>6.043542800593765</v>
      </c>
      <c r="J101" s="185">
        <f t="shared" si="8"/>
        <v>1.5990983561493204</v>
      </c>
      <c r="K101" s="184">
        <v>6.0594594594594593</v>
      </c>
      <c r="L101" s="185">
        <f t="shared" si="9"/>
        <v>1.5916658865694266E-2</v>
      </c>
      <c r="M101" s="184">
        <v>8.0295741324921135</v>
      </c>
      <c r="N101" s="185">
        <v>1.9701146730326542</v>
      </c>
      <c r="O101" s="185">
        <v>-0.5024050055809024</v>
      </c>
    </row>
    <row r="102" spans="2:15" x14ac:dyDescent="0.25">
      <c r="B102" s="114" t="s">
        <v>81</v>
      </c>
      <c r="C102" s="184">
        <v>7.6503311258278144</v>
      </c>
      <c r="D102" s="185">
        <v>0.71143621791882161</v>
      </c>
      <c r="E102" s="184" t="s">
        <v>235</v>
      </c>
      <c r="F102" s="185" t="str">
        <f t="shared" si="8"/>
        <v>-</v>
      </c>
      <c r="G102" s="184">
        <v>2.4927536231884058</v>
      </c>
      <c r="H102" s="185" t="str">
        <f t="shared" si="8"/>
        <v>-</v>
      </c>
      <c r="I102" s="184">
        <v>5.1080017490161786</v>
      </c>
      <c r="J102" s="185">
        <f t="shared" si="8"/>
        <v>2.6152481258277729</v>
      </c>
      <c r="K102" s="184">
        <v>5.6800539993250085</v>
      </c>
      <c r="L102" s="185">
        <f t="shared" si="9"/>
        <v>0.57205225030882989</v>
      </c>
      <c r="M102" s="184">
        <v>7.0322948328267474</v>
      </c>
      <c r="N102" s="185">
        <v>1.3522408335017388</v>
      </c>
      <c r="O102" s="185">
        <v>-0.61803629300106699</v>
      </c>
    </row>
    <row r="103" spans="2:15" x14ac:dyDescent="0.25">
      <c r="B103" s="114" t="s">
        <v>83</v>
      </c>
      <c r="C103" s="184">
        <v>7.8353430353430351</v>
      </c>
      <c r="D103" s="185">
        <v>0.98214610439674388</v>
      </c>
      <c r="E103" s="184" t="s">
        <v>235</v>
      </c>
      <c r="F103" s="185" t="str">
        <f t="shared" si="8"/>
        <v>-</v>
      </c>
      <c r="G103" s="184">
        <v>4.072289156626506</v>
      </c>
      <c r="H103" s="185" t="str">
        <f t="shared" si="8"/>
        <v>-</v>
      </c>
      <c r="I103" s="184">
        <v>4.8290492412511616</v>
      </c>
      <c r="J103" s="185">
        <f t="shared" si="8"/>
        <v>0.7567600846246556</v>
      </c>
      <c r="K103" s="184">
        <v>6.3039930049548234</v>
      </c>
      <c r="L103" s="185">
        <f t="shared" si="9"/>
        <v>1.4749437637036618</v>
      </c>
      <c r="M103" s="184">
        <v>7.6444776119402986</v>
      </c>
      <c r="N103" s="185">
        <v>1.3404846069854752</v>
      </c>
      <c r="O103" s="185">
        <v>-0.19086542340273649</v>
      </c>
    </row>
    <row r="104" spans="2:15" x14ac:dyDescent="0.25">
      <c r="B104" s="114" t="s">
        <v>85</v>
      </c>
      <c r="C104" s="184">
        <v>8.0955294917559062</v>
      </c>
      <c r="D104" s="185">
        <v>0.42243831310505353</v>
      </c>
      <c r="E104" s="184">
        <v>4.042553191489362</v>
      </c>
      <c r="F104" s="185">
        <f t="shared" si="8"/>
        <v>-4.0529763002665442</v>
      </c>
      <c r="G104" s="184">
        <v>3.8154965753424657</v>
      </c>
      <c r="H104" s="185">
        <f t="shared" si="8"/>
        <v>-0.22705661614689632</v>
      </c>
      <c r="I104" s="184">
        <v>6.6067237551538218</v>
      </c>
      <c r="J104" s="185">
        <f t="shared" si="8"/>
        <v>2.7912271798113562</v>
      </c>
      <c r="K104" s="184">
        <v>7.5210163111668757</v>
      </c>
      <c r="L104" s="185">
        <f t="shared" si="9"/>
        <v>0.91429255601305393</v>
      </c>
      <c r="M104" s="184">
        <v>7.6443372126028954</v>
      </c>
      <c r="N104" s="185">
        <v>0.1233209014360197</v>
      </c>
      <c r="O104" s="185">
        <v>-0.45119227915301074</v>
      </c>
    </row>
    <row r="105" spans="2:15" x14ac:dyDescent="0.25">
      <c r="B105" s="114" t="s">
        <v>87</v>
      </c>
      <c r="C105" s="184">
        <v>7.7954459917199852</v>
      </c>
      <c r="D105" s="185">
        <v>0.51301272045989865</v>
      </c>
      <c r="E105" s="184" t="s">
        <v>235</v>
      </c>
      <c r="F105" s="185" t="str">
        <f t="shared" si="8"/>
        <v>-</v>
      </c>
      <c r="G105" s="184">
        <v>4.3591065292096216</v>
      </c>
      <c r="H105" s="185" t="str">
        <f t="shared" si="8"/>
        <v>-</v>
      </c>
      <c r="I105" s="184">
        <v>5.703914861269479</v>
      </c>
      <c r="J105" s="185">
        <f t="shared" si="8"/>
        <v>1.3448083320598574</v>
      </c>
      <c r="K105" s="184">
        <v>6.6633237822349569</v>
      </c>
      <c r="L105" s="185">
        <f t="shared" si="9"/>
        <v>0.95940892096547792</v>
      </c>
      <c r="M105" s="184"/>
      <c r="N105" s="185" t="s">
        <v>235</v>
      </c>
      <c r="O105" s="185" t="s">
        <v>235</v>
      </c>
    </row>
    <row r="106" spans="2:15" x14ac:dyDescent="0.25">
      <c r="B106" s="114" t="s">
        <v>89</v>
      </c>
      <c r="C106" s="184">
        <v>7.1420805998125587</v>
      </c>
      <c r="D106" s="185">
        <v>-0.50972556758832255</v>
      </c>
      <c r="E106" s="184" t="s">
        <v>235</v>
      </c>
      <c r="F106" s="185" t="str">
        <f t="shared" si="8"/>
        <v>-</v>
      </c>
      <c r="G106" s="184">
        <v>6.2294117647058824</v>
      </c>
      <c r="H106" s="185" t="str">
        <f t="shared" si="8"/>
        <v>-</v>
      </c>
      <c r="I106" s="184">
        <v>6.6061643835616435</v>
      </c>
      <c r="J106" s="185">
        <f t="shared" si="8"/>
        <v>0.37675261885576106</v>
      </c>
      <c r="K106" s="184">
        <v>7.0198019801980198</v>
      </c>
      <c r="L106" s="185">
        <f t="shared" si="9"/>
        <v>0.41363759663637634</v>
      </c>
      <c r="M106" s="184"/>
      <c r="N106" s="185" t="s">
        <v>235</v>
      </c>
      <c r="O106" s="185" t="s">
        <v>235</v>
      </c>
    </row>
    <row r="107" spans="2:15" x14ac:dyDescent="0.25">
      <c r="B107" s="114" t="s">
        <v>91</v>
      </c>
      <c r="C107" s="184">
        <v>7.2845254957507084</v>
      </c>
      <c r="D107" s="185">
        <v>-2.7268699030882502</v>
      </c>
      <c r="E107" s="184">
        <v>14</v>
      </c>
      <c r="F107" s="185">
        <f t="shared" si="8"/>
        <v>6.7154745042492916</v>
      </c>
      <c r="G107" s="184">
        <v>6.854821235102925</v>
      </c>
      <c r="H107" s="185">
        <f t="shared" si="8"/>
        <v>-7.145178764897075</v>
      </c>
      <c r="I107" s="184">
        <v>7.8238507055075104</v>
      </c>
      <c r="J107" s="185">
        <f t="shared" si="8"/>
        <v>0.96902947040458542</v>
      </c>
      <c r="K107" s="184">
        <v>8.2249518304431604</v>
      </c>
      <c r="L107" s="185">
        <f t="shared" si="9"/>
        <v>0.40110112493564998</v>
      </c>
      <c r="M107" s="184"/>
      <c r="N107" s="185" t="s">
        <v>235</v>
      </c>
      <c r="O107" s="185" t="s">
        <v>235</v>
      </c>
    </row>
    <row r="108" spans="2:15" x14ac:dyDescent="0.25">
      <c r="B108" s="114" t="s">
        <v>93</v>
      </c>
      <c r="C108" s="184">
        <v>8.0411493437389137</v>
      </c>
      <c r="D108" s="185">
        <v>0.17778758112341997</v>
      </c>
      <c r="E108" s="184">
        <v>6.3157894736842106</v>
      </c>
      <c r="F108" s="185">
        <f t="shared" si="8"/>
        <v>-1.725359870054703</v>
      </c>
      <c r="G108" s="184">
        <v>5.9259763851044509</v>
      </c>
      <c r="H108" s="185">
        <f t="shared" si="8"/>
        <v>-0.38981308857975971</v>
      </c>
      <c r="I108" s="184">
        <v>6.6447415973979043</v>
      </c>
      <c r="J108" s="185">
        <f t="shared" si="8"/>
        <v>0.71876521229345336</v>
      </c>
      <c r="K108" s="184">
        <v>7.5358156028368795</v>
      </c>
      <c r="L108" s="185">
        <f t="shared" si="9"/>
        <v>0.89107400543897519</v>
      </c>
      <c r="M108" s="184"/>
      <c r="N108" s="185" t="s">
        <v>235</v>
      </c>
      <c r="O108" s="185" t="s">
        <v>235</v>
      </c>
    </row>
    <row r="109" spans="2:15" ht="15.75" x14ac:dyDescent="0.25">
      <c r="B109" s="117" t="s">
        <v>30</v>
      </c>
      <c r="C109" s="186">
        <v>8.0225015338186285</v>
      </c>
      <c r="D109" s="187">
        <v>-0.13229972261566303</v>
      </c>
      <c r="E109" s="186">
        <v>7.5491122565864837</v>
      </c>
      <c r="F109" s="187">
        <f t="shared" si="8"/>
        <v>-0.47338927723214486</v>
      </c>
      <c r="G109" s="186">
        <v>5.2001395916942945</v>
      </c>
      <c r="H109" s="187">
        <f t="shared" si="8"/>
        <v>-2.3489726648921891</v>
      </c>
      <c r="I109" s="186">
        <v>6.2775198596925614</v>
      </c>
      <c r="J109" s="187">
        <f t="shared" si="8"/>
        <v>1.0773802679982669</v>
      </c>
      <c r="K109" s="186">
        <v>6.9479687058158168</v>
      </c>
      <c r="L109" s="187">
        <f t="shared" si="9"/>
        <v>0.67044884612325539</v>
      </c>
      <c r="M109" s="186">
        <v>8.1849327856609406</v>
      </c>
      <c r="N109" s="187">
        <v>1.4090763267756152</v>
      </c>
      <c r="O109" s="187">
        <v>-9.7304262186447943E-2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1C6D4-7A86-41E9-BFDB-5856531CF27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6C6D9-043B-45C0-9CAC-FB97F5BFBDC0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149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150</v>
      </c>
    </row>
    <row r="6" spans="1:17" ht="22.5" thickTop="1" thickBot="1" x14ac:dyDescent="0.3">
      <c r="B6" s="109"/>
      <c r="C6" s="292" t="s">
        <v>151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282</v>
      </c>
      <c r="F7" s="296"/>
      <c r="G7" s="297" t="s">
        <v>283</v>
      </c>
      <c r="H7" s="296"/>
      <c r="I7" s="297" t="s">
        <v>284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7" x14ac:dyDescent="0.25">
      <c r="A9" s="1" t="s">
        <v>70</v>
      </c>
      <c r="B9" s="114" t="s">
        <v>71</v>
      </c>
      <c r="C9" s="193">
        <v>0.75790000000000002</v>
      </c>
      <c r="D9" s="116">
        <v>4.178694158075591E-2</v>
      </c>
      <c r="E9" s="193">
        <v>0.74590000000000001</v>
      </c>
      <c r="F9" s="116">
        <f t="shared" ref="F9:L21" si="0">IFERROR(E9/C9-1,"-")</f>
        <v>-1.5833223380393169E-2</v>
      </c>
      <c r="G9" s="193">
        <v>0.29010000000000002</v>
      </c>
      <c r="H9" s="116">
        <f t="shared" si="0"/>
        <v>-0.61107387049202311</v>
      </c>
      <c r="I9" s="193">
        <v>0.7419</v>
      </c>
      <c r="J9" s="116">
        <f t="shared" si="0"/>
        <v>1.5573940020682522</v>
      </c>
      <c r="K9" s="193">
        <v>0.66569999999999996</v>
      </c>
      <c r="L9" s="116">
        <f t="shared" si="0"/>
        <v>-0.10270926000808744</v>
      </c>
      <c r="M9" s="193">
        <v>0.77329999999999999</v>
      </c>
      <c r="N9" s="116">
        <v>0.16163436983626256</v>
      </c>
      <c r="O9" s="116">
        <v>2.0319303338171224E-2</v>
      </c>
    </row>
    <row r="10" spans="1:17" x14ac:dyDescent="0.25">
      <c r="A10" s="1" t="s">
        <v>72</v>
      </c>
      <c r="B10" s="114" t="s">
        <v>73</v>
      </c>
      <c r="C10" s="193">
        <v>0.78489999999999993</v>
      </c>
      <c r="D10" s="116">
        <v>-5.6156806156806294E-2</v>
      </c>
      <c r="E10" s="193">
        <v>0.76</v>
      </c>
      <c r="F10" s="116">
        <f t="shared" si="0"/>
        <v>-3.1723786469613824E-2</v>
      </c>
      <c r="G10" s="193">
        <v>0.26280000000000003</v>
      </c>
      <c r="H10" s="116">
        <f t="shared" si="0"/>
        <v>-0.65421052631578935</v>
      </c>
      <c r="I10" s="193">
        <v>0.86650000000000005</v>
      </c>
      <c r="J10" s="116">
        <f t="shared" si="0"/>
        <v>2.2971841704718416</v>
      </c>
      <c r="K10" s="193">
        <v>0.80540000000000012</v>
      </c>
      <c r="L10" s="116">
        <f t="shared" si="0"/>
        <v>-7.0513560300057621E-2</v>
      </c>
      <c r="M10" s="193">
        <v>0.81370000000000009</v>
      </c>
      <c r="N10" s="116">
        <v>1.0305438291532187E-2</v>
      </c>
      <c r="O10" s="116">
        <v>3.669257230220424E-2</v>
      </c>
    </row>
    <row r="11" spans="1:17" x14ac:dyDescent="0.25">
      <c r="A11" s="1" t="s">
        <v>74</v>
      </c>
      <c r="B11" s="114" t="s">
        <v>75</v>
      </c>
      <c r="C11" s="193">
        <v>0.73870000000000002</v>
      </c>
      <c r="D11" s="116">
        <v>2.1291303746716617E-2</v>
      </c>
      <c r="E11" s="193">
        <v>0.32850000000000001</v>
      </c>
      <c r="F11" s="116">
        <f t="shared" si="0"/>
        <v>-0.55529985108975222</v>
      </c>
      <c r="G11" s="193">
        <v>0.42359999999999998</v>
      </c>
      <c r="H11" s="116">
        <f t="shared" si="0"/>
        <v>0.28949771689497705</v>
      </c>
      <c r="I11" s="193">
        <v>0.8458</v>
      </c>
      <c r="J11" s="116">
        <f t="shared" si="0"/>
        <v>0.99669499527856487</v>
      </c>
      <c r="K11" s="193">
        <v>0.73080000000000001</v>
      </c>
      <c r="L11" s="116">
        <f t="shared" si="0"/>
        <v>-0.13596594939702056</v>
      </c>
      <c r="M11" s="193">
        <v>0.82409999999999994</v>
      </c>
      <c r="N11" s="116">
        <v>0.12766830870279144</v>
      </c>
      <c r="O11" s="116">
        <v>0.11560850142141588</v>
      </c>
    </row>
    <row r="12" spans="1:17" x14ac:dyDescent="0.25">
      <c r="A12" s="1" t="s">
        <v>76</v>
      </c>
      <c r="B12" s="114" t="s">
        <v>77</v>
      </c>
      <c r="C12" s="193">
        <v>0.63</v>
      </c>
      <c r="D12" s="116">
        <v>-8.3902864621201112E-2</v>
      </c>
      <c r="E12" s="193">
        <v>0</v>
      </c>
      <c r="F12" s="116">
        <f t="shared" si="0"/>
        <v>-1</v>
      </c>
      <c r="G12" s="193">
        <v>0.58460000000000001</v>
      </c>
      <c r="H12" s="116" t="str">
        <f t="shared" si="0"/>
        <v>-</v>
      </c>
      <c r="I12" s="193">
        <v>0.80959999999999999</v>
      </c>
      <c r="J12" s="116">
        <f t="shared" si="0"/>
        <v>0.38487854943551136</v>
      </c>
      <c r="K12" s="193">
        <v>0.8508</v>
      </c>
      <c r="L12" s="116">
        <f t="shared" si="0"/>
        <v>5.0889328063241202E-2</v>
      </c>
      <c r="M12" s="193">
        <v>0.7854000000000001</v>
      </c>
      <c r="N12" s="116">
        <v>-7.686882933709438E-2</v>
      </c>
      <c r="O12" s="116">
        <v>0.24666666666666681</v>
      </c>
    </row>
    <row r="13" spans="1:17" x14ac:dyDescent="0.25">
      <c r="A13" s="1" t="s">
        <v>78</v>
      </c>
      <c r="B13" s="114" t="s">
        <v>79</v>
      </c>
      <c r="C13" s="193">
        <v>0.52710000000000001</v>
      </c>
      <c r="D13" s="116">
        <v>-0.14417924987822694</v>
      </c>
      <c r="E13" s="193">
        <v>0</v>
      </c>
      <c r="F13" s="116">
        <f t="shared" si="0"/>
        <v>-1</v>
      </c>
      <c r="G13" s="193">
        <v>0.70109999999999995</v>
      </c>
      <c r="H13" s="116" t="str">
        <f t="shared" si="0"/>
        <v>-</v>
      </c>
      <c r="I13" s="193">
        <v>0.81930000000000003</v>
      </c>
      <c r="J13" s="116">
        <f t="shared" si="0"/>
        <v>0.16859221223791199</v>
      </c>
      <c r="K13" s="193">
        <v>0.74939999999999996</v>
      </c>
      <c r="L13" s="116">
        <f t="shared" si="0"/>
        <v>-8.5316733797143995E-2</v>
      </c>
      <c r="M13" s="193">
        <v>0.79349999999999998</v>
      </c>
      <c r="N13" s="116">
        <v>5.884707766212971E-2</v>
      </c>
      <c r="O13" s="116">
        <v>0.50540694365395544</v>
      </c>
    </row>
    <row r="14" spans="1:17" x14ac:dyDescent="0.25">
      <c r="A14" s="1" t="s">
        <v>80</v>
      </c>
      <c r="B14" s="114" t="s">
        <v>81</v>
      </c>
      <c r="C14" s="193">
        <v>0.64910000000000001</v>
      </c>
      <c r="D14" s="116">
        <v>-6.2671480144404268E-2</v>
      </c>
      <c r="E14" s="193">
        <v>0</v>
      </c>
      <c r="F14" s="116">
        <f t="shared" si="0"/>
        <v>-1</v>
      </c>
      <c r="G14" s="193">
        <v>0.73840000000000006</v>
      </c>
      <c r="H14" s="116" t="str">
        <f t="shared" si="0"/>
        <v>-</v>
      </c>
      <c r="I14" s="193">
        <v>0.75730000000000008</v>
      </c>
      <c r="J14" s="116">
        <f t="shared" si="0"/>
        <v>2.5595882990249175E-2</v>
      </c>
      <c r="K14" s="193">
        <v>0.89209999999999989</v>
      </c>
      <c r="L14" s="116">
        <f t="shared" si="0"/>
        <v>0.17800079228839261</v>
      </c>
      <c r="M14" s="193">
        <v>0.86809999999999998</v>
      </c>
      <c r="N14" s="116">
        <v>-2.6902813585920726E-2</v>
      </c>
      <c r="O14" s="116">
        <v>0.33739023262979506</v>
      </c>
    </row>
    <row r="15" spans="1:17" x14ac:dyDescent="0.25">
      <c r="A15" s="1" t="s">
        <v>82</v>
      </c>
      <c r="B15" s="114" t="s">
        <v>83</v>
      </c>
      <c r="C15" s="193">
        <v>0.72930000000000006</v>
      </c>
      <c r="D15" s="116">
        <v>-6.4999999999999947E-2</v>
      </c>
      <c r="E15" s="193">
        <v>0</v>
      </c>
      <c r="F15" s="116">
        <f t="shared" si="0"/>
        <v>-1</v>
      </c>
      <c r="G15" s="193">
        <v>0.76500000000000001</v>
      </c>
      <c r="H15" s="116" t="str">
        <f t="shared" si="0"/>
        <v>-</v>
      </c>
      <c r="I15" s="193">
        <v>0.69299999999999995</v>
      </c>
      <c r="J15" s="116">
        <f t="shared" si="0"/>
        <v>-9.4117647058823639E-2</v>
      </c>
      <c r="K15" s="193">
        <v>0.84819999999999995</v>
      </c>
      <c r="L15" s="116">
        <f t="shared" si="0"/>
        <v>0.22395382395382391</v>
      </c>
      <c r="M15" s="193">
        <v>0.93140000000000001</v>
      </c>
      <c r="N15" s="116">
        <v>9.8090073095967956E-2</v>
      </c>
      <c r="O15" s="116">
        <v>0.27711504182092406</v>
      </c>
    </row>
    <row r="16" spans="1:17" x14ac:dyDescent="0.25">
      <c r="A16" s="1" t="s">
        <v>84</v>
      </c>
      <c r="B16" s="114" t="s">
        <v>85</v>
      </c>
      <c r="C16" s="193">
        <v>0.83109999999999995</v>
      </c>
      <c r="D16" s="116">
        <v>9.4560779665481265E-2</v>
      </c>
      <c r="E16" s="193">
        <v>0.70719999999999994</v>
      </c>
      <c r="F16" s="116">
        <f t="shared" si="0"/>
        <v>-0.14907953314883893</v>
      </c>
      <c r="G16" s="193">
        <v>0.86809999999999998</v>
      </c>
      <c r="H16" s="116">
        <f t="shared" si="0"/>
        <v>0.22751696832579205</v>
      </c>
      <c r="I16" s="193">
        <v>0.92120000000000002</v>
      </c>
      <c r="J16" s="116">
        <f t="shared" si="0"/>
        <v>6.1168068194908498E-2</v>
      </c>
      <c r="K16" s="193">
        <v>0.91409999999999991</v>
      </c>
      <c r="L16" s="116">
        <f t="shared" si="0"/>
        <v>-7.7073382544508018E-3</v>
      </c>
      <c r="M16" s="193">
        <v>1.0104</v>
      </c>
      <c r="N16" s="116">
        <v>0.10534952412208742</v>
      </c>
      <c r="O16" s="116">
        <v>0.21573817831789199</v>
      </c>
    </row>
    <row r="17" spans="1:30" x14ac:dyDescent="0.25">
      <c r="A17" s="1" t="s">
        <v>86</v>
      </c>
      <c r="B17" s="114" t="s">
        <v>87</v>
      </c>
      <c r="C17" s="193">
        <v>0.71939999999999993</v>
      </c>
      <c r="D17" s="116">
        <v>4.4680256911475702E-3</v>
      </c>
      <c r="E17" s="193">
        <v>0.81629999999999991</v>
      </c>
      <c r="F17" s="116">
        <f t="shared" si="0"/>
        <v>0.13469557964970802</v>
      </c>
      <c r="G17" s="193">
        <v>0.85939999999999994</v>
      </c>
      <c r="H17" s="116">
        <f t="shared" si="0"/>
        <v>5.2799215974519198E-2</v>
      </c>
      <c r="I17" s="193">
        <v>0.74739999999999995</v>
      </c>
      <c r="J17" s="116">
        <f t="shared" si="0"/>
        <v>-0.13032348149872008</v>
      </c>
      <c r="K17" s="193">
        <v>0.87129999999999996</v>
      </c>
      <c r="L17" s="116">
        <f t="shared" si="0"/>
        <v>0.16577468557666575</v>
      </c>
      <c r="M17" s="193"/>
      <c r="N17" s="116" t="s">
        <v>235</v>
      </c>
      <c r="O17" s="116" t="s">
        <v>235</v>
      </c>
    </row>
    <row r="18" spans="1:30" x14ac:dyDescent="0.25">
      <c r="A18" s="1" t="s">
        <v>88</v>
      </c>
      <c r="B18" s="114" t="s">
        <v>89</v>
      </c>
      <c r="C18" s="193">
        <v>0.6633</v>
      </c>
      <c r="D18" s="116">
        <v>-9.5952023988006063E-2</v>
      </c>
      <c r="E18" s="193">
        <v>0.32350000000000001</v>
      </c>
      <c r="F18" s="116">
        <f t="shared" si="0"/>
        <v>-0.51228704960048244</v>
      </c>
      <c r="G18" s="193">
        <v>0.81379999999999997</v>
      </c>
      <c r="H18" s="116">
        <f t="shared" si="0"/>
        <v>1.5156105100463675</v>
      </c>
      <c r="I18" s="193">
        <v>0.89290000000000003</v>
      </c>
      <c r="J18" s="116">
        <f t="shared" si="0"/>
        <v>9.7198328827721836E-2</v>
      </c>
      <c r="K18" s="193">
        <v>0.99150000000000005</v>
      </c>
      <c r="L18" s="116">
        <f t="shared" si="0"/>
        <v>0.1104266995184231</v>
      </c>
      <c r="M18" s="193"/>
      <c r="N18" s="116" t="s">
        <v>235</v>
      </c>
      <c r="O18" s="116" t="s">
        <v>235</v>
      </c>
      <c r="AC18" s="194"/>
    </row>
    <row r="19" spans="1:30" x14ac:dyDescent="0.25">
      <c r="A19" s="1" t="s">
        <v>90</v>
      </c>
      <c r="B19" s="114" t="s">
        <v>91</v>
      </c>
      <c r="C19" s="193">
        <v>0.69469999999999998</v>
      </c>
      <c r="D19" s="116">
        <v>-9.8962386511024514E-2</v>
      </c>
      <c r="E19" s="193">
        <v>0.36009999999999998</v>
      </c>
      <c r="F19" s="116">
        <f t="shared" si="0"/>
        <v>-0.48164675399453005</v>
      </c>
      <c r="G19" s="193">
        <v>0.73260000000000003</v>
      </c>
      <c r="H19" s="116">
        <f t="shared" si="0"/>
        <v>1.0344348792002225</v>
      </c>
      <c r="I19" s="193">
        <v>0.79159999999999997</v>
      </c>
      <c r="J19" s="116">
        <f t="shared" si="0"/>
        <v>8.0535080535080406E-2</v>
      </c>
      <c r="K19" s="193">
        <v>0.81189999999999996</v>
      </c>
      <c r="L19" s="116">
        <f t="shared" si="0"/>
        <v>2.5644264780191994E-2</v>
      </c>
      <c r="M19" s="193"/>
      <c r="N19" s="116" t="s">
        <v>235</v>
      </c>
      <c r="O19" s="116" t="s">
        <v>235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0.69530000000000003</v>
      </c>
      <c r="D20" s="116">
        <v>1.151907847372291E-3</v>
      </c>
      <c r="E20" s="193">
        <v>0.65659999999999996</v>
      </c>
      <c r="F20" s="116">
        <f t="shared" si="0"/>
        <v>-5.5659427585215138E-2</v>
      </c>
      <c r="G20" s="193">
        <v>0.74909999999999999</v>
      </c>
      <c r="H20" s="116">
        <f t="shared" si="0"/>
        <v>0.14087724642095645</v>
      </c>
      <c r="I20" s="193">
        <v>0.73380000000000001</v>
      </c>
      <c r="J20" s="116">
        <f t="shared" si="0"/>
        <v>-2.0424509411293479E-2</v>
      </c>
      <c r="K20" s="193">
        <v>0.80489999999999995</v>
      </c>
      <c r="L20" s="116">
        <f t="shared" si="0"/>
        <v>9.6892886345053109E-2</v>
      </c>
      <c r="M20" s="193"/>
      <c r="N20" s="116" t="s">
        <v>235</v>
      </c>
      <c r="O20" s="116" t="s">
        <v>235</v>
      </c>
      <c r="P20" s="122"/>
    </row>
    <row r="21" spans="1:30" ht="15.75" x14ac:dyDescent="0.25">
      <c r="A21" s="1" t="s">
        <v>0</v>
      </c>
      <c r="B21" s="117" t="s">
        <v>30</v>
      </c>
      <c r="C21" s="195">
        <v>0.70135878861553691</v>
      </c>
      <c r="D21" s="119">
        <v>-3.5314470078520843E-2</v>
      </c>
      <c r="E21" s="195">
        <v>0.60407891607923314</v>
      </c>
      <c r="F21" s="119">
        <f t="shared" si="0"/>
        <v>-0.13870200832348811</v>
      </c>
      <c r="G21" s="195">
        <v>0.70336128458075009</v>
      </c>
      <c r="H21" s="119">
        <f t="shared" si="0"/>
        <v>0.16435330858078601</v>
      </c>
      <c r="I21" s="195">
        <v>0.8015089072176752</v>
      </c>
      <c r="J21" s="119">
        <f t="shared" si="0"/>
        <v>0.13954083738832401</v>
      </c>
      <c r="K21" s="195">
        <v>0.82779844332469787</v>
      </c>
      <c r="L21" s="119">
        <f t="shared" si="0"/>
        <v>3.2800054834428494E-2</v>
      </c>
      <c r="M21" s="195"/>
      <c r="N21" s="119" t="s">
        <v>235</v>
      </c>
      <c r="O21" s="119" t="s">
        <v>235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152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153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282</v>
      </c>
      <c r="F29" s="296"/>
      <c r="G29" s="297" t="s">
        <v>283</v>
      </c>
      <c r="H29" s="296"/>
      <c r="I29" s="297" t="s">
        <v>284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270</v>
      </c>
      <c r="O30" s="112" t="s">
        <v>271</v>
      </c>
    </row>
    <row r="31" spans="1:30" x14ac:dyDescent="0.25">
      <c r="B31" s="114" t="s">
        <v>71</v>
      </c>
      <c r="C31" s="193">
        <v>0.86769999999999992</v>
      </c>
      <c r="D31" s="116"/>
      <c r="E31" s="193">
        <v>0.78949999999999998</v>
      </c>
      <c r="F31" s="116">
        <f t="shared" ref="F31:J42" si="1">IFERROR(E31/C31-1,"-")</f>
        <v>-9.0123314509623076E-2</v>
      </c>
      <c r="G31" s="193">
        <v>0.29600000000000004</v>
      </c>
      <c r="H31" s="116">
        <f t="shared" si="1"/>
        <v>-0.62507916402786567</v>
      </c>
      <c r="I31" s="193">
        <v>0.80040000000000011</v>
      </c>
      <c r="J31" s="116">
        <f t="shared" si="1"/>
        <v>1.7040540540540539</v>
      </c>
      <c r="K31" s="193">
        <v>0.66769999999999996</v>
      </c>
      <c r="L31" s="116">
        <f t="shared" ref="L31:L42" si="2">IFERROR(K31/I31-1,"-")</f>
        <v>-0.16579210394802613</v>
      </c>
      <c r="M31" s="193">
        <v>0.77610000000000001</v>
      </c>
      <c r="N31" s="116">
        <v>0.16234836004193509</v>
      </c>
      <c r="O31" s="116">
        <v>-0.10556644001382953</v>
      </c>
    </row>
    <row r="32" spans="1:30" x14ac:dyDescent="0.25">
      <c r="B32" s="114" t="s">
        <v>73</v>
      </c>
      <c r="C32" s="193">
        <v>0.89700000000000002</v>
      </c>
      <c r="D32" s="116"/>
      <c r="E32" s="193">
        <v>0.82389999999999997</v>
      </c>
      <c r="F32" s="116">
        <f t="shared" si="1"/>
        <v>-8.1493868450390194E-2</v>
      </c>
      <c r="G32" s="193">
        <v>0</v>
      </c>
      <c r="H32" s="116">
        <f t="shared" si="1"/>
        <v>-1</v>
      </c>
      <c r="I32" s="193">
        <v>0.94040000000000001</v>
      </c>
      <c r="J32" s="116" t="str">
        <f t="shared" si="1"/>
        <v>-</v>
      </c>
      <c r="K32" s="193">
        <v>0.8387</v>
      </c>
      <c r="L32" s="116">
        <f t="shared" si="2"/>
        <v>-0.10814547001276054</v>
      </c>
      <c r="M32" s="193">
        <v>0.8488</v>
      </c>
      <c r="N32" s="116">
        <v>1.204244664361509E-2</v>
      </c>
      <c r="O32" s="116">
        <v>-5.3734671125975519E-2</v>
      </c>
    </row>
    <row r="33" spans="2:17" x14ac:dyDescent="0.25">
      <c r="B33" s="114" t="s">
        <v>75</v>
      </c>
      <c r="C33" s="193">
        <v>0.97010000000000007</v>
      </c>
      <c r="D33" s="116"/>
      <c r="E33" s="193">
        <v>0.34029999999999999</v>
      </c>
      <c r="F33" s="116">
        <f t="shared" si="1"/>
        <v>-0.64921142150293787</v>
      </c>
      <c r="G33" s="193">
        <v>0.43320000000000003</v>
      </c>
      <c r="H33" s="116">
        <f t="shared" si="1"/>
        <v>0.27299441669115487</v>
      </c>
      <c r="I33" s="193">
        <v>0.92749999999999999</v>
      </c>
      <c r="J33" s="116">
        <f t="shared" si="1"/>
        <v>1.1410433979686054</v>
      </c>
      <c r="K33" s="193">
        <v>0.75569999999999993</v>
      </c>
      <c r="L33" s="116">
        <f t="shared" si="2"/>
        <v>-0.18522911051212942</v>
      </c>
      <c r="M33" s="193">
        <v>0.83979999999999999</v>
      </c>
      <c r="N33" s="116">
        <v>0.11128754796877072</v>
      </c>
      <c r="O33" s="116">
        <v>-0.13431604989176382</v>
      </c>
    </row>
    <row r="34" spans="2:17" x14ac:dyDescent="0.25">
      <c r="B34" s="114" t="s">
        <v>77</v>
      </c>
      <c r="C34" s="193">
        <v>0.84</v>
      </c>
      <c r="D34" s="116"/>
      <c r="E34" s="193">
        <v>0</v>
      </c>
      <c r="F34" s="116">
        <f t="shared" si="1"/>
        <v>-1</v>
      </c>
      <c r="G34" s="193">
        <v>0.59740000000000004</v>
      </c>
      <c r="H34" s="116" t="str">
        <f t="shared" si="1"/>
        <v>-</v>
      </c>
      <c r="I34" s="193">
        <v>0.8701000000000001</v>
      </c>
      <c r="J34" s="116">
        <f t="shared" si="1"/>
        <v>0.45647807164378973</v>
      </c>
      <c r="K34" s="193">
        <v>0.89739999999999998</v>
      </c>
      <c r="L34" s="116">
        <f t="shared" si="2"/>
        <v>3.137570394207545E-2</v>
      </c>
      <c r="M34" s="193">
        <v>0.77200000000000002</v>
      </c>
      <c r="N34" s="116">
        <v>-0.13973701805215066</v>
      </c>
      <c r="O34" s="116">
        <v>-8.0952380952380887E-2</v>
      </c>
    </row>
    <row r="35" spans="2:17" x14ac:dyDescent="0.25">
      <c r="B35" s="114" t="s">
        <v>79</v>
      </c>
      <c r="C35" s="193">
        <v>0.65040000000000009</v>
      </c>
      <c r="D35" s="116"/>
      <c r="E35" s="193">
        <v>0</v>
      </c>
      <c r="F35" s="116">
        <f t="shared" si="1"/>
        <v>-1</v>
      </c>
      <c r="G35" s="193">
        <v>0.71640000000000004</v>
      </c>
      <c r="H35" s="116" t="str">
        <f t="shared" si="1"/>
        <v>-</v>
      </c>
      <c r="I35" s="193">
        <v>0.91069999999999995</v>
      </c>
      <c r="J35" s="116">
        <f t="shared" si="1"/>
        <v>0.27121719709659398</v>
      </c>
      <c r="K35" s="193">
        <v>0.78780000000000006</v>
      </c>
      <c r="L35" s="116">
        <f t="shared" si="2"/>
        <v>-0.13495113648841539</v>
      </c>
      <c r="M35" s="193">
        <v>0.80449999999999999</v>
      </c>
      <c r="N35" s="116">
        <v>2.1198273673521006E-2</v>
      </c>
      <c r="O35" s="116">
        <v>0.23693111931119293</v>
      </c>
    </row>
    <row r="36" spans="2:17" x14ac:dyDescent="0.25">
      <c r="B36" s="114" t="s">
        <v>81</v>
      </c>
      <c r="C36" s="193">
        <v>0.84530000000000005</v>
      </c>
      <c r="D36" s="116"/>
      <c r="E36" s="193">
        <v>0</v>
      </c>
      <c r="F36" s="116">
        <f t="shared" si="1"/>
        <v>-1</v>
      </c>
      <c r="G36" s="193">
        <v>0.8</v>
      </c>
      <c r="H36" s="116" t="str">
        <f t="shared" si="1"/>
        <v>-</v>
      </c>
      <c r="I36" s="193">
        <v>0.83409999999999995</v>
      </c>
      <c r="J36" s="116">
        <f t="shared" si="1"/>
        <v>4.2624999999999913E-2</v>
      </c>
      <c r="K36" s="193">
        <v>0.94840000000000002</v>
      </c>
      <c r="L36" s="116">
        <f t="shared" si="2"/>
        <v>0.13703392878551734</v>
      </c>
      <c r="M36" s="193">
        <v>0.90610000000000002</v>
      </c>
      <c r="N36" s="116">
        <v>-4.460143399409533E-2</v>
      </c>
      <c r="O36" s="116">
        <v>7.1927126463977142E-2</v>
      </c>
    </row>
    <row r="37" spans="2:17" x14ac:dyDescent="0.25">
      <c r="B37" s="114" t="s">
        <v>83</v>
      </c>
      <c r="C37" s="193">
        <v>0.99540000000000006</v>
      </c>
      <c r="D37" s="116"/>
      <c r="E37" s="193">
        <v>0</v>
      </c>
      <c r="F37" s="116">
        <f t="shared" si="1"/>
        <v>-1</v>
      </c>
      <c r="G37" s="193">
        <v>0.79249999999999998</v>
      </c>
      <c r="H37" s="116" t="str">
        <f t="shared" si="1"/>
        <v>-</v>
      </c>
      <c r="I37" s="193">
        <v>0.71450000000000002</v>
      </c>
      <c r="J37" s="116">
        <f t="shared" si="1"/>
        <v>-9.8422712933753931E-2</v>
      </c>
      <c r="K37" s="193">
        <v>0.85980000000000001</v>
      </c>
      <c r="L37" s="116">
        <f t="shared" si="2"/>
        <v>0.20335899230230936</v>
      </c>
      <c r="M37" s="193">
        <v>0.93030000000000002</v>
      </c>
      <c r="N37" s="116">
        <v>8.1995812979762661E-2</v>
      </c>
      <c r="O37" s="116">
        <v>-6.540084388185663E-2</v>
      </c>
    </row>
    <row r="38" spans="2:17" x14ac:dyDescent="0.25">
      <c r="B38" s="114" t="s">
        <v>85</v>
      </c>
      <c r="C38" s="193">
        <v>1.0504</v>
      </c>
      <c r="D38" s="116"/>
      <c r="E38" s="193">
        <v>0.79610000000000003</v>
      </c>
      <c r="F38" s="116">
        <f t="shared" si="1"/>
        <v>-0.24209824828636706</v>
      </c>
      <c r="G38" s="193">
        <v>0.93</v>
      </c>
      <c r="H38" s="116">
        <f t="shared" si="1"/>
        <v>0.16819495038311771</v>
      </c>
      <c r="I38" s="193">
        <v>0.9556</v>
      </c>
      <c r="J38" s="116">
        <f t="shared" si="1"/>
        <v>2.7526881720430163E-2</v>
      </c>
      <c r="K38" s="193">
        <v>0.92110000000000003</v>
      </c>
      <c r="L38" s="116">
        <f t="shared" si="2"/>
        <v>-3.6102971954792729E-2</v>
      </c>
      <c r="M38" s="193">
        <v>1.0162</v>
      </c>
      <c r="N38" s="116">
        <v>0.10324611877103451</v>
      </c>
      <c r="O38" s="116">
        <v>-3.2559025133282571E-2</v>
      </c>
    </row>
    <row r="39" spans="2:17" x14ac:dyDescent="0.25">
      <c r="B39" s="114" t="s">
        <v>87</v>
      </c>
      <c r="C39" s="193">
        <v>0.88090000000000002</v>
      </c>
      <c r="D39" s="116"/>
      <c r="E39" s="193">
        <v>0.83379999999999999</v>
      </c>
      <c r="F39" s="116">
        <f t="shared" si="1"/>
        <v>-5.3468044045862251E-2</v>
      </c>
      <c r="G39" s="193">
        <v>0.93120000000000003</v>
      </c>
      <c r="H39" s="116">
        <f t="shared" si="1"/>
        <v>0.11681458383305365</v>
      </c>
      <c r="I39" s="193">
        <v>0.78689999999999993</v>
      </c>
      <c r="J39" s="116">
        <f t="shared" si="1"/>
        <v>-0.15496134020618568</v>
      </c>
      <c r="K39" s="193">
        <v>0.90790000000000004</v>
      </c>
      <c r="L39" s="116">
        <f t="shared" si="2"/>
        <v>0.15376795018426748</v>
      </c>
      <c r="M39" s="193"/>
      <c r="N39" s="116" t="s">
        <v>235</v>
      </c>
      <c r="O39" s="116" t="s">
        <v>235</v>
      </c>
    </row>
    <row r="40" spans="2:17" x14ac:dyDescent="0.25">
      <c r="B40" s="114" t="s">
        <v>89</v>
      </c>
      <c r="C40" s="193">
        <v>0.83660000000000001</v>
      </c>
      <c r="D40" s="116"/>
      <c r="E40" s="193">
        <v>0.3306</v>
      </c>
      <c r="F40" s="116">
        <f t="shared" si="1"/>
        <v>-0.60482907004542197</v>
      </c>
      <c r="G40" s="193">
        <v>0.89700000000000002</v>
      </c>
      <c r="H40" s="116">
        <f t="shared" si="1"/>
        <v>1.7132486388384756</v>
      </c>
      <c r="I40" s="193">
        <v>0.94959999999999989</v>
      </c>
      <c r="J40" s="116">
        <f t="shared" si="1"/>
        <v>5.8639910813823803E-2</v>
      </c>
      <c r="K40" s="193">
        <v>1.0544</v>
      </c>
      <c r="L40" s="116">
        <f t="shared" si="2"/>
        <v>0.11036225779275499</v>
      </c>
      <c r="M40" s="193"/>
      <c r="N40" s="116" t="s">
        <v>235</v>
      </c>
      <c r="O40" s="116" t="s">
        <v>235</v>
      </c>
    </row>
    <row r="41" spans="2:17" x14ac:dyDescent="0.25">
      <c r="B41" s="114" t="s">
        <v>91</v>
      </c>
      <c r="C41" s="193">
        <v>0.82810000000000006</v>
      </c>
      <c r="D41" s="116"/>
      <c r="E41" s="193">
        <v>0.36659999999999998</v>
      </c>
      <c r="F41" s="116">
        <f t="shared" si="1"/>
        <v>-0.55729984301412872</v>
      </c>
      <c r="G41" s="193">
        <v>0.79159999999999997</v>
      </c>
      <c r="H41" s="116">
        <f t="shared" si="1"/>
        <v>1.159301691216585</v>
      </c>
      <c r="I41" s="193">
        <v>0.82230000000000003</v>
      </c>
      <c r="J41" s="116">
        <f t="shared" si="1"/>
        <v>3.8782213239009655E-2</v>
      </c>
      <c r="K41" s="193">
        <v>0.84939999999999993</v>
      </c>
      <c r="L41" s="116">
        <f t="shared" si="2"/>
        <v>3.2956341967651515E-2</v>
      </c>
      <c r="M41" s="193"/>
      <c r="N41" s="116" t="s">
        <v>235</v>
      </c>
      <c r="O41" s="116" t="s">
        <v>235</v>
      </c>
    </row>
    <row r="42" spans="2:17" x14ac:dyDescent="0.25">
      <c r="B42" s="114" t="s">
        <v>93</v>
      </c>
      <c r="C42" s="193">
        <v>0.7792</v>
      </c>
      <c r="D42" s="116"/>
      <c r="E42" s="193">
        <v>0.66909999999999992</v>
      </c>
      <c r="F42" s="116">
        <f t="shared" si="1"/>
        <v>-0.14129876796714591</v>
      </c>
      <c r="G42" s="193">
        <v>0.81269999999999998</v>
      </c>
      <c r="H42" s="116">
        <f t="shared" si="1"/>
        <v>0.21461664923030943</v>
      </c>
      <c r="I42" s="193">
        <v>0.74650000000000005</v>
      </c>
      <c r="J42" s="116">
        <f t="shared" si="1"/>
        <v>-8.1456872154546445E-2</v>
      </c>
      <c r="K42" s="193">
        <v>0.81110000000000004</v>
      </c>
      <c r="L42" s="116">
        <f t="shared" si="2"/>
        <v>8.6537173476222362E-2</v>
      </c>
      <c r="M42" s="193"/>
      <c r="N42" s="116" t="s">
        <v>235</v>
      </c>
      <c r="O42" s="116" t="s">
        <v>235</v>
      </c>
    </row>
    <row r="43" spans="2:17" ht="15.75" x14ac:dyDescent="0.25">
      <c r="B43" s="117" t="s">
        <v>30</v>
      </c>
      <c r="C43" s="195">
        <v>0.86997825061978129</v>
      </c>
      <c r="D43" s="119"/>
      <c r="E43" s="195">
        <v>0.58930000000000005</v>
      </c>
      <c r="F43" s="119">
        <v>-0.32262674431208282</v>
      </c>
      <c r="G43" s="195">
        <v>0.7399</v>
      </c>
      <c r="H43" s="119">
        <v>0.2555574410317325</v>
      </c>
      <c r="I43" s="195">
        <v>0.85289463645208108</v>
      </c>
      <c r="J43" s="119">
        <v>0.15271609197470082</v>
      </c>
      <c r="K43" s="195">
        <v>0.85798212005108554</v>
      </c>
      <c r="L43" s="119">
        <v>5.9649614167673892E-3</v>
      </c>
      <c r="M43" s="195"/>
      <c r="N43" s="119" t="s">
        <v>235</v>
      </c>
      <c r="O43" s="119" t="s">
        <v>235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154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155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282</v>
      </c>
      <c r="F51" s="296"/>
      <c r="G51" s="297" t="s">
        <v>283</v>
      </c>
      <c r="H51" s="296"/>
      <c r="I51" s="297" t="s">
        <v>284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270</v>
      </c>
      <c r="O52" s="112" t="s">
        <v>271</v>
      </c>
    </row>
    <row r="53" spans="2:17" x14ac:dyDescent="0.25">
      <c r="B53" s="114" t="s">
        <v>71</v>
      </c>
      <c r="C53" s="193">
        <v>0.86769999999999992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</v>
      </c>
      <c r="J53" s="116" t="str">
        <f t="shared" si="3"/>
        <v>-</v>
      </c>
      <c r="K53" s="193">
        <v>0</v>
      </c>
      <c r="L53" s="116" t="str">
        <f t="shared" ref="L53:L64" si="4">IFERROR(K53/I53-1,"-")</f>
        <v>-</v>
      </c>
      <c r="M53" s="193">
        <v>0</v>
      </c>
      <c r="N53" s="116" t="s">
        <v>235</v>
      </c>
      <c r="O53" s="116">
        <v>-1</v>
      </c>
    </row>
    <row r="54" spans="2:17" x14ac:dyDescent="0.25">
      <c r="B54" s="114" t="s">
        <v>73</v>
      </c>
      <c r="C54" s="193">
        <v>0.89700000000000002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</v>
      </c>
      <c r="J54" s="116" t="str">
        <f t="shared" si="3"/>
        <v>-</v>
      </c>
      <c r="K54" s="193">
        <v>0</v>
      </c>
      <c r="L54" s="116" t="str">
        <f t="shared" si="4"/>
        <v>-</v>
      </c>
      <c r="M54" s="193">
        <v>0</v>
      </c>
      <c r="N54" s="116" t="s">
        <v>235</v>
      </c>
      <c r="O54" s="116">
        <v>-1</v>
      </c>
    </row>
    <row r="55" spans="2:17" x14ac:dyDescent="0.25">
      <c r="B55" s="114" t="s">
        <v>75</v>
      </c>
      <c r="C55" s="193">
        <v>0.97010000000000007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</v>
      </c>
      <c r="J55" s="116" t="str">
        <f t="shared" si="3"/>
        <v>-</v>
      </c>
      <c r="K55" s="193">
        <v>0</v>
      </c>
      <c r="L55" s="116" t="str">
        <f t="shared" si="4"/>
        <v>-</v>
      </c>
      <c r="M55" s="193">
        <v>0</v>
      </c>
      <c r="N55" s="116" t="s">
        <v>235</v>
      </c>
      <c r="O55" s="116">
        <v>-1</v>
      </c>
    </row>
    <row r="56" spans="2:17" x14ac:dyDescent="0.25">
      <c r="B56" s="114" t="s">
        <v>77</v>
      </c>
      <c r="C56" s="193">
        <v>0.84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</v>
      </c>
      <c r="J56" s="116" t="str">
        <f t="shared" si="3"/>
        <v>-</v>
      </c>
      <c r="K56" s="193">
        <v>0</v>
      </c>
      <c r="L56" s="116" t="str">
        <f t="shared" si="4"/>
        <v>-</v>
      </c>
      <c r="M56" s="193">
        <v>0</v>
      </c>
      <c r="N56" s="116" t="s">
        <v>235</v>
      </c>
      <c r="O56" s="116">
        <v>-1</v>
      </c>
    </row>
    <row r="57" spans="2:17" x14ac:dyDescent="0.25">
      <c r="B57" s="114" t="s">
        <v>79</v>
      </c>
      <c r="C57" s="193">
        <v>0.65040000000000009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</v>
      </c>
      <c r="J57" s="116" t="str">
        <f t="shared" si="3"/>
        <v>-</v>
      </c>
      <c r="K57" s="193">
        <v>0</v>
      </c>
      <c r="L57" s="116" t="str">
        <f t="shared" si="4"/>
        <v>-</v>
      </c>
      <c r="M57" s="193">
        <v>0</v>
      </c>
      <c r="N57" s="116" t="s">
        <v>235</v>
      </c>
      <c r="O57" s="116">
        <v>-1</v>
      </c>
    </row>
    <row r="58" spans="2:17" x14ac:dyDescent="0.25">
      <c r="B58" s="114" t="s">
        <v>81</v>
      </c>
      <c r="C58" s="193">
        <v>0.84530000000000005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</v>
      </c>
      <c r="J58" s="116" t="str">
        <f t="shared" si="3"/>
        <v>-</v>
      </c>
      <c r="K58" s="193">
        <v>0</v>
      </c>
      <c r="L58" s="116" t="str">
        <f t="shared" si="4"/>
        <v>-</v>
      </c>
      <c r="M58" s="193">
        <v>0</v>
      </c>
      <c r="N58" s="116" t="s">
        <v>235</v>
      </c>
      <c r="O58" s="116">
        <v>-1</v>
      </c>
    </row>
    <row r="59" spans="2:17" x14ac:dyDescent="0.25">
      <c r="B59" s="114" t="s">
        <v>83</v>
      </c>
      <c r="C59" s="193">
        <v>0.99540000000000006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</v>
      </c>
      <c r="J59" s="116" t="str">
        <f t="shared" si="3"/>
        <v>-</v>
      </c>
      <c r="K59" s="193">
        <v>0</v>
      </c>
      <c r="L59" s="116" t="str">
        <f t="shared" si="4"/>
        <v>-</v>
      </c>
      <c r="M59" s="193">
        <v>0</v>
      </c>
      <c r="N59" s="116" t="s">
        <v>235</v>
      </c>
      <c r="O59" s="116">
        <v>-1</v>
      </c>
    </row>
    <row r="60" spans="2:17" x14ac:dyDescent="0.25">
      <c r="B60" s="114" t="s">
        <v>85</v>
      </c>
      <c r="C60" s="193">
        <v>1.0504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0</v>
      </c>
      <c r="J60" s="116" t="str">
        <f t="shared" si="3"/>
        <v>-</v>
      </c>
      <c r="K60" s="193">
        <v>0</v>
      </c>
      <c r="L60" s="116" t="str">
        <f t="shared" si="4"/>
        <v>-</v>
      </c>
      <c r="M60" s="193">
        <v>0</v>
      </c>
      <c r="N60" s="116" t="s">
        <v>235</v>
      </c>
      <c r="O60" s="116">
        <v>-1</v>
      </c>
    </row>
    <row r="61" spans="2:17" x14ac:dyDescent="0.25">
      <c r="B61" s="114" t="s">
        <v>87</v>
      </c>
      <c r="C61" s="193">
        <v>0.88090000000000002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</v>
      </c>
      <c r="J61" s="116" t="str">
        <f t="shared" si="3"/>
        <v>-</v>
      </c>
      <c r="K61" s="193">
        <v>0</v>
      </c>
      <c r="L61" s="116" t="str">
        <f t="shared" si="4"/>
        <v>-</v>
      </c>
      <c r="M61" s="193"/>
      <c r="N61" s="116" t="s">
        <v>235</v>
      </c>
      <c r="O61" s="116" t="s">
        <v>235</v>
      </c>
    </row>
    <row r="62" spans="2:17" x14ac:dyDescent="0.25">
      <c r="B62" s="114" t="s">
        <v>89</v>
      </c>
      <c r="C62" s="193">
        <v>0.83660000000000001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</v>
      </c>
      <c r="J62" s="116" t="str">
        <f t="shared" si="3"/>
        <v>-</v>
      </c>
      <c r="K62" s="193">
        <v>0</v>
      </c>
      <c r="L62" s="116" t="str">
        <f t="shared" si="4"/>
        <v>-</v>
      </c>
      <c r="M62" s="193"/>
      <c r="N62" s="116" t="s">
        <v>235</v>
      </c>
      <c r="O62" s="116" t="s">
        <v>235</v>
      </c>
    </row>
    <row r="63" spans="2:17" x14ac:dyDescent="0.25">
      <c r="B63" s="114" t="s">
        <v>91</v>
      </c>
      <c r="C63" s="193">
        <v>0.82810000000000006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</v>
      </c>
      <c r="J63" s="116" t="str">
        <f t="shared" si="3"/>
        <v>-</v>
      </c>
      <c r="K63" s="193">
        <v>0</v>
      </c>
      <c r="L63" s="116" t="str">
        <f t="shared" si="4"/>
        <v>-</v>
      </c>
      <c r="M63" s="193"/>
      <c r="N63" s="116" t="s">
        <v>235</v>
      </c>
      <c r="O63" s="116" t="s">
        <v>235</v>
      </c>
    </row>
    <row r="64" spans="2:17" x14ac:dyDescent="0.25">
      <c r="B64" s="114" t="s">
        <v>93</v>
      </c>
      <c r="C64" s="193">
        <v>0.7792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</v>
      </c>
      <c r="J64" s="116" t="str">
        <f t="shared" si="3"/>
        <v>-</v>
      </c>
      <c r="K64" s="193">
        <v>0</v>
      </c>
      <c r="L64" s="116" t="str">
        <f t="shared" si="4"/>
        <v>-</v>
      </c>
      <c r="M64" s="193"/>
      <c r="N64" s="116" t="s">
        <v>235</v>
      </c>
      <c r="O64" s="116" t="s">
        <v>235</v>
      </c>
    </row>
    <row r="65" spans="2:17" ht="15.75" x14ac:dyDescent="0.25">
      <c r="B65" s="117" t="s">
        <v>30</v>
      </c>
      <c r="C65" s="195">
        <v>0.86997825061978129</v>
      </c>
      <c r="D65" s="199"/>
      <c r="E65" s="200"/>
      <c r="F65" s="199"/>
      <c r="G65" s="200"/>
      <c r="H65" s="199"/>
      <c r="I65" s="200"/>
      <c r="J65" s="199"/>
      <c r="K65" s="200"/>
      <c r="L65" s="199"/>
      <c r="M65" s="200"/>
      <c r="N65" s="199" t="s">
        <v>235</v>
      </c>
      <c r="O65" s="199" t="s">
        <v>235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156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157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282</v>
      </c>
      <c r="F73" s="296"/>
      <c r="G73" s="297" t="s">
        <v>283</v>
      </c>
      <c r="H73" s="296"/>
      <c r="I73" s="297" t="s">
        <v>284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270</v>
      </c>
      <c r="O74" s="112" t="s">
        <v>271</v>
      </c>
    </row>
    <row r="75" spans="2:17" x14ac:dyDescent="0.25">
      <c r="B75" s="114" t="s">
        <v>71</v>
      </c>
      <c r="C75" s="193">
        <v>0</v>
      </c>
      <c r="D75" s="116"/>
      <c r="E75" s="193">
        <v>0</v>
      </c>
      <c r="F75" s="116" t="str">
        <f t="shared" ref="F75:J86" si="5">IFERROR(E75/C75-1,"-")</f>
        <v>-</v>
      </c>
      <c r="G75" s="193">
        <v>0</v>
      </c>
      <c r="H75" s="116" t="str">
        <f t="shared" si="5"/>
        <v>-</v>
      </c>
      <c r="I75" s="193">
        <v>0</v>
      </c>
      <c r="J75" s="116" t="str">
        <f t="shared" si="5"/>
        <v>-</v>
      </c>
      <c r="K75" s="193">
        <v>0</v>
      </c>
      <c r="L75" s="116" t="str">
        <f t="shared" ref="L75:L86" si="6">IFERROR(K75/I75-1,"-")</f>
        <v>-</v>
      </c>
      <c r="M75" s="193">
        <v>0</v>
      </c>
      <c r="N75" s="116" t="s">
        <v>235</v>
      </c>
      <c r="O75" s="116" t="s">
        <v>235</v>
      </c>
    </row>
    <row r="76" spans="2:17" x14ac:dyDescent="0.25">
      <c r="B76" s="114" t="s">
        <v>73</v>
      </c>
      <c r="C76" s="193">
        <v>0</v>
      </c>
      <c r="D76" s="116"/>
      <c r="E76" s="193">
        <v>0</v>
      </c>
      <c r="F76" s="116" t="str">
        <f t="shared" si="5"/>
        <v>-</v>
      </c>
      <c r="G76" s="193">
        <v>0</v>
      </c>
      <c r="H76" s="116" t="str">
        <f t="shared" si="5"/>
        <v>-</v>
      </c>
      <c r="I76" s="193">
        <v>0</v>
      </c>
      <c r="J76" s="116" t="str">
        <f t="shared" si="5"/>
        <v>-</v>
      </c>
      <c r="K76" s="193">
        <v>0</v>
      </c>
      <c r="L76" s="116" t="str">
        <f t="shared" si="6"/>
        <v>-</v>
      </c>
      <c r="M76" s="193">
        <v>0</v>
      </c>
      <c r="N76" s="116" t="s">
        <v>235</v>
      </c>
      <c r="O76" s="116" t="s">
        <v>235</v>
      </c>
    </row>
    <row r="77" spans="2:17" x14ac:dyDescent="0.25">
      <c r="B77" s="114" t="s">
        <v>75</v>
      </c>
      <c r="C77" s="193">
        <v>0</v>
      </c>
      <c r="D77" s="116"/>
      <c r="E77" s="193">
        <v>0</v>
      </c>
      <c r="F77" s="116" t="str">
        <f t="shared" si="5"/>
        <v>-</v>
      </c>
      <c r="G77" s="193">
        <v>0</v>
      </c>
      <c r="H77" s="116" t="str">
        <f t="shared" si="5"/>
        <v>-</v>
      </c>
      <c r="I77" s="193">
        <v>0</v>
      </c>
      <c r="J77" s="116" t="str">
        <f t="shared" si="5"/>
        <v>-</v>
      </c>
      <c r="K77" s="193">
        <v>0</v>
      </c>
      <c r="L77" s="116" t="str">
        <f t="shared" si="6"/>
        <v>-</v>
      </c>
      <c r="M77" s="193">
        <v>0</v>
      </c>
      <c r="N77" s="116" t="s">
        <v>235</v>
      </c>
      <c r="O77" s="116" t="s">
        <v>235</v>
      </c>
    </row>
    <row r="78" spans="2:17" x14ac:dyDescent="0.25">
      <c r="B78" s="114" t="s">
        <v>77</v>
      </c>
      <c r="C78" s="193">
        <v>0</v>
      </c>
      <c r="D78" s="116"/>
      <c r="E78" s="193">
        <v>0</v>
      </c>
      <c r="F78" s="116" t="str">
        <f t="shared" si="5"/>
        <v>-</v>
      </c>
      <c r="G78" s="193">
        <v>0</v>
      </c>
      <c r="H78" s="116" t="str">
        <f t="shared" si="5"/>
        <v>-</v>
      </c>
      <c r="I78" s="193">
        <v>0</v>
      </c>
      <c r="J78" s="116" t="str">
        <f t="shared" si="5"/>
        <v>-</v>
      </c>
      <c r="K78" s="193">
        <v>0</v>
      </c>
      <c r="L78" s="116" t="str">
        <f t="shared" si="6"/>
        <v>-</v>
      </c>
      <c r="M78" s="193">
        <v>0</v>
      </c>
      <c r="N78" s="116" t="s">
        <v>235</v>
      </c>
      <c r="O78" s="116" t="s">
        <v>235</v>
      </c>
    </row>
    <row r="79" spans="2:17" x14ac:dyDescent="0.25">
      <c r="B79" s="114" t="s">
        <v>79</v>
      </c>
      <c r="C79" s="193">
        <v>0</v>
      </c>
      <c r="D79" s="116"/>
      <c r="E79" s="193">
        <v>0</v>
      </c>
      <c r="F79" s="116" t="str">
        <f t="shared" si="5"/>
        <v>-</v>
      </c>
      <c r="G79" s="193">
        <v>0</v>
      </c>
      <c r="H79" s="116" t="str">
        <f t="shared" si="5"/>
        <v>-</v>
      </c>
      <c r="I79" s="193">
        <v>0</v>
      </c>
      <c r="J79" s="116" t="str">
        <f t="shared" si="5"/>
        <v>-</v>
      </c>
      <c r="K79" s="193">
        <v>0</v>
      </c>
      <c r="L79" s="116" t="str">
        <f t="shared" si="6"/>
        <v>-</v>
      </c>
      <c r="M79" s="193">
        <v>0</v>
      </c>
      <c r="N79" s="116" t="s">
        <v>235</v>
      </c>
      <c r="O79" s="116" t="s">
        <v>235</v>
      </c>
    </row>
    <row r="80" spans="2:17" x14ac:dyDescent="0.25">
      <c r="B80" s="114" t="s">
        <v>81</v>
      </c>
      <c r="C80" s="193">
        <v>0</v>
      </c>
      <c r="D80" s="116"/>
      <c r="E80" s="193">
        <v>0</v>
      </c>
      <c r="F80" s="116" t="str">
        <f t="shared" si="5"/>
        <v>-</v>
      </c>
      <c r="G80" s="193">
        <v>0</v>
      </c>
      <c r="H80" s="116" t="str">
        <f t="shared" si="5"/>
        <v>-</v>
      </c>
      <c r="I80" s="193">
        <v>0</v>
      </c>
      <c r="J80" s="116" t="str">
        <f t="shared" si="5"/>
        <v>-</v>
      </c>
      <c r="K80" s="193">
        <v>0</v>
      </c>
      <c r="L80" s="116" t="str">
        <f t="shared" si="6"/>
        <v>-</v>
      </c>
      <c r="M80" s="193">
        <v>0</v>
      </c>
      <c r="N80" s="116" t="s">
        <v>235</v>
      </c>
      <c r="O80" s="116" t="s">
        <v>235</v>
      </c>
    </row>
    <row r="81" spans="2:17" x14ac:dyDescent="0.25">
      <c r="B81" s="114" t="s">
        <v>83</v>
      </c>
      <c r="C81" s="193">
        <v>0</v>
      </c>
      <c r="D81" s="116"/>
      <c r="E81" s="193">
        <v>0</v>
      </c>
      <c r="F81" s="116" t="str">
        <f t="shared" si="5"/>
        <v>-</v>
      </c>
      <c r="G81" s="193">
        <v>0</v>
      </c>
      <c r="H81" s="116" t="str">
        <f t="shared" si="5"/>
        <v>-</v>
      </c>
      <c r="I81" s="193">
        <v>0</v>
      </c>
      <c r="J81" s="116" t="str">
        <f t="shared" si="5"/>
        <v>-</v>
      </c>
      <c r="K81" s="193">
        <v>0</v>
      </c>
      <c r="L81" s="116" t="str">
        <f t="shared" si="6"/>
        <v>-</v>
      </c>
      <c r="M81" s="193">
        <v>0</v>
      </c>
      <c r="N81" s="116" t="s">
        <v>235</v>
      </c>
      <c r="O81" s="116" t="s">
        <v>235</v>
      </c>
    </row>
    <row r="82" spans="2:17" x14ac:dyDescent="0.25">
      <c r="B82" s="114" t="s">
        <v>85</v>
      </c>
      <c r="C82" s="193">
        <v>0</v>
      </c>
      <c r="D82" s="116"/>
      <c r="E82" s="193">
        <v>0</v>
      </c>
      <c r="F82" s="116" t="str">
        <f t="shared" si="5"/>
        <v>-</v>
      </c>
      <c r="G82" s="193">
        <v>0</v>
      </c>
      <c r="H82" s="116" t="str">
        <f t="shared" si="5"/>
        <v>-</v>
      </c>
      <c r="I82" s="193">
        <v>0</v>
      </c>
      <c r="J82" s="116" t="str">
        <f t="shared" si="5"/>
        <v>-</v>
      </c>
      <c r="K82" s="193">
        <v>0</v>
      </c>
      <c r="L82" s="116" t="str">
        <f t="shared" si="6"/>
        <v>-</v>
      </c>
      <c r="M82" s="193">
        <v>0</v>
      </c>
      <c r="N82" s="116" t="s">
        <v>235</v>
      </c>
      <c r="O82" s="116" t="s">
        <v>235</v>
      </c>
    </row>
    <row r="83" spans="2:17" x14ac:dyDescent="0.25">
      <c r="B83" s="114" t="s">
        <v>87</v>
      </c>
      <c r="C83" s="193">
        <v>0</v>
      </c>
      <c r="D83" s="116"/>
      <c r="E83" s="193">
        <v>0</v>
      </c>
      <c r="F83" s="116" t="str">
        <f t="shared" si="5"/>
        <v>-</v>
      </c>
      <c r="G83" s="193">
        <v>0</v>
      </c>
      <c r="H83" s="116" t="str">
        <f t="shared" si="5"/>
        <v>-</v>
      </c>
      <c r="I83" s="193">
        <v>0</v>
      </c>
      <c r="J83" s="116" t="str">
        <f t="shared" si="5"/>
        <v>-</v>
      </c>
      <c r="K83" s="193">
        <v>0</v>
      </c>
      <c r="L83" s="116" t="str">
        <f t="shared" si="6"/>
        <v>-</v>
      </c>
      <c r="M83" s="193"/>
      <c r="N83" s="116" t="s">
        <v>235</v>
      </c>
      <c r="O83" s="116" t="s">
        <v>235</v>
      </c>
    </row>
    <row r="84" spans="2:17" x14ac:dyDescent="0.25">
      <c r="B84" s="114" t="s">
        <v>89</v>
      </c>
      <c r="C84" s="193">
        <v>0</v>
      </c>
      <c r="D84" s="116"/>
      <c r="E84" s="193">
        <v>0</v>
      </c>
      <c r="F84" s="116" t="str">
        <f t="shared" si="5"/>
        <v>-</v>
      </c>
      <c r="G84" s="193">
        <v>0</v>
      </c>
      <c r="H84" s="116" t="str">
        <f t="shared" si="5"/>
        <v>-</v>
      </c>
      <c r="I84" s="193">
        <v>0</v>
      </c>
      <c r="J84" s="116" t="str">
        <f t="shared" si="5"/>
        <v>-</v>
      </c>
      <c r="K84" s="193">
        <v>0</v>
      </c>
      <c r="L84" s="116" t="str">
        <f t="shared" si="6"/>
        <v>-</v>
      </c>
      <c r="M84" s="193"/>
      <c r="N84" s="116" t="s">
        <v>235</v>
      </c>
      <c r="O84" s="116" t="s">
        <v>235</v>
      </c>
    </row>
    <row r="85" spans="2:17" x14ac:dyDescent="0.25">
      <c r="B85" s="114" t="s">
        <v>91</v>
      </c>
      <c r="C85" s="193">
        <v>0</v>
      </c>
      <c r="D85" s="116"/>
      <c r="E85" s="193">
        <v>0</v>
      </c>
      <c r="F85" s="116" t="str">
        <f t="shared" si="5"/>
        <v>-</v>
      </c>
      <c r="G85" s="193">
        <v>0</v>
      </c>
      <c r="H85" s="116" t="str">
        <f t="shared" si="5"/>
        <v>-</v>
      </c>
      <c r="I85" s="193">
        <v>0</v>
      </c>
      <c r="J85" s="116" t="str">
        <f t="shared" si="5"/>
        <v>-</v>
      </c>
      <c r="K85" s="193">
        <v>0</v>
      </c>
      <c r="L85" s="116" t="str">
        <f t="shared" si="6"/>
        <v>-</v>
      </c>
      <c r="M85" s="193"/>
      <c r="N85" s="116" t="s">
        <v>235</v>
      </c>
      <c r="O85" s="116" t="s">
        <v>235</v>
      </c>
    </row>
    <row r="86" spans="2:17" x14ac:dyDescent="0.25">
      <c r="B86" s="114" t="s">
        <v>93</v>
      </c>
      <c r="C86" s="193">
        <v>0</v>
      </c>
      <c r="D86" s="116"/>
      <c r="E86" s="193">
        <v>0</v>
      </c>
      <c r="F86" s="116" t="str">
        <f t="shared" si="5"/>
        <v>-</v>
      </c>
      <c r="G86" s="193">
        <v>0</v>
      </c>
      <c r="H86" s="116" t="str">
        <f t="shared" si="5"/>
        <v>-</v>
      </c>
      <c r="I86" s="193">
        <v>0</v>
      </c>
      <c r="J86" s="116" t="str">
        <f t="shared" si="5"/>
        <v>-</v>
      </c>
      <c r="K86" s="193">
        <v>0</v>
      </c>
      <c r="L86" s="116" t="str">
        <f t="shared" si="6"/>
        <v>-</v>
      </c>
      <c r="M86" s="193"/>
      <c r="N86" s="116" t="s">
        <v>235</v>
      </c>
      <c r="O86" s="116" t="s">
        <v>235</v>
      </c>
    </row>
    <row r="87" spans="2:17" ht="15.75" x14ac:dyDescent="0.25">
      <c r="B87" s="117" t="s">
        <v>30</v>
      </c>
      <c r="C87" s="195">
        <f>IFERROR(AVERAGE(C75:C86),"-")</f>
        <v>0</v>
      </c>
      <c r="D87" s="199"/>
      <c r="E87" s="195">
        <f>IFERROR(AVERAGE(E75:E86),"-")</f>
        <v>0</v>
      </c>
      <c r="F87" s="199"/>
      <c r="G87" s="195">
        <f>IFERROR(AVERAGE(G75:G86),"-")</f>
        <v>0</v>
      </c>
      <c r="H87" s="199"/>
      <c r="I87" s="195">
        <f>IFERROR(AVERAGE(I75:I86),"-")</f>
        <v>0</v>
      </c>
      <c r="J87" s="199"/>
      <c r="K87" s="195">
        <f>IFERROR(AVERAGE(K75:K86),"-")</f>
        <v>0</v>
      </c>
      <c r="L87" s="199"/>
      <c r="M87" s="198">
        <v>0</v>
      </c>
      <c r="N87" s="199" t="s">
        <v>235</v>
      </c>
      <c r="O87" s="199" t="s">
        <v>235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158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159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282</v>
      </c>
      <c r="F95" s="296"/>
      <c r="G95" s="297" t="s">
        <v>283</v>
      </c>
      <c r="H95" s="296"/>
      <c r="I95" s="297" t="s">
        <v>284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93">
        <v>0.67299999999999993</v>
      </c>
      <c r="D97" s="116"/>
      <c r="E97" s="193">
        <v>0.69279999999999997</v>
      </c>
      <c r="F97" s="116">
        <f t="shared" ref="F97:J109" si="7">IFERROR(E97/C97-1,"-")</f>
        <v>2.9420505200594471E-2</v>
      </c>
      <c r="G97" s="193">
        <v>2.0499999999999997E-2</v>
      </c>
      <c r="H97" s="116">
        <f t="shared" si="7"/>
        <v>-0.97040993071593529</v>
      </c>
      <c r="I97" s="193">
        <v>0.51159999999999994</v>
      </c>
      <c r="J97" s="116">
        <f t="shared" si="7"/>
        <v>23.956097560975611</v>
      </c>
      <c r="K97" s="193">
        <v>0.65709999999999991</v>
      </c>
      <c r="L97" s="116">
        <f t="shared" ref="L97:L109" si="8">IFERROR(K97/I97-1,"-")</f>
        <v>0.28440187646598902</v>
      </c>
      <c r="M97" s="193">
        <v>0.7609999999999999</v>
      </c>
      <c r="N97" s="116">
        <v>0.15811900776137566</v>
      </c>
      <c r="O97" s="116">
        <v>0.13075780089153044</v>
      </c>
    </row>
    <row r="98" spans="2:15" x14ac:dyDescent="0.25">
      <c r="B98" s="114" t="s">
        <v>73</v>
      </c>
      <c r="C98" s="193">
        <v>0.69810000000000005</v>
      </c>
      <c r="D98" s="116"/>
      <c r="E98" s="193">
        <v>0.6823999999999999</v>
      </c>
      <c r="F98" s="116">
        <f t="shared" si="7"/>
        <v>-2.2489614668385838E-2</v>
      </c>
      <c r="G98" s="193">
        <v>0</v>
      </c>
      <c r="H98" s="116">
        <f t="shared" si="7"/>
        <v>-1</v>
      </c>
      <c r="I98" s="193">
        <v>0.5756</v>
      </c>
      <c r="J98" s="116" t="str">
        <f t="shared" si="7"/>
        <v>-</v>
      </c>
      <c r="K98" s="193">
        <v>0.65670000000000006</v>
      </c>
      <c r="L98" s="116">
        <f t="shared" si="8"/>
        <v>0.14089645587213351</v>
      </c>
      <c r="M98" s="193">
        <v>0.81599999999999995</v>
      </c>
      <c r="N98" s="116">
        <v>0.24257651895842836</v>
      </c>
      <c r="O98" s="116">
        <v>0.16888697894284466</v>
      </c>
    </row>
    <row r="99" spans="2:15" x14ac:dyDescent="0.25">
      <c r="B99" s="114" t="s">
        <v>75</v>
      </c>
      <c r="C99" s="193">
        <v>0.55969999999999998</v>
      </c>
      <c r="D99" s="116"/>
      <c r="E99" s="193">
        <v>0.31430000000000002</v>
      </c>
      <c r="F99" s="116">
        <f t="shared" si="7"/>
        <v>-0.43844916919778443</v>
      </c>
      <c r="G99" s="193">
        <v>0</v>
      </c>
      <c r="H99" s="116">
        <f t="shared" si="7"/>
        <v>-1</v>
      </c>
      <c r="I99" s="193">
        <v>0.52380000000000004</v>
      </c>
      <c r="J99" s="116" t="str">
        <f t="shared" si="7"/>
        <v>-</v>
      </c>
      <c r="K99" s="193">
        <v>0.61909999999999998</v>
      </c>
      <c r="L99" s="116">
        <f t="shared" si="8"/>
        <v>0.18193967163039315</v>
      </c>
      <c r="M99" s="193">
        <v>0.75430000000000008</v>
      </c>
      <c r="N99" s="116">
        <v>0.21838152156356028</v>
      </c>
      <c r="O99" s="116">
        <v>0.34768626049669482</v>
      </c>
    </row>
    <row r="100" spans="2:15" x14ac:dyDescent="0.25">
      <c r="B100" s="114" t="s">
        <v>77</v>
      </c>
      <c r="C100" s="193">
        <v>0.46740000000000004</v>
      </c>
      <c r="D100" s="116"/>
      <c r="E100" s="193">
        <v>0</v>
      </c>
      <c r="F100" s="116">
        <f t="shared" si="7"/>
        <v>-1</v>
      </c>
      <c r="G100" s="193">
        <v>1.7399999999999999E-2</v>
      </c>
      <c r="H100" s="116" t="str">
        <f t="shared" si="7"/>
        <v>-</v>
      </c>
      <c r="I100" s="193">
        <v>0.53670000000000007</v>
      </c>
      <c r="J100" s="116">
        <f t="shared" si="7"/>
        <v>29.844827586206904</v>
      </c>
      <c r="K100" s="193">
        <v>0.64219999999999999</v>
      </c>
      <c r="L100" s="116">
        <f t="shared" si="8"/>
        <v>0.19657164151294926</v>
      </c>
      <c r="M100" s="193">
        <v>0.84499999999999997</v>
      </c>
      <c r="N100" s="116">
        <v>0.3157894736842104</v>
      </c>
      <c r="O100" s="116">
        <v>0.80787334189131355</v>
      </c>
    </row>
    <row r="101" spans="2:15" x14ac:dyDescent="0.25">
      <c r="B101" s="114" t="s">
        <v>79</v>
      </c>
      <c r="C101" s="193">
        <v>0.43159999999999998</v>
      </c>
      <c r="D101" s="116"/>
      <c r="E101" s="193">
        <v>0</v>
      </c>
      <c r="F101" s="116">
        <f t="shared" si="7"/>
        <v>-1</v>
      </c>
      <c r="G101" s="193">
        <v>2.9300000000000003E-2</v>
      </c>
      <c r="H101" s="116" t="str">
        <f t="shared" si="7"/>
        <v>-</v>
      </c>
      <c r="I101" s="193">
        <v>0.46679999999999999</v>
      </c>
      <c r="J101" s="116">
        <f t="shared" si="7"/>
        <v>14.931740614334469</v>
      </c>
      <c r="K101" s="193">
        <v>0.57789999999999997</v>
      </c>
      <c r="L101" s="116">
        <f t="shared" si="8"/>
        <v>0.23800342759211657</v>
      </c>
      <c r="M101" s="193">
        <v>0.74480000000000002</v>
      </c>
      <c r="N101" s="116">
        <v>0.28880429139989627</v>
      </c>
      <c r="O101" s="116">
        <v>0.72567191844300294</v>
      </c>
    </row>
    <row r="102" spans="2:15" x14ac:dyDescent="0.25">
      <c r="B102" s="114" t="s">
        <v>81</v>
      </c>
      <c r="C102" s="193">
        <v>0.49729999999999996</v>
      </c>
      <c r="D102" s="116"/>
      <c r="E102" s="193">
        <v>0</v>
      </c>
      <c r="F102" s="116">
        <f t="shared" si="7"/>
        <v>-1</v>
      </c>
      <c r="G102" s="193">
        <v>0.1094</v>
      </c>
      <c r="H102" s="116" t="str">
        <f t="shared" si="7"/>
        <v>-</v>
      </c>
      <c r="I102" s="193">
        <v>0.46140000000000003</v>
      </c>
      <c r="J102" s="116">
        <f t="shared" si="7"/>
        <v>3.2175502742230355</v>
      </c>
      <c r="K102" s="193">
        <v>0.64040000000000008</v>
      </c>
      <c r="L102" s="116">
        <f t="shared" si="8"/>
        <v>0.38794971824880808</v>
      </c>
      <c r="M102" s="193">
        <v>0.69950000000000001</v>
      </c>
      <c r="N102" s="116">
        <v>9.2286071205496478E-2</v>
      </c>
      <c r="O102" s="116">
        <v>0.40659561632817232</v>
      </c>
    </row>
    <row r="103" spans="2:15" x14ac:dyDescent="0.25">
      <c r="B103" s="114" t="s">
        <v>83</v>
      </c>
      <c r="C103" s="193">
        <v>0.52329999999999999</v>
      </c>
      <c r="D103" s="116"/>
      <c r="E103" s="193">
        <v>0</v>
      </c>
      <c r="F103" s="116">
        <f t="shared" si="7"/>
        <v>-1</v>
      </c>
      <c r="G103" s="193">
        <v>0.45779999999999998</v>
      </c>
      <c r="H103" s="116" t="str">
        <f t="shared" si="7"/>
        <v>-</v>
      </c>
      <c r="I103" s="193">
        <v>0.59599999999999997</v>
      </c>
      <c r="J103" s="116">
        <f t="shared" si="7"/>
        <v>0.30187854958497162</v>
      </c>
      <c r="K103" s="193">
        <v>0.7965000000000001</v>
      </c>
      <c r="L103" s="116">
        <f t="shared" si="8"/>
        <v>0.33640939597315467</v>
      </c>
      <c r="M103" s="193">
        <v>0.93659999999999999</v>
      </c>
      <c r="N103" s="116">
        <v>0.17589453860640281</v>
      </c>
      <c r="O103" s="116">
        <v>0.78979552837760369</v>
      </c>
    </row>
    <row r="104" spans="2:15" x14ac:dyDescent="0.25">
      <c r="B104" s="114" t="s">
        <v>85</v>
      </c>
      <c r="C104" s="193">
        <v>0.66139999999999999</v>
      </c>
      <c r="D104" s="116"/>
      <c r="E104" s="193">
        <v>0.15229999999999999</v>
      </c>
      <c r="F104" s="116">
        <f t="shared" si="7"/>
        <v>-0.76973087390384032</v>
      </c>
      <c r="G104" s="193">
        <v>0.53239999999999998</v>
      </c>
      <c r="H104" s="116">
        <f t="shared" si="7"/>
        <v>2.4957321076822061</v>
      </c>
      <c r="I104" s="193">
        <v>0.76709999999999989</v>
      </c>
      <c r="J104" s="116">
        <f t="shared" si="7"/>
        <v>0.4408339594290005</v>
      </c>
      <c r="K104" s="193">
        <v>0.88290000000000002</v>
      </c>
      <c r="L104" s="116">
        <f t="shared" si="8"/>
        <v>0.15095815408682078</v>
      </c>
      <c r="M104" s="193">
        <v>0.98499999999999999</v>
      </c>
      <c r="N104" s="116">
        <v>0.11564163551931128</v>
      </c>
      <c r="O104" s="116">
        <v>0.48926519504082244</v>
      </c>
    </row>
    <row r="105" spans="2:15" x14ac:dyDescent="0.25">
      <c r="B105" s="114" t="s">
        <v>87</v>
      </c>
      <c r="C105" s="193">
        <v>0.59439999999999993</v>
      </c>
      <c r="D105" s="116"/>
      <c r="E105" s="193">
        <v>1.8200000000000001E-2</v>
      </c>
      <c r="F105" s="116">
        <f t="shared" si="7"/>
        <v>-0.96938088829071334</v>
      </c>
      <c r="G105" s="193">
        <v>0.4698</v>
      </c>
      <c r="H105" s="116">
        <f t="shared" si="7"/>
        <v>24.81318681318681</v>
      </c>
      <c r="I105" s="193">
        <v>0.57100000000000006</v>
      </c>
      <c r="J105" s="116">
        <f t="shared" si="7"/>
        <v>0.21541081311196275</v>
      </c>
      <c r="K105" s="193">
        <v>0.70790000000000008</v>
      </c>
      <c r="L105" s="116">
        <f t="shared" si="8"/>
        <v>0.23975481611208416</v>
      </c>
      <c r="M105" s="193"/>
      <c r="N105" s="116" t="s">
        <v>235</v>
      </c>
      <c r="O105" s="116" t="s">
        <v>235</v>
      </c>
    </row>
    <row r="106" spans="2:15" x14ac:dyDescent="0.25">
      <c r="B106" s="114" t="s">
        <v>89</v>
      </c>
      <c r="C106" s="193">
        <v>0.52910000000000001</v>
      </c>
      <c r="D106" s="116"/>
      <c r="E106" s="193">
        <v>0</v>
      </c>
      <c r="F106" s="116">
        <f t="shared" si="7"/>
        <v>-1</v>
      </c>
      <c r="G106" s="193">
        <v>0.48570000000000002</v>
      </c>
      <c r="H106" s="116" t="str">
        <f t="shared" si="7"/>
        <v>-</v>
      </c>
      <c r="I106" s="193">
        <v>0.63929999999999998</v>
      </c>
      <c r="J106" s="116">
        <f t="shared" si="7"/>
        <v>0.31624459542927719</v>
      </c>
      <c r="K106" s="193">
        <v>0.70120000000000005</v>
      </c>
      <c r="L106" s="116">
        <f t="shared" si="8"/>
        <v>9.6824651963084651E-2</v>
      </c>
      <c r="M106" s="193"/>
      <c r="N106" s="116" t="s">
        <v>235</v>
      </c>
      <c r="O106" s="116" t="s">
        <v>235</v>
      </c>
    </row>
    <row r="107" spans="2:15" x14ac:dyDescent="0.25">
      <c r="B107" s="114" t="s">
        <v>91</v>
      </c>
      <c r="C107" s="193">
        <v>0.59040000000000004</v>
      </c>
      <c r="D107" s="116"/>
      <c r="E107" s="193">
        <v>6.3600000000000004E-2</v>
      </c>
      <c r="F107" s="116">
        <f t="shared" si="7"/>
        <v>-0.89227642276422769</v>
      </c>
      <c r="G107" s="193">
        <v>0.49979999999999997</v>
      </c>
      <c r="H107" s="116">
        <f t="shared" si="7"/>
        <v>6.8584905660377347</v>
      </c>
      <c r="I107" s="193">
        <v>0.65410000000000001</v>
      </c>
      <c r="J107" s="116">
        <f t="shared" si="7"/>
        <v>0.30872348939575844</v>
      </c>
      <c r="K107" s="193">
        <v>0.64529999999999998</v>
      </c>
      <c r="L107" s="116">
        <f t="shared" si="8"/>
        <v>-1.3453600366916452E-2</v>
      </c>
      <c r="M107" s="193"/>
      <c r="N107" s="116" t="s">
        <v>235</v>
      </c>
      <c r="O107" s="116" t="s">
        <v>235</v>
      </c>
    </row>
    <row r="108" spans="2:15" x14ac:dyDescent="0.25">
      <c r="B108" s="114" t="s">
        <v>93</v>
      </c>
      <c r="C108" s="193">
        <v>0.62960000000000005</v>
      </c>
      <c r="D108" s="116"/>
      <c r="E108" s="193">
        <v>8.8000000000000009E-2</v>
      </c>
      <c r="F108" s="116">
        <f t="shared" si="7"/>
        <v>-0.86022871664548917</v>
      </c>
      <c r="G108" s="193">
        <v>0.49869999999999998</v>
      </c>
      <c r="H108" s="116">
        <f t="shared" si="7"/>
        <v>4.6670454545454536</v>
      </c>
      <c r="I108" s="193">
        <v>0.67709999999999992</v>
      </c>
      <c r="J108" s="116">
        <f t="shared" si="7"/>
        <v>0.35773009825546409</v>
      </c>
      <c r="K108" s="193">
        <v>0.7772</v>
      </c>
      <c r="L108" s="116">
        <f t="shared" si="8"/>
        <v>0.14783636095111508</v>
      </c>
      <c r="M108" s="193"/>
      <c r="N108" s="116" t="s">
        <v>235</v>
      </c>
      <c r="O108" s="116" t="s">
        <v>235</v>
      </c>
    </row>
    <row r="109" spans="2:15" ht="15.75" x14ac:dyDescent="0.25">
      <c r="B109" s="117" t="s">
        <v>30</v>
      </c>
      <c r="C109" s="201">
        <f>IFERROR(AVERAGE(C97:C108),"-")</f>
        <v>0.57127499999999998</v>
      </c>
      <c r="D109" s="119"/>
      <c r="E109" s="201">
        <f>IFERROR(AVERAGE(E97:E108),"-")</f>
        <v>0.16763333333333333</v>
      </c>
      <c r="F109" s="119">
        <f t="shared" si="7"/>
        <v>-0.70656280542062344</v>
      </c>
      <c r="G109" s="201">
        <f>IFERROR(AVERAGE(G97:G108),"-")</f>
        <v>0.26006666666666667</v>
      </c>
      <c r="H109" s="119">
        <f t="shared" si="7"/>
        <v>0.55140186915887845</v>
      </c>
      <c r="I109" s="201">
        <f>IFERROR(AVERAGE(I97:I108),"-")</f>
        <v>0.58170833333333338</v>
      </c>
      <c r="J109" s="119">
        <f t="shared" si="7"/>
        <v>1.2367662137913356</v>
      </c>
      <c r="K109" s="201">
        <f>IFERROR(AVERAGE(K97:K108),"-")</f>
        <v>0.69203333333333339</v>
      </c>
      <c r="L109" s="119">
        <f t="shared" si="8"/>
        <v>0.18965690136809688</v>
      </c>
      <c r="M109" s="201">
        <v>0.81777500000000014</v>
      </c>
      <c r="N109" s="119">
        <v>0.19420541198745989</v>
      </c>
      <c r="O109" s="119">
        <v>0.45253705711975245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C29C0-FF0E-41C3-B398-88E320B1DAA8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8A7B5-D133-42A9-A157-D027450D11B9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161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162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163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259</v>
      </c>
      <c r="D7" s="203" t="s">
        <v>266</v>
      </c>
      <c r="E7" s="203" t="s">
        <v>261</v>
      </c>
      <c r="F7" s="90" t="s">
        <v>262</v>
      </c>
      <c r="G7" s="90" t="s">
        <v>263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233</v>
      </c>
      <c r="K7" s="205" t="s">
        <v>224</v>
      </c>
      <c r="L7" s="205" t="s">
        <v>225</v>
      </c>
      <c r="M7" s="13" t="s">
        <v>226</v>
      </c>
      <c r="N7" s="13" t="s">
        <v>227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259</v>
      </c>
      <c r="T7" s="205" t="s">
        <v>266</v>
      </c>
      <c r="U7" s="205" t="s">
        <v>261</v>
      </c>
      <c r="V7" s="90" t="s">
        <v>262</v>
      </c>
      <c r="W7" s="90" t="s">
        <v>263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233</v>
      </c>
      <c r="AA7" s="203" t="s">
        <v>224</v>
      </c>
      <c r="AB7" s="203" t="s">
        <v>225</v>
      </c>
      <c r="AC7" s="13" t="s">
        <v>226</v>
      </c>
      <c r="AD7" s="13" t="s">
        <v>227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259</v>
      </c>
      <c r="AJ7" s="205" t="s">
        <v>266</v>
      </c>
      <c r="AK7" s="205" t="s">
        <v>261</v>
      </c>
      <c r="AL7" s="90" t="s">
        <v>262</v>
      </c>
      <c r="AM7" s="90" t="s">
        <v>263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233</v>
      </c>
      <c r="AT7" s="205" t="s">
        <v>224</v>
      </c>
      <c r="AU7" s="205" t="s">
        <v>225</v>
      </c>
      <c r="AV7" s="13" t="s">
        <v>226</v>
      </c>
      <c r="AW7" s="13" t="s">
        <v>227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87.607011830140351</v>
      </c>
      <c r="D8" s="209">
        <v>91.167694722717641</v>
      </c>
      <c r="E8" s="209">
        <v>104.29345939097809</v>
      </c>
      <c r="F8" s="210">
        <v>110.86459717295421</v>
      </c>
      <c r="G8" s="209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8">
        <v>89.29</v>
      </c>
      <c r="K8" s="211">
        <v>93.95</v>
      </c>
      <c r="L8" s="211">
        <v>110.19</v>
      </c>
      <c r="M8" s="211">
        <v>2881.9099999999994</v>
      </c>
      <c r="N8" s="211">
        <v>3021.6</v>
      </c>
      <c r="O8" s="132">
        <f t="shared" ref="O8:O18" si="1">N8/M8-1</f>
        <v>4.8471326307900187E-2</v>
      </c>
      <c r="P8" s="212">
        <f t="shared" ref="P8:P18" si="2">N8/J8-1</f>
        <v>32.840295665808036</v>
      </c>
      <c r="R8" s="207" t="s">
        <v>43</v>
      </c>
      <c r="S8" s="208">
        <v>69.853986059802523</v>
      </c>
      <c r="T8" s="210">
        <v>34.951976543682953</v>
      </c>
      <c r="U8" s="210">
        <v>77.017720064690423</v>
      </c>
      <c r="V8" s="210">
        <v>89.579467058515803</v>
      </c>
      <c r="W8" s="210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8">
        <v>38.11</v>
      </c>
      <c r="AA8" s="211">
        <v>57.12</v>
      </c>
      <c r="AB8" s="211">
        <v>88.4</v>
      </c>
      <c r="AC8" s="211">
        <v>2351.09</v>
      </c>
      <c r="AD8" s="211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3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4">
        <v>31355196.699999999</v>
      </c>
      <c r="AT8" s="215">
        <v>72974583.25</v>
      </c>
      <c r="AU8" s="215">
        <v>143721654.31</v>
      </c>
      <c r="AV8" s="215">
        <v>479474194.95999992</v>
      </c>
      <c r="AW8" s="215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107.09425022569314</v>
      </c>
      <c r="D9" s="217">
        <v>118.12938654500434</v>
      </c>
      <c r="E9" s="217">
        <v>129.41671689371671</v>
      </c>
      <c r="F9" s="217">
        <v>135.32938384930677</v>
      </c>
      <c r="G9" s="217">
        <v>148.20504294707592</v>
      </c>
      <c r="H9" s="74">
        <f>G9/F9-1</f>
        <v>9.5143114758481362E-2</v>
      </c>
      <c r="I9" s="74">
        <f t="shared" si="0"/>
        <v>0.38387488249597768</v>
      </c>
      <c r="J9" s="216">
        <v>112.06</v>
      </c>
      <c r="K9" s="217">
        <v>116.97</v>
      </c>
      <c r="L9" s="217">
        <v>137.88999999999999</v>
      </c>
      <c r="M9" s="217">
        <v>141.62</v>
      </c>
      <c r="N9" s="217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6">
        <v>89.728311190037815</v>
      </c>
      <c r="T9" s="217">
        <v>48.734157324451068</v>
      </c>
      <c r="U9" s="217">
        <v>103.86893611994266</v>
      </c>
      <c r="V9" s="217">
        <v>115.22566619359144</v>
      </c>
      <c r="W9" s="217">
        <v>126.89903352038823</v>
      </c>
      <c r="X9" s="74">
        <f t="shared" si="3"/>
        <v>0.10130874233510001</v>
      </c>
      <c r="Y9" s="74">
        <f t="shared" si="4"/>
        <v>0.41425857499564023</v>
      </c>
      <c r="Z9" s="216">
        <v>45.36</v>
      </c>
      <c r="AA9" s="217">
        <v>78.06</v>
      </c>
      <c r="AB9" s="217">
        <v>120.98</v>
      </c>
      <c r="AC9" s="217">
        <v>123.56</v>
      </c>
      <c r="AD9" s="217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8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9">
        <v>13977196.050000001</v>
      </c>
      <c r="AT9" s="220">
        <v>39162329.240000002</v>
      </c>
      <c r="AU9" s="220">
        <v>70775134.709999993</v>
      </c>
      <c r="AV9" s="220">
        <v>73918162.939999998</v>
      </c>
      <c r="AW9" s="220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6">
        <v>84.560271430484576</v>
      </c>
      <c r="D10" s="217">
        <v>74.977259295375134</v>
      </c>
      <c r="E10" s="217">
        <v>91.03757941935082</v>
      </c>
      <c r="F10" s="217">
        <v>98.7961519558433</v>
      </c>
      <c r="G10" s="217">
        <v>112.77171354055929</v>
      </c>
      <c r="H10" s="74">
        <f>G10/F10-1</f>
        <v>0.14145856197883422</v>
      </c>
      <c r="I10" s="74">
        <f t="shared" si="0"/>
        <v>0.33362525489605144</v>
      </c>
      <c r="J10" s="216">
        <v>77.900000000000006</v>
      </c>
      <c r="K10" s="217">
        <v>79.650000000000006</v>
      </c>
      <c r="L10" s="217">
        <v>93.63</v>
      </c>
      <c r="M10" s="217">
        <v>105.79</v>
      </c>
      <c r="N10" s="217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6">
        <v>67.645979202866215</v>
      </c>
      <c r="T10" s="217">
        <v>23.894748836172461</v>
      </c>
      <c r="U10" s="217">
        <v>66.784818024891734</v>
      </c>
      <c r="V10" s="217">
        <v>80.158697360179417</v>
      </c>
      <c r="W10" s="217">
        <v>94.13841659649637</v>
      </c>
      <c r="X10" s="74">
        <f t="shared" si="3"/>
        <v>0.1744005291590689</v>
      </c>
      <c r="Y10" s="74">
        <f t="shared" si="4"/>
        <v>0.39163358570331175</v>
      </c>
      <c r="Z10" s="216">
        <v>32.33</v>
      </c>
      <c r="AA10" s="217">
        <v>45.19</v>
      </c>
      <c r="AB10" s="217">
        <v>75.23</v>
      </c>
      <c r="AC10" s="217">
        <v>86.88</v>
      </c>
      <c r="AD10" s="217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8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9">
        <v>6819489.8799999999</v>
      </c>
      <c r="AT10" s="220">
        <v>13794386</v>
      </c>
      <c r="AU10" s="220">
        <v>34927582.460000001</v>
      </c>
      <c r="AV10" s="220">
        <v>38148885.149999999</v>
      </c>
      <c r="AW10" s="220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6">
        <v>67.83784384733589</v>
      </c>
      <c r="D11" s="217">
        <v>61.230435263999148</v>
      </c>
      <c r="E11" s="217">
        <v>72.462571077646587</v>
      </c>
      <c r="F11" s="217">
        <v>76.989629021676222</v>
      </c>
      <c r="G11" s="217">
        <v>85.660168405121254</v>
      </c>
      <c r="H11" s="74">
        <f>G11/F11-1</f>
        <v>0.11261957608607087</v>
      </c>
      <c r="I11" s="74">
        <f t="shared" si="0"/>
        <v>0.26271950208047889</v>
      </c>
      <c r="J11" s="216">
        <v>55.16</v>
      </c>
      <c r="K11" s="217">
        <v>73.180000000000007</v>
      </c>
      <c r="L11" s="217">
        <v>83.27</v>
      </c>
      <c r="M11" s="217">
        <v>71.260000000000005</v>
      </c>
      <c r="N11" s="217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6">
        <v>46.144018760024657</v>
      </c>
      <c r="T11" s="217">
        <v>25.684427335737869</v>
      </c>
      <c r="U11" s="217">
        <v>48.95399893243102</v>
      </c>
      <c r="V11" s="217">
        <v>48.969435702641469</v>
      </c>
      <c r="W11" s="217">
        <v>59.573104626880856</v>
      </c>
      <c r="X11" s="74">
        <f t="shared" si="3"/>
        <v>0.21653647366141504</v>
      </c>
      <c r="Y11" s="74">
        <f t="shared" si="4"/>
        <v>0.29102549426167545</v>
      </c>
      <c r="Z11" s="216">
        <v>35.81</v>
      </c>
      <c r="AA11" s="217">
        <v>42.89</v>
      </c>
      <c r="AB11" s="217">
        <v>57.78</v>
      </c>
      <c r="AC11" s="217">
        <v>38.6</v>
      </c>
      <c r="AD11" s="217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8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9">
        <v>159869.15</v>
      </c>
      <c r="AT11" s="220">
        <v>515927.91</v>
      </c>
      <c r="AU11" s="220">
        <v>734438.98</v>
      </c>
      <c r="AV11" s="220">
        <v>538467.42000000004</v>
      </c>
      <c r="AW11" s="220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6">
        <v>140.81257935409093</v>
      </c>
      <c r="D12" s="217">
        <v>144.99240061998114</v>
      </c>
      <c r="E12" s="217">
        <v>208.47447148793344</v>
      </c>
      <c r="F12" s="217">
        <v>189.0541788468316</v>
      </c>
      <c r="G12" s="217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6">
        <v>115.97</v>
      </c>
      <c r="K12" s="217">
        <v>98.08</v>
      </c>
      <c r="L12" s="217">
        <v>148.46</v>
      </c>
      <c r="M12" s="217">
        <v>260.63</v>
      </c>
      <c r="N12" s="217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6">
        <v>103.675275925633</v>
      </c>
      <c r="T12" s="217">
        <v>27.032096047740097</v>
      </c>
      <c r="U12" s="217">
        <v>102.86059202015834</v>
      </c>
      <c r="V12" s="217">
        <v>102.69527251033416</v>
      </c>
      <c r="W12" s="217">
        <v>117.35860497486016</v>
      </c>
      <c r="X12" s="74">
        <f t="shared" si="3"/>
        <v>0.14278488294629565</v>
      </c>
      <c r="Y12" s="74">
        <f t="shared" si="4"/>
        <v>0.13198256698195143</v>
      </c>
      <c r="Z12" s="216">
        <v>30.83</v>
      </c>
      <c r="AA12" s="217">
        <v>19.96</v>
      </c>
      <c r="AB12" s="217">
        <v>75.36</v>
      </c>
      <c r="AC12" s="217">
        <v>149.65</v>
      </c>
      <c r="AD12" s="217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8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9">
        <v>1311280.02</v>
      </c>
      <c r="AT12" s="220">
        <v>948643.2</v>
      </c>
      <c r="AU12" s="220">
        <v>3856905.82</v>
      </c>
      <c r="AV12" s="220">
        <v>7097745.8899999997</v>
      </c>
      <c r="AW12" s="220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6">
        <v>52.364545945140371</v>
      </c>
      <c r="D13" s="217">
        <v>44.030417051368687</v>
      </c>
      <c r="E13" s="217">
        <v>57.076518254425906</v>
      </c>
      <c r="F13" s="217">
        <v>64.343901682205754</v>
      </c>
      <c r="G13" s="217">
        <v>73.191215889220231</v>
      </c>
      <c r="H13" s="74">
        <f t="shared" si="17"/>
        <v>0.13750043089881814</v>
      </c>
      <c r="I13" s="74">
        <f t="shared" si="0"/>
        <v>0.39772463540310055</v>
      </c>
      <c r="J13" s="216">
        <v>52.16</v>
      </c>
      <c r="K13" s="217">
        <v>54.27</v>
      </c>
      <c r="L13" s="217">
        <v>65.010000000000005</v>
      </c>
      <c r="M13" s="217">
        <v>73.63</v>
      </c>
      <c r="N13" s="217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6">
        <v>40.94765888397982</v>
      </c>
      <c r="T13" s="217">
        <v>19.599767421952055</v>
      </c>
      <c r="U13" s="217">
        <v>38.609511754839708</v>
      </c>
      <c r="V13" s="217">
        <v>50.259848423024231</v>
      </c>
      <c r="W13" s="217">
        <v>59.215273964141907</v>
      </c>
      <c r="X13" s="74">
        <f t="shared" si="3"/>
        <v>0.17818250197935659</v>
      </c>
      <c r="Y13" s="74">
        <f t="shared" si="4"/>
        <v>0.44612111114633302</v>
      </c>
      <c r="Z13" s="216">
        <v>26.21</v>
      </c>
      <c r="AA13" s="217">
        <v>33.47</v>
      </c>
      <c r="AB13" s="217">
        <v>48.64</v>
      </c>
      <c r="AC13" s="217">
        <v>58.27</v>
      </c>
      <c r="AD13" s="217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8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9">
        <v>3356722.54</v>
      </c>
      <c r="AT13" s="220">
        <v>7643395.96</v>
      </c>
      <c r="AU13" s="220">
        <v>13682782.65</v>
      </c>
      <c r="AV13" s="220">
        <v>17087761.27</v>
      </c>
      <c r="AW13" s="220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6">
        <v>81.201381454487773</v>
      </c>
      <c r="D14" s="217">
        <v>79.301158521526375</v>
      </c>
      <c r="E14" s="217">
        <v>85.975341818393218</v>
      </c>
      <c r="F14" s="217">
        <v>94.394828433056759</v>
      </c>
      <c r="G14" s="217">
        <v>106.55347393097286</v>
      </c>
      <c r="H14" s="74">
        <f t="shared" si="17"/>
        <v>0.12880626724735045</v>
      </c>
      <c r="I14" s="74">
        <f t="shared" si="0"/>
        <v>0.31221257597316332</v>
      </c>
      <c r="J14" s="216">
        <v>69.930000000000007</v>
      </c>
      <c r="K14" s="217">
        <v>78.88</v>
      </c>
      <c r="L14" s="217">
        <v>79.42</v>
      </c>
      <c r="M14" s="217">
        <v>84.54</v>
      </c>
      <c r="N14" s="217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6">
        <v>50.793780191637573</v>
      </c>
      <c r="T14" s="217">
        <v>35.227038524077322</v>
      </c>
      <c r="U14" s="217">
        <v>61.943336896333975</v>
      </c>
      <c r="V14" s="217">
        <v>70.046581956766403</v>
      </c>
      <c r="W14" s="217">
        <v>78.804999289677511</v>
      </c>
      <c r="X14" s="74">
        <f t="shared" si="3"/>
        <v>0.12503704089825418</v>
      </c>
      <c r="Y14" s="74">
        <f t="shared" si="4"/>
        <v>0.55146947111157441</v>
      </c>
      <c r="Z14" s="216">
        <v>56.1</v>
      </c>
      <c r="AA14" s="217">
        <v>44.01</v>
      </c>
      <c r="AB14" s="217">
        <v>51.14</v>
      </c>
      <c r="AC14" s="217">
        <v>54.98</v>
      </c>
      <c r="AD14" s="217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8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9">
        <v>255637.31</v>
      </c>
      <c r="AT14" s="220">
        <v>431078.06</v>
      </c>
      <c r="AU14" s="220">
        <v>537391.92000000004</v>
      </c>
      <c r="AV14" s="220">
        <v>543731.87</v>
      </c>
      <c r="AW14" s="220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6">
        <v>85.238040399789682</v>
      </c>
      <c r="D15" s="217">
        <v>129.7009515327868</v>
      </c>
      <c r="E15" s="217">
        <v>120.42144123126558</v>
      </c>
      <c r="F15" s="217">
        <v>143.34713873791705</v>
      </c>
      <c r="G15" s="217">
        <v>162.68820632090561</v>
      </c>
      <c r="H15" s="74">
        <f t="shared" si="17"/>
        <v>0.13492468530083479</v>
      </c>
      <c r="I15" s="74">
        <f t="shared" si="0"/>
        <v>0.90863381605036331</v>
      </c>
      <c r="J15" s="216">
        <v>135.54</v>
      </c>
      <c r="K15" s="217">
        <v>135.93</v>
      </c>
      <c r="L15" s="217">
        <v>132.41</v>
      </c>
      <c r="M15" s="217">
        <v>156.97999999999999</v>
      </c>
      <c r="N15" s="217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6">
        <v>66.929659801563446</v>
      </c>
      <c r="T15" s="217">
        <v>71.736066580859287</v>
      </c>
      <c r="U15" s="217">
        <v>89.172009659933622</v>
      </c>
      <c r="V15" s="217">
        <v>115.57206133466974</v>
      </c>
      <c r="W15" s="217">
        <v>139.01766777122504</v>
      </c>
      <c r="X15" s="74">
        <f t="shared" si="3"/>
        <v>0.2028656940595901</v>
      </c>
      <c r="Y15" s="74">
        <f t="shared" si="4"/>
        <v>1.077071184634613</v>
      </c>
      <c r="Z15" s="216">
        <v>66.72</v>
      </c>
      <c r="AA15" s="217">
        <v>101.59</v>
      </c>
      <c r="AB15" s="217">
        <v>108.38</v>
      </c>
      <c r="AC15" s="217">
        <v>137.04</v>
      </c>
      <c r="AD15" s="217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8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9">
        <v>1547106.14</v>
      </c>
      <c r="AT15" s="220">
        <v>3968219.13</v>
      </c>
      <c r="AU15" s="220">
        <v>5997202.2400000002</v>
      </c>
      <c r="AV15" s="220">
        <v>7583290.4500000002</v>
      </c>
      <c r="AW15" s="220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6">
        <v>63.684803464877049</v>
      </c>
      <c r="D16" s="217">
        <v>64.327389060885466</v>
      </c>
      <c r="E16" s="217">
        <v>75.41303186488804</v>
      </c>
      <c r="F16" s="217">
        <v>84.925570738005305</v>
      </c>
      <c r="G16" s="217">
        <v>94.179165418846253</v>
      </c>
      <c r="H16" s="74">
        <f t="shared" si="17"/>
        <v>0.10896123040948669</v>
      </c>
      <c r="I16" s="74">
        <f t="shared" si="0"/>
        <v>0.47883263031167589</v>
      </c>
      <c r="J16" s="216">
        <v>60.38</v>
      </c>
      <c r="K16" s="217">
        <v>68.739999999999995</v>
      </c>
      <c r="L16" s="217">
        <v>74.67</v>
      </c>
      <c r="M16" s="217">
        <v>81.05</v>
      </c>
      <c r="N16" s="217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6">
        <v>42.773896970086057</v>
      </c>
      <c r="T16" s="217">
        <v>29.352674122227864</v>
      </c>
      <c r="U16" s="217">
        <v>52.286470934342148</v>
      </c>
      <c r="V16" s="217">
        <v>59.272140632292192</v>
      </c>
      <c r="W16" s="217">
        <v>66.379128271953292</v>
      </c>
      <c r="X16" s="74">
        <f t="shared" si="3"/>
        <v>0.11990435243010489</v>
      </c>
      <c r="Y16" s="74">
        <f t="shared" si="4"/>
        <v>0.55186066676074819</v>
      </c>
      <c r="Z16" s="216">
        <v>36.07</v>
      </c>
      <c r="AA16" s="217">
        <v>39.479999999999997</v>
      </c>
      <c r="AB16" s="217">
        <v>43.06</v>
      </c>
      <c r="AC16" s="217">
        <v>52.08</v>
      </c>
      <c r="AD16" s="217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8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9">
        <v>617153.91</v>
      </c>
      <c r="AT16" s="220">
        <v>1451658.94</v>
      </c>
      <c r="AU16" s="220">
        <v>1879355.71</v>
      </c>
      <c r="AV16" s="220">
        <v>2279634.65</v>
      </c>
      <c r="AW16" s="220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6">
        <v>94.792366611086749</v>
      </c>
      <c r="D17" s="217">
        <v>90.201237109804381</v>
      </c>
      <c r="E17" s="217">
        <v>115.27242808419555</v>
      </c>
      <c r="F17" s="217">
        <v>128.77591964319672</v>
      </c>
      <c r="G17" s="217">
        <v>142.32967242878595</v>
      </c>
      <c r="H17" s="74">
        <f t="shared" si="17"/>
        <v>0.10525067748025418</v>
      </c>
      <c r="I17" s="74">
        <f t="shared" si="0"/>
        <v>0.5014887539703996</v>
      </c>
      <c r="J17" s="216">
        <v>111.23</v>
      </c>
      <c r="K17" s="217">
        <v>100.03</v>
      </c>
      <c r="L17" s="217">
        <v>137.72</v>
      </c>
      <c r="M17" s="217">
        <v>146.53</v>
      </c>
      <c r="N17" s="217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6">
        <v>70.483654218372081</v>
      </c>
      <c r="T17" s="217">
        <v>34.722434348412648</v>
      </c>
      <c r="U17" s="217">
        <v>86.068517521212058</v>
      </c>
      <c r="V17" s="217">
        <v>107.31673270801484</v>
      </c>
      <c r="W17" s="217">
        <v>122.28447539009767</v>
      </c>
      <c r="X17" s="74">
        <f t="shared" si="3"/>
        <v>0.13947259019529379</v>
      </c>
      <c r="Y17" s="74">
        <f t="shared" si="4"/>
        <v>0.73493381899917609</v>
      </c>
      <c r="Z17" s="216">
        <v>51.92</v>
      </c>
      <c r="AA17" s="217">
        <v>61.03</v>
      </c>
      <c r="AB17" s="217">
        <v>115.74</v>
      </c>
      <c r="AC17" s="217">
        <v>128.71</v>
      </c>
      <c r="AD17" s="217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8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9">
        <v>2887472.19</v>
      </c>
      <c r="AT17" s="220">
        <v>3716039.46</v>
      </c>
      <c r="AU17" s="220">
        <v>9766291.2300000004</v>
      </c>
      <c r="AV17" s="220">
        <v>10861089.32</v>
      </c>
      <c r="AW17" s="220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6">
        <v>53.864043392391721</v>
      </c>
      <c r="D18" s="217">
        <v>75.289454508021706</v>
      </c>
      <c r="E18" s="217">
        <v>61.688600774017914</v>
      </c>
      <c r="F18" s="217">
        <v>67.467318762677252</v>
      </c>
      <c r="G18" s="217">
        <v>71.385524022416874</v>
      </c>
      <c r="H18" s="74">
        <f t="shared" si="17"/>
        <v>5.8075603589973435E-2</v>
      </c>
      <c r="I18" s="74">
        <f t="shared" si="0"/>
        <v>0.32529085316495299</v>
      </c>
      <c r="J18" s="216">
        <v>46.66</v>
      </c>
      <c r="K18" s="217">
        <v>73.599999999999994</v>
      </c>
      <c r="L18" s="217">
        <v>63.68</v>
      </c>
      <c r="M18" s="217">
        <v>66.11</v>
      </c>
      <c r="N18" s="217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6">
        <v>39.557332234265409</v>
      </c>
      <c r="T18" s="217">
        <v>20.932237655117316</v>
      </c>
      <c r="U18" s="217">
        <v>40.372639265276575</v>
      </c>
      <c r="V18" s="217">
        <v>52.055938485238578</v>
      </c>
      <c r="W18" s="217">
        <v>55.16183427473873</v>
      </c>
      <c r="X18" s="74">
        <f t="shared" si="3"/>
        <v>5.9664581599674582E-2</v>
      </c>
      <c r="Y18" s="74">
        <f t="shared" si="4"/>
        <v>0.39447811970890112</v>
      </c>
      <c r="Z18" s="216">
        <v>14.99</v>
      </c>
      <c r="AA18" s="217">
        <v>36.99</v>
      </c>
      <c r="AB18" s="217">
        <v>41.81</v>
      </c>
      <c r="AC18" s="217">
        <v>47.08</v>
      </c>
      <c r="AD18" s="217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8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9">
        <v>423269.51</v>
      </c>
      <c r="AT18" s="220">
        <v>1342905.34</v>
      </c>
      <c r="AU18" s="220">
        <v>1564568.6</v>
      </c>
      <c r="AV18" s="220">
        <v>1765962.69</v>
      </c>
      <c r="AW18" s="220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164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165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166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167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168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10020.635605898697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169</v>
      </c>
      <c r="C27" s="270"/>
      <c r="D27" s="270"/>
      <c r="E27" s="270"/>
      <c r="F27" s="270"/>
      <c r="G27" s="270"/>
      <c r="H27" s="270"/>
      <c r="I27" s="270"/>
      <c r="R27" s="270" t="s">
        <v>170</v>
      </c>
      <c r="S27" s="270"/>
      <c r="T27" s="270"/>
      <c r="U27" s="270"/>
      <c r="V27" s="270"/>
      <c r="W27" s="270"/>
      <c r="X27" s="270"/>
      <c r="Y27" s="270"/>
      <c r="AH27" s="270" t="s">
        <v>171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164</v>
      </c>
      <c r="C43" s="268"/>
      <c r="D43" s="268"/>
      <c r="E43" s="268"/>
      <c r="F43" s="268"/>
      <c r="G43" s="268"/>
      <c r="H43" s="268"/>
      <c r="I43" s="268"/>
      <c r="R43" s="268" t="s">
        <v>165</v>
      </c>
      <c r="S43" s="268"/>
      <c r="T43" s="268"/>
      <c r="U43" s="268"/>
      <c r="V43" s="268"/>
      <c r="W43" s="268"/>
      <c r="X43" s="268"/>
      <c r="Y43" s="268"/>
      <c r="AH43" s="309" t="s">
        <v>166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167</v>
      </c>
      <c r="C44" s="268"/>
      <c r="D44" s="268"/>
      <c r="E44" s="268"/>
      <c r="F44" s="268"/>
      <c r="G44" s="268"/>
      <c r="H44" s="268"/>
      <c r="I44" s="268"/>
      <c r="R44" s="310" t="s">
        <v>168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502B-E336-48FA-8B45-A25BE8537B7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98ABA-267E-4697-A322-411092222B6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259</v>
      </c>
      <c r="D5" s="172" t="s">
        <v>260</v>
      </c>
      <c r="E5" s="172" t="s">
        <v>266</v>
      </c>
      <c r="F5" s="172" t="s">
        <v>261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262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263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172</v>
      </c>
      <c r="C6" s="225">
        <v>95805</v>
      </c>
      <c r="D6" s="225">
        <v>48011</v>
      </c>
      <c r="E6" s="225">
        <v>56805</v>
      </c>
      <c r="F6" s="225">
        <v>128669</v>
      </c>
      <c r="G6" s="226">
        <f t="shared" ref="G6:G11" si="0">F6/E6-1</f>
        <v>1.2650999031775374</v>
      </c>
      <c r="H6" s="225">
        <f t="shared" ref="H6:H11" si="1">F6-E6</f>
        <v>71864</v>
      </c>
      <c r="I6" s="226"/>
      <c r="J6" s="225">
        <v>168871</v>
      </c>
      <c r="K6" s="226">
        <f t="shared" ref="K6:K11" si="2">J6/F6-1</f>
        <v>0.31244511109902162</v>
      </c>
      <c r="L6" s="225">
        <f t="shared" ref="L6:L11" si="3">J6-F6</f>
        <v>40202</v>
      </c>
      <c r="M6" s="226"/>
      <c r="N6" s="225">
        <v>160886</v>
      </c>
      <c r="O6" s="226">
        <f t="shared" ref="O6:O11" si="4">N6/J6-1</f>
        <v>-4.7284613699214217E-2</v>
      </c>
      <c r="P6" s="225">
        <f t="shared" ref="P6:P11" si="5">N6-J6</f>
        <v>-7985</v>
      </c>
      <c r="Q6" s="226">
        <f>N6/C6-1</f>
        <v>0.67930692552580774</v>
      </c>
      <c r="R6" s="225">
        <f>N6-C6</f>
        <v>65081</v>
      </c>
      <c r="S6" s="226"/>
      <c r="T6" s="226"/>
      <c r="V6" s="29"/>
      <c r="AE6" s="1"/>
    </row>
    <row r="7" spans="1:31" ht="18.75" x14ac:dyDescent="0.3">
      <c r="A7" s="4"/>
      <c r="B7" s="224" t="s">
        <v>173</v>
      </c>
      <c r="C7" s="225">
        <v>20842</v>
      </c>
      <c r="D7" s="225">
        <v>15835</v>
      </c>
      <c r="E7" s="225">
        <v>31893</v>
      </c>
      <c r="F7" s="225">
        <v>32003</v>
      </c>
      <c r="G7" s="226">
        <f t="shared" si="0"/>
        <v>3.4490327031009294E-3</v>
      </c>
      <c r="H7" s="225">
        <f t="shared" si="1"/>
        <v>110</v>
      </c>
      <c r="I7" s="226">
        <f>F7/$F$7</f>
        <v>1</v>
      </c>
      <c r="J7" s="225">
        <v>38275</v>
      </c>
      <c r="K7" s="226">
        <f t="shared" si="2"/>
        <v>0.19598162672249475</v>
      </c>
      <c r="L7" s="225">
        <f t="shared" si="3"/>
        <v>6272</v>
      </c>
      <c r="M7" s="226">
        <f>J7/$J$7</f>
        <v>1</v>
      </c>
      <c r="N7" s="225">
        <v>34967</v>
      </c>
      <c r="O7" s="226">
        <f t="shared" si="4"/>
        <v>-8.6427171783148293E-2</v>
      </c>
      <c r="P7" s="225">
        <f t="shared" si="5"/>
        <v>-3308</v>
      </c>
      <c r="Q7" s="226">
        <f t="shared" ref="Q7:Q11" si="6">N7/C7-1</f>
        <v>0.67771806928317813</v>
      </c>
      <c r="R7" s="225">
        <f t="shared" ref="R7:R11" si="7">N7-C7</f>
        <v>14125</v>
      </c>
      <c r="S7" s="226">
        <f>N7/$N$7</f>
        <v>1</v>
      </c>
      <c r="T7" s="226">
        <f>N7/$N$6</f>
        <v>0.21734022848476561</v>
      </c>
      <c r="V7" s="29"/>
      <c r="W7" s="79"/>
      <c r="AE7" s="1" t="s">
        <v>174</v>
      </c>
    </row>
    <row r="8" spans="1:31" ht="15.75" x14ac:dyDescent="0.25">
      <c r="A8" s="4"/>
      <c r="B8" s="227" t="s">
        <v>100</v>
      </c>
      <c r="C8" s="228">
        <v>12779</v>
      </c>
      <c r="D8" s="228">
        <v>14075</v>
      </c>
      <c r="E8" s="228">
        <v>13146</v>
      </c>
      <c r="F8" s="228">
        <v>20322</v>
      </c>
      <c r="G8" s="229">
        <f t="shared" si="0"/>
        <v>0.5458694659972616</v>
      </c>
      <c r="H8" s="228">
        <f t="shared" si="1"/>
        <v>7176</v>
      </c>
      <c r="I8" s="229">
        <f>F8/$F$7</f>
        <v>0.63500296847170579</v>
      </c>
      <c r="J8" s="228">
        <v>23017</v>
      </c>
      <c r="K8" s="229">
        <f t="shared" si="2"/>
        <v>0.13261490010825705</v>
      </c>
      <c r="L8" s="228">
        <f t="shared" si="3"/>
        <v>2695</v>
      </c>
      <c r="M8" s="229">
        <f>J8/$J$7</f>
        <v>0.60135858915741347</v>
      </c>
      <c r="N8" s="228">
        <v>23606</v>
      </c>
      <c r="O8" s="229">
        <f t="shared" si="4"/>
        <v>2.5589781465872985E-2</v>
      </c>
      <c r="P8" s="228">
        <f t="shared" si="5"/>
        <v>589</v>
      </c>
      <c r="Q8" s="229">
        <f t="shared" si="6"/>
        <v>0.84724939353627038</v>
      </c>
      <c r="R8" s="228">
        <f t="shared" si="7"/>
        <v>10827</v>
      </c>
      <c r="S8" s="229">
        <f>N8/$N$7</f>
        <v>0.67509365973632285</v>
      </c>
      <c r="T8" s="229">
        <f>N8/$N$6</f>
        <v>0.146725010255709</v>
      </c>
      <c r="V8" s="29"/>
      <c r="W8" s="79"/>
      <c r="AE8" s="1" t="s">
        <v>175</v>
      </c>
    </row>
    <row r="9" spans="1:31" s="4" customFormat="1" x14ac:dyDescent="0.25">
      <c r="B9" s="230" t="s">
        <v>103</v>
      </c>
      <c r="C9" s="231">
        <v>8063</v>
      </c>
      <c r="D9" s="231">
        <v>1760</v>
      </c>
      <c r="E9" s="231">
        <v>18747</v>
      </c>
      <c r="F9" s="231">
        <v>11681</v>
      </c>
      <c r="G9" s="232">
        <f t="shared" si="0"/>
        <v>-0.37691363951565582</v>
      </c>
      <c r="H9" s="233">
        <f t="shared" si="1"/>
        <v>-7066</v>
      </c>
      <c r="I9" s="234">
        <f>F9/$F$7</f>
        <v>0.36499703152829421</v>
      </c>
      <c r="J9" s="231">
        <v>15258</v>
      </c>
      <c r="K9" s="232">
        <f t="shared" si="2"/>
        <v>0.30622378221042723</v>
      </c>
      <c r="L9" s="233">
        <f t="shared" si="3"/>
        <v>3577</v>
      </c>
      <c r="M9" s="234">
        <f>J9/$J$7</f>
        <v>0.39864141084258653</v>
      </c>
      <c r="N9" s="231">
        <v>11361</v>
      </c>
      <c r="O9" s="232">
        <f t="shared" si="4"/>
        <v>-0.25540699960676372</v>
      </c>
      <c r="P9" s="233">
        <f t="shared" si="5"/>
        <v>-3897</v>
      </c>
      <c r="Q9" s="232">
        <f t="shared" si="6"/>
        <v>0.40902889743271742</v>
      </c>
      <c r="R9" s="233">
        <f t="shared" si="7"/>
        <v>3298</v>
      </c>
      <c r="S9" s="234">
        <f>N9/$N$7</f>
        <v>0.32490634026367721</v>
      </c>
      <c r="T9" s="234">
        <f>N9/$N$6</f>
        <v>7.0615218229056601E-2</v>
      </c>
      <c r="V9" s="29"/>
      <c r="W9" s="79"/>
      <c r="AE9" s="1" t="s">
        <v>176</v>
      </c>
    </row>
    <row r="10" spans="1:31" s="4" customFormat="1" x14ac:dyDescent="0.25">
      <c r="B10" s="235" t="s">
        <v>177</v>
      </c>
      <c r="C10" s="29">
        <v>5819</v>
      </c>
      <c r="D10" s="29">
        <v>1486</v>
      </c>
      <c r="E10" s="29">
        <v>11785</v>
      </c>
      <c r="F10" s="29">
        <v>5925</v>
      </c>
      <c r="G10" s="22">
        <f t="shared" si="0"/>
        <v>-0.49724225710649128</v>
      </c>
      <c r="H10" s="20">
        <f t="shared" si="1"/>
        <v>-5860</v>
      </c>
      <c r="I10" s="31">
        <f>F10/$F$7</f>
        <v>0.18513889322875982</v>
      </c>
      <c r="J10" s="29">
        <v>12656</v>
      </c>
      <c r="K10" s="22">
        <f t="shared" si="2"/>
        <v>1.1360337552742616</v>
      </c>
      <c r="L10" s="20">
        <f t="shared" si="3"/>
        <v>6731</v>
      </c>
      <c r="M10" s="31">
        <f>J10/$J$7</f>
        <v>0.33065969954278251</v>
      </c>
      <c r="N10" s="29">
        <v>4768</v>
      </c>
      <c r="O10" s="22">
        <f t="shared" si="4"/>
        <v>-0.62326169405815424</v>
      </c>
      <c r="P10" s="20">
        <f t="shared" si="5"/>
        <v>-7888</v>
      </c>
      <c r="Q10" s="22">
        <f t="shared" si="6"/>
        <v>-0.18061522598384605</v>
      </c>
      <c r="R10" s="20">
        <f t="shared" si="7"/>
        <v>-1051</v>
      </c>
      <c r="S10" s="31">
        <f>N10/$N$7</f>
        <v>0.13635713672891583</v>
      </c>
      <c r="T10" s="31">
        <f>N10/$N$6</f>
        <v>2.9635891252190991E-2</v>
      </c>
      <c r="V10" s="29"/>
      <c r="W10" s="79"/>
      <c r="AE10" s="1" t="s">
        <v>178</v>
      </c>
    </row>
    <row r="11" spans="1:31" s="4" customFormat="1" x14ac:dyDescent="0.25">
      <c r="B11" s="235" t="s">
        <v>179</v>
      </c>
      <c r="C11" s="29">
        <f>C9-C10</f>
        <v>2244</v>
      </c>
      <c r="D11" s="29">
        <f>D9-D10</f>
        <v>274</v>
      </c>
      <c r="E11" s="29">
        <f>E9-E10</f>
        <v>6962</v>
      </c>
      <c r="F11" s="29">
        <f>F9-F10</f>
        <v>5756</v>
      </c>
      <c r="G11" s="22">
        <f t="shared" si="0"/>
        <v>-0.17322608445848897</v>
      </c>
      <c r="H11" s="20">
        <f t="shared" si="1"/>
        <v>-1206</v>
      </c>
      <c r="I11" s="31">
        <f>F11/$F$7</f>
        <v>0.17985813829953443</v>
      </c>
      <c r="J11" s="29">
        <f>J9-J10</f>
        <v>2602</v>
      </c>
      <c r="K11" s="22">
        <f t="shared" si="2"/>
        <v>-0.54794996525364836</v>
      </c>
      <c r="L11" s="20">
        <f t="shared" si="3"/>
        <v>-3154</v>
      </c>
      <c r="M11" s="31">
        <f>J11/$J$7</f>
        <v>6.7981711299804043E-2</v>
      </c>
      <c r="N11" s="29">
        <f>N9-N10</f>
        <v>6593</v>
      </c>
      <c r="O11" s="22">
        <f t="shared" si="4"/>
        <v>1.5338201383551113</v>
      </c>
      <c r="P11" s="20">
        <f t="shared" si="5"/>
        <v>3991</v>
      </c>
      <c r="Q11" s="22">
        <f t="shared" si="6"/>
        <v>1.9380570409982174</v>
      </c>
      <c r="R11" s="20">
        <f t="shared" si="7"/>
        <v>4349</v>
      </c>
      <c r="S11" s="31">
        <f>N11/$N$7</f>
        <v>0.18854920353476134</v>
      </c>
      <c r="T11" s="31">
        <f>N11/$N$6</f>
        <v>4.0979326976865606E-2</v>
      </c>
      <c r="V11" s="29"/>
      <c r="W11" s="79"/>
      <c r="AE11" s="1" t="s">
        <v>180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181</v>
      </c>
    </row>
    <row r="13" spans="1:31" s="4" customFormat="1" x14ac:dyDescent="0.25">
      <c r="B13" s="125" t="s">
        <v>182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184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185</v>
      </c>
      <c r="N39" s="14">
        <v>2021</v>
      </c>
      <c r="O39" s="14" t="s">
        <v>185</v>
      </c>
      <c r="P39" s="14" t="s">
        <v>186</v>
      </c>
      <c r="Q39" s="14" t="s">
        <v>187</v>
      </c>
      <c r="R39" s="14" t="s">
        <v>188</v>
      </c>
      <c r="S39" s="87"/>
      <c r="T39" s="87"/>
      <c r="AE39" s="1"/>
    </row>
    <row r="40" spans="2:31" s="4" customFormat="1" ht="18.75" hidden="1" x14ac:dyDescent="0.3">
      <c r="B40" s="224" t="s">
        <v>172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173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174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175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176</v>
      </c>
    </row>
    <row r="44" spans="2:31" s="4" customFormat="1" hidden="1" x14ac:dyDescent="0.25">
      <c r="B44" s="235" t="s">
        <v>177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178</v>
      </c>
    </row>
    <row r="45" spans="2:31" s="4" customFormat="1" hidden="1" x14ac:dyDescent="0.25">
      <c r="B45" s="235" t="s">
        <v>179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180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181</v>
      </c>
    </row>
    <row r="47" spans="2:31" s="4" customFormat="1" hidden="1" x14ac:dyDescent="0.25">
      <c r="B47" s="269" t="s">
        <v>182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183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172</v>
      </c>
      <c r="C124" s="225">
        <v>142901</v>
      </c>
      <c r="D124" s="225">
        <v>77467</v>
      </c>
      <c r="E124" s="225">
        <v>107459</v>
      </c>
      <c r="F124" s="225">
        <v>198873</v>
      </c>
      <c r="G124" s="226">
        <f t="shared" ref="G124:G129" si="8">F124/E124-1</f>
        <v>0.85068723885388842</v>
      </c>
      <c r="H124" s="225">
        <f t="shared" ref="H124:H129" si="9">F124-E124</f>
        <v>91414</v>
      </c>
      <c r="I124" s="226"/>
      <c r="J124" s="225">
        <v>252588</v>
      </c>
      <c r="K124" s="226"/>
      <c r="L124" s="226">
        <f t="shared" ref="L124:L129" si="10">J124/F124-1</f>
        <v>0.27009699657570407</v>
      </c>
      <c r="M124" s="225">
        <f t="shared" ref="M124:M129" si="11">J124-F124</f>
        <v>53715</v>
      </c>
      <c r="N124" s="226">
        <f t="shared" ref="N124:N129" si="12">J124/D124-1</f>
        <v>2.2605883795680741</v>
      </c>
      <c r="O124" s="225">
        <f t="shared" ref="O124:O129" si="13">J124-D124</f>
        <v>175121</v>
      </c>
      <c r="Z124" s="1"/>
      <c r="AE124"/>
    </row>
    <row r="125" spans="2:31" ht="18.75" x14ac:dyDescent="0.3">
      <c r="B125" s="224" t="s">
        <v>173</v>
      </c>
      <c r="C125" s="225">
        <v>31009</v>
      </c>
      <c r="D125" s="225">
        <v>30584</v>
      </c>
      <c r="E125" s="225">
        <v>44398</v>
      </c>
      <c r="F125" s="225">
        <v>48630</v>
      </c>
      <c r="G125" s="226">
        <f t="shared" si="8"/>
        <v>9.531960899139591E-2</v>
      </c>
      <c r="H125" s="225">
        <f t="shared" si="9"/>
        <v>4232</v>
      </c>
      <c r="I125" s="226">
        <f>F125/$F$7</f>
        <v>1.5195450426522514</v>
      </c>
      <c r="J125" s="225">
        <v>55684</v>
      </c>
      <c r="K125" s="226">
        <f>J125/$J$125</f>
        <v>1</v>
      </c>
      <c r="L125" s="226">
        <f t="shared" si="10"/>
        <v>0.14505449311124829</v>
      </c>
      <c r="M125" s="225">
        <f t="shared" si="11"/>
        <v>7054</v>
      </c>
      <c r="N125" s="226">
        <f t="shared" si="12"/>
        <v>0.82069055715406747</v>
      </c>
      <c r="O125" s="225">
        <f t="shared" si="13"/>
        <v>25100</v>
      </c>
      <c r="Z125" s="1"/>
      <c r="AE125"/>
    </row>
    <row r="126" spans="2:31" ht="15.75" x14ac:dyDescent="0.25">
      <c r="B126" s="227" t="s">
        <v>100</v>
      </c>
      <c r="C126" s="228">
        <v>19123</v>
      </c>
      <c r="D126" s="228">
        <v>25621</v>
      </c>
      <c r="E126" s="228">
        <v>20278</v>
      </c>
      <c r="F126" s="228">
        <v>32271</v>
      </c>
      <c r="G126" s="229">
        <f t="shared" si="8"/>
        <v>0.59142913502317773</v>
      </c>
      <c r="H126" s="228">
        <f t="shared" si="9"/>
        <v>11993</v>
      </c>
      <c r="I126" s="229">
        <f>F126/$F$7</f>
        <v>1.0083742149173516</v>
      </c>
      <c r="J126" s="228">
        <v>36164</v>
      </c>
      <c r="K126" s="229">
        <f>J126/$J$125</f>
        <v>0.64945047051217586</v>
      </c>
      <c r="L126" s="229">
        <f t="shared" si="10"/>
        <v>0.12063462551516846</v>
      </c>
      <c r="M126" s="228">
        <f t="shared" si="11"/>
        <v>3893</v>
      </c>
      <c r="N126" s="229">
        <f t="shared" si="12"/>
        <v>0.41149838023496343</v>
      </c>
      <c r="O126" s="228">
        <f t="shared" si="13"/>
        <v>10543</v>
      </c>
      <c r="Z126" s="1"/>
      <c r="AE126"/>
    </row>
    <row r="127" spans="2:31" x14ac:dyDescent="0.25">
      <c r="B127" s="230" t="s">
        <v>103</v>
      </c>
      <c r="C127" s="231">
        <v>11886</v>
      </c>
      <c r="D127" s="231">
        <v>4963</v>
      </c>
      <c r="E127" s="231">
        <v>24120</v>
      </c>
      <c r="F127" s="231">
        <v>16359</v>
      </c>
      <c r="G127" s="232">
        <f t="shared" si="8"/>
        <v>-0.32176616915422884</v>
      </c>
      <c r="H127" s="233">
        <f t="shared" si="9"/>
        <v>-7761</v>
      </c>
      <c r="I127" s="234">
        <f>F127/$F$7</f>
        <v>0.51117082773489986</v>
      </c>
      <c r="J127" s="231">
        <v>19520</v>
      </c>
      <c r="K127" s="234">
        <f>J127/$J$125</f>
        <v>0.35054952948782414</v>
      </c>
      <c r="L127" s="232">
        <f t="shared" si="10"/>
        <v>0.19322696986368371</v>
      </c>
      <c r="M127" s="233">
        <f t="shared" si="11"/>
        <v>3161</v>
      </c>
      <c r="N127" s="232">
        <f t="shared" si="12"/>
        <v>2.9331049768285311</v>
      </c>
      <c r="O127" s="233">
        <f t="shared" si="13"/>
        <v>14557</v>
      </c>
      <c r="Z127" s="1"/>
      <c r="AE127"/>
    </row>
    <row r="128" spans="2:31" x14ac:dyDescent="0.25">
      <c r="B128" s="235" t="s">
        <v>177</v>
      </c>
      <c r="C128" s="29">
        <v>8791</v>
      </c>
      <c r="D128" s="29">
        <v>2831</v>
      </c>
      <c r="E128" s="29">
        <v>14998</v>
      </c>
      <c r="F128" s="29">
        <v>8360</v>
      </c>
      <c r="G128" s="22">
        <f t="shared" si="8"/>
        <v>-0.44259234564608618</v>
      </c>
      <c r="H128" s="20">
        <f t="shared" si="9"/>
        <v>-6638</v>
      </c>
      <c r="I128" s="31">
        <f>F128/$F$7</f>
        <v>0.26122551010842732</v>
      </c>
      <c r="J128" s="29">
        <v>14731</v>
      </c>
      <c r="K128" s="31">
        <f>J128/$J$125</f>
        <v>0.26454636879534515</v>
      </c>
      <c r="L128" s="22">
        <f t="shared" si="10"/>
        <v>0.76208133971291869</v>
      </c>
      <c r="M128" s="20">
        <f t="shared" si="11"/>
        <v>6371</v>
      </c>
      <c r="N128" s="22">
        <f t="shared" si="12"/>
        <v>4.2034616743200282</v>
      </c>
      <c r="O128" s="20">
        <f t="shared" si="13"/>
        <v>11900</v>
      </c>
      <c r="Z128" s="1"/>
      <c r="AE128"/>
    </row>
    <row r="129" spans="2:31" x14ac:dyDescent="0.25">
      <c r="B129" s="235" t="s">
        <v>179</v>
      </c>
      <c r="C129" s="29">
        <f>C127-C128</f>
        <v>3095</v>
      </c>
      <c r="D129" s="29">
        <f>D127-D128</f>
        <v>2132</v>
      </c>
      <c r="E129" s="29">
        <f>E127-E128</f>
        <v>9122</v>
      </c>
      <c r="F129" s="29">
        <f>F127-F128</f>
        <v>7999</v>
      </c>
      <c r="G129" s="22">
        <f t="shared" si="8"/>
        <v>-0.12310896733172549</v>
      </c>
      <c r="H129" s="20">
        <f t="shared" si="9"/>
        <v>-1123</v>
      </c>
      <c r="I129" s="31">
        <f>F129/$F$7</f>
        <v>0.24994531762647251</v>
      </c>
      <c r="J129" s="29">
        <f>J127-J128</f>
        <v>4789</v>
      </c>
      <c r="K129" s="31">
        <f>J129/$J$125</f>
        <v>8.6003160692478986E-2</v>
      </c>
      <c r="L129" s="22">
        <f t="shared" si="10"/>
        <v>-0.40130016252031508</v>
      </c>
      <c r="M129" s="20">
        <f t="shared" si="11"/>
        <v>-3210</v>
      </c>
      <c r="N129" s="22">
        <f t="shared" si="12"/>
        <v>1.24624765478424</v>
      </c>
      <c r="O129" s="20">
        <f t="shared" si="13"/>
        <v>2657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182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78A97-B299-45A9-A7D1-026228C863E9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259</v>
      </c>
      <c r="D5" s="241" t="s">
        <v>260</v>
      </c>
      <c r="E5" s="241" t="s">
        <v>266</v>
      </c>
      <c r="F5" s="242" t="str">
        <f>CONCATENATE("%/s total Tenerife ",RIGHT(E5,4))</f>
        <v>%/s total Tenerife 2021</v>
      </c>
      <c r="G5" s="241" t="s">
        <v>261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262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263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190</v>
      </c>
      <c r="C6" s="243">
        <v>20842</v>
      </c>
      <c r="D6" s="243">
        <v>15835</v>
      </c>
      <c r="E6" s="243">
        <v>31893</v>
      </c>
      <c r="F6" s="244">
        <f>E6/$E$6</f>
        <v>1</v>
      </c>
      <c r="G6" s="243">
        <v>32003</v>
      </c>
      <c r="H6" s="244">
        <f>G6/E6-1</f>
        <v>3.4490327031009294E-3</v>
      </c>
      <c r="I6" s="243">
        <f>G6-E6</f>
        <v>110</v>
      </c>
      <c r="J6" s="244">
        <f>G6/$G$6</f>
        <v>1</v>
      </c>
      <c r="K6" s="243">
        <v>38275</v>
      </c>
      <c r="L6" s="244">
        <f t="shared" ref="L6:L12" si="0">K6/G6-1</f>
        <v>0.19598162672249475</v>
      </c>
      <c r="M6" s="243">
        <f t="shared" ref="M6:M12" si="1">K6-G6</f>
        <v>6272</v>
      </c>
      <c r="N6" s="244">
        <f>K6/$K$6</f>
        <v>1</v>
      </c>
      <c r="O6" s="243">
        <v>34967</v>
      </c>
      <c r="P6" s="244">
        <f t="shared" ref="P6:P11" si="2">O6/K6-1</f>
        <v>-8.6427171783148293E-2</v>
      </c>
      <c r="Q6" s="243">
        <f t="shared" ref="Q6:Q12" si="3">O6-K6</f>
        <v>-3308</v>
      </c>
      <c r="R6" s="244">
        <f>O6/C6-1</f>
        <v>0.67771806928317813</v>
      </c>
      <c r="S6" s="243">
        <f>O6-C6</f>
        <v>14125</v>
      </c>
      <c r="T6" s="244">
        <f>O6/$O$6</f>
        <v>1</v>
      </c>
      <c r="V6" s="29"/>
      <c r="W6" s="79"/>
      <c r="AE6" s="1" t="s">
        <v>174</v>
      </c>
    </row>
    <row r="7" spans="1:31" s="4" customFormat="1" x14ac:dyDescent="0.25">
      <c r="B7" s="245" t="s">
        <v>191</v>
      </c>
      <c r="C7" s="246">
        <v>12022</v>
      </c>
      <c r="D7" s="246">
        <v>13775</v>
      </c>
      <c r="E7" s="246">
        <v>28209</v>
      </c>
      <c r="F7" s="247">
        <f t="shared" ref="F7:F12" si="4">E7/$E$6</f>
        <v>0.88448875928887216</v>
      </c>
      <c r="G7" s="246">
        <v>26353</v>
      </c>
      <c r="H7" s="248">
        <f>G7/E7-1</f>
        <v>-6.5794604558828795E-2</v>
      </c>
      <c r="I7" s="249">
        <f>G7-E7</f>
        <v>-1856</v>
      </c>
      <c r="J7" s="247">
        <f>G7/$G$6</f>
        <v>0.82345405118270165</v>
      </c>
      <c r="K7" s="246">
        <v>33173</v>
      </c>
      <c r="L7" s="250">
        <f t="shared" si="0"/>
        <v>0.2587940651918188</v>
      </c>
      <c r="M7" s="251">
        <f t="shared" si="1"/>
        <v>6820</v>
      </c>
      <c r="N7" s="247">
        <f>K7/$K$6</f>
        <v>0.86670150228608756</v>
      </c>
      <c r="O7" s="246">
        <v>30723</v>
      </c>
      <c r="P7" s="248">
        <f t="shared" si="2"/>
        <v>-7.3855243722304231E-2</v>
      </c>
      <c r="Q7" s="249">
        <f t="shared" si="3"/>
        <v>-2450</v>
      </c>
      <c r="R7" s="248">
        <f t="shared" ref="R7:R10" si="5">O7/C7-1</f>
        <v>1.5555647978705704</v>
      </c>
      <c r="S7" s="249">
        <f t="shared" ref="S7:S10" si="6">O7-C7</f>
        <v>18701</v>
      </c>
      <c r="T7" s="247">
        <f>O7/$O$6</f>
        <v>0.8786284210827352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12022</v>
      </c>
      <c r="D9" s="252">
        <v>5441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-12022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192</v>
      </c>
      <c r="C10" s="261">
        <v>8820</v>
      </c>
      <c r="D10" s="261">
        <v>2060</v>
      </c>
      <c r="E10" s="261">
        <v>2692</v>
      </c>
      <c r="F10" s="262">
        <f>IFERROR(E10/$E$6,"-")</f>
        <v>8.4407236697707957E-2</v>
      </c>
      <c r="G10" s="261">
        <v>5650</v>
      </c>
      <c r="H10" s="250">
        <f>IFERROR(G10/E10-1,"-")</f>
        <v>1.098811292719168</v>
      </c>
      <c r="I10" s="251">
        <f>IFERROR(G10-E10,"-")</f>
        <v>2958</v>
      </c>
      <c r="J10" s="262">
        <f>IFERROR(G10/$G$6,"-")</f>
        <v>0.17654594881729838</v>
      </c>
      <c r="K10" s="261">
        <v>5102</v>
      </c>
      <c r="L10" s="250">
        <f>IFERROR(K10/G10-1,"-")</f>
        <v>-9.6991150442477858E-2</v>
      </c>
      <c r="M10" s="251">
        <f>IFERROR(K10-G10,"-")</f>
        <v>-548</v>
      </c>
      <c r="N10" s="262">
        <f>IFERROR(K10/$K$6,"-")</f>
        <v>0.13329849771391247</v>
      </c>
      <c r="O10" s="261">
        <v>4244</v>
      </c>
      <c r="P10" s="250">
        <f>IFERROR(O10/K10-1,"-")</f>
        <v>-0.1681693453547628</v>
      </c>
      <c r="Q10" s="251">
        <f>IFERROR(O10-K10,"-")</f>
        <v>-858</v>
      </c>
      <c r="R10" s="250">
        <f t="shared" si="5"/>
        <v>-0.51882086167800456</v>
      </c>
      <c r="S10" s="251">
        <f t="shared" si="6"/>
        <v>-4576</v>
      </c>
      <c r="T10" s="262">
        <f>IFERROR(O10/$O$6,"-")</f>
        <v>0.12137157891726486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2892</v>
      </c>
      <c r="D11" s="252">
        <v>608</v>
      </c>
      <c r="E11" s="252">
        <v>510</v>
      </c>
      <c r="F11" s="258">
        <f t="shared" si="4"/>
        <v>1.5990969805286425E-2</v>
      </c>
      <c r="G11" s="252">
        <v>1399</v>
      </c>
      <c r="H11" s="260">
        <f t="shared" ref="H11:H12" si="11">G11/E11-1</f>
        <v>1.7431372549019608</v>
      </c>
      <c r="I11" s="259">
        <f t="shared" si="7"/>
        <v>889</v>
      </c>
      <c r="J11" s="258">
        <f t="shared" si="8"/>
        <v>4.3714651751398305E-2</v>
      </c>
      <c r="K11" s="252">
        <v>1487</v>
      </c>
      <c r="L11" s="256">
        <f>K11/G11-1</f>
        <v>6.2902072909220896E-2</v>
      </c>
      <c r="M11" s="259">
        <f t="shared" si="1"/>
        <v>88</v>
      </c>
      <c r="N11" s="258">
        <f t="shared" si="9"/>
        <v>3.8850424559111689E-2</v>
      </c>
      <c r="O11" s="252">
        <v>1705</v>
      </c>
      <c r="P11" s="260">
        <f t="shared" si="2"/>
        <v>0.14660390047074645</v>
      </c>
      <c r="Q11" s="259">
        <f t="shared" si="3"/>
        <v>218</v>
      </c>
      <c r="R11" s="260">
        <f t="shared" ref="R11:R12" si="12">O11/D11-1</f>
        <v>1.8042763157894739</v>
      </c>
      <c r="S11" s="259">
        <f t="shared" ref="S11:S12" si="13">O11-D11</f>
        <v>1097</v>
      </c>
      <c r="T11" s="258">
        <f t="shared" si="10"/>
        <v>4.8760259673406352E-2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181</v>
      </c>
    </row>
    <row r="14" spans="1:31" s="4" customFormat="1" x14ac:dyDescent="0.25">
      <c r="B14" s="125" t="s">
        <v>182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183</v>
      </c>
    </row>
    <row r="15" spans="1:31" s="4" customFormat="1" x14ac:dyDescent="0.25">
      <c r="AE15" s="1"/>
    </row>
    <row r="18" spans="1:27" x14ac:dyDescent="0.25">
      <c r="A18" t="s">
        <v>193</v>
      </c>
    </row>
    <row r="19" spans="1:27" x14ac:dyDescent="0.25">
      <c r="AA19" t="str">
        <f>CONCATENATE("Hoteles: 
",FIXED(O7,0)," viajeros 
cuota: ",FIXED(T7*100,1),"%")</f>
        <v>Hoteles: 
30.723 viajeros 
cuota: 87,9%</v>
      </c>
    </row>
    <row r="20" spans="1:27" x14ac:dyDescent="0.25">
      <c r="AA20" t="str">
        <f>CONCATENATE("Apartamentos: 
",FIXED(O10,0)," viajeros
cuota: ",FIXED(T10*100,1),"%")</f>
        <v>Apartamentos: 
4.244 viajeros
cuota: 12,1%</v>
      </c>
    </row>
    <row r="38" spans="2:31" s="4" customFormat="1" ht="15.75" hidden="1" customHeight="1" thickBot="1" x14ac:dyDescent="0.3">
      <c r="B38" s="270" t="s">
        <v>184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4" t="s">
        <v>172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173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174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175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176</v>
      </c>
    </row>
    <row r="45" spans="2:31" s="4" customFormat="1" hidden="1" x14ac:dyDescent="0.25">
      <c r="B45" s="235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5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181</v>
      </c>
    </row>
    <row r="48" spans="2:31" s="4" customFormat="1" hidden="1" x14ac:dyDescent="0.25">
      <c r="B48" s="269" t="s">
        <v>182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190</v>
      </c>
      <c r="C134" s="243">
        <v>20842</v>
      </c>
      <c r="D134" s="228">
        <v>25621</v>
      </c>
      <c r="E134" s="228">
        <v>20278</v>
      </c>
      <c r="F134" s="228">
        <v>32271</v>
      </c>
      <c r="G134" s="229">
        <f>F134/E134-1</f>
        <v>0.59142913502317773</v>
      </c>
      <c r="H134" s="228">
        <f>F134-E134</f>
        <v>11993</v>
      </c>
      <c r="I134" s="229">
        <f>F134/F$134</f>
        <v>1</v>
      </c>
      <c r="J134" s="228">
        <v>36164</v>
      </c>
      <c r="K134" s="229">
        <f>J134/J$134</f>
        <v>1</v>
      </c>
      <c r="L134" s="229">
        <f>J134/F134-1</f>
        <v>0.12063462551516846</v>
      </c>
      <c r="M134" s="228">
        <f>J134-F134</f>
        <v>3893</v>
      </c>
      <c r="N134" s="229">
        <f>J134/D134-1</f>
        <v>0.41149838023496343</v>
      </c>
      <c r="O134" s="228">
        <f>J134-D134</f>
        <v>10543</v>
      </c>
      <c r="Q134" s="29"/>
      <c r="R134" s="79"/>
      <c r="Z134" s="1" t="s">
        <v>174</v>
      </c>
      <c r="AE134"/>
    </row>
    <row r="135" spans="1:31" s="4" customFormat="1" x14ac:dyDescent="0.25">
      <c r="B135" s="245" t="s">
        <v>191</v>
      </c>
      <c r="C135" s="246">
        <v>12022</v>
      </c>
      <c r="D135" s="246">
        <v>25004</v>
      </c>
      <c r="E135" s="246">
        <v>19308</v>
      </c>
      <c r="F135" s="246">
        <v>30101</v>
      </c>
      <c r="G135" s="250">
        <f>IFERROR(F135/E135-1,"-")</f>
        <v>0.55899109177542994</v>
      </c>
      <c r="H135" s="246">
        <f t="shared" ref="H135:H138" si="14">F135-E135</f>
        <v>10793</v>
      </c>
      <c r="I135" s="248">
        <f>F135/F$134</f>
        <v>0.93275696445725265</v>
      </c>
      <c r="J135" s="246">
        <v>33983</v>
      </c>
      <c r="K135" s="247">
        <f t="shared" ref="K135:K138" si="15">J135/J$134</f>
        <v>0.93969140581794053</v>
      </c>
      <c r="L135" s="248">
        <f t="shared" ref="L135:L138" si="16">J135/F135-1</f>
        <v>0.12896581508919969</v>
      </c>
      <c r="M135" s="249">
        <f t="shared" ref="M135:M138" si="17">J135-F135</f>
        <v>3882</v>
      </c>
      <c r="N135" s="247">
        <f t="shared" ref="N135:N138" si="18">J135/D135-1</f>
        <v>0.35910254359302507</v>
      </c>
      <c r="O135" s="246">
        <f t="shared" ref="O135:O138" si="19">J135-D135</f>
        <v>8979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14541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192</v>
      </c>
      <c r="C138" s="246">
        <v>4582</v>
      </c>
      <c r="D138" s="246">
        <v>617</v>
      </c>
      <c r="E138" s="246">
        <v>970</v>
      </c>
      <c r="F138" s="246">
        <v>2170</v>
      </c>
      <c r="G138" s="250">
        <f t="shared" si="20"/>
        <v>1.2371134020618557</v>
      </c>
      <c r="H138" s="246">
        <f t="shared" si="14"/>
        <v>1200</v>
      </c>
      <c r="I138" s="248">
        <f t="shared" si="21"/>
        <v>6.7243035542747354E-2</v>
      </c>
      <c r="J138" s="246">
        <v>2181</v>
      </c>
      <c r="K138" s="247">
        <f t="shared" si="15"/>
        <v>6.0308594182059506E-2</v>
      </c>
      <c r="L138" s="248">
        <f t="shared" si="16"/>
        <v>5.0691244239631228E-3</v>
      </c>
      <c r="M138" s="249">
        <f t="shared" si="17"/>
        <v>11</v>
      </c>
      <c r="N138" s="247">
        <f t="shared" si="18"/>
        <v>2.5348460291734196</v>
      </c>
      <c r="O138" s="246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181</v>
      </c>
    </row>
    <row r="140" spans="1:31" s="4" customFormat="1" ht="32.25" customHeight="1" x14ac:dyDescent="0.25">
      <c r="B140" s="311" t="s">
        <v>195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41C36-39F5-447F-BFA8-C0CD319EC4B2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259</v>
      </c>
      <c r="D5" s="241" t="s">
        <v>260</v>
      </c>
      <c r="E5" s="241" t="s">
        <v>266</v>
      </c>
      <c r="F5" s="242" t="str">
        <f>CONCATENATE("%/s total Tenerife ",RIGHT(E5,4))</f>
        <v>%/s total Tenerife 2021</v>
      </c>
      <c r="G5" s="241" t="s">
        <v>261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262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263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196</v>
      </c>
      <c r="C6" s="243">
        <v>12779</v>
      </c>
      <c r="D6" s="243">
        <v>14075</v>
      </c>
      <c r="E6" s="243">
        <v>13146</v>
      </c>
      <c r="F6" s="244">
        <f>E6/$E$6</f>
        <v>1</v>
      </c>
      <c r="G6" s="243">
        <v>20322</v>
      </c>
      <c r="H6" s="244">
        <f>G6/E6-1</f>
        <v>0.5458694659972616</v>
      </c>
      <c r="I6" s="243">
        <f>G6-E6</f>
        <v>7176</v>
      </c>
      <c r="J6" s="244">
        <f>G6/$G$6</f>
        <v>1</v>
      </c>
      <c r="K6" s="243">
        <v>23017</v>
      </c>
      <c r="L6" s="244">
        <f t="shared" ref="L6:L12" si="0">K6/G6-1</f>
        <v>0.13261490010825705</v>
      </c>
      <c r="M6" s="243">
        <f t="shared" ref="M6:M12" si="1">K6-G6</f>
        <v>2695</v>
      </c>
      <c r="N6" s="244">
        <f>K6/$K$6</f>
        <v>1</v>
      </c>
      <c r="O6" s="243">
        <v>23606</v>
      </c>
      <c r="P6" s="244">
        <f t="shared" ref="P6:P11" si="2">O6/K6-1</f>
        <v>2.5589781465872985E-2</v>
      </c>
      <c r="Q6" s="243">
        <f t="shared" ref="Q6:Q12" si="3">O6-K6</f>
        <v>589</v>
      </c>
      <c r="R6" s="244">
        <f>O6/C6-1</f>
        <v>0.84724939353627038</v>
      </c>
      <c r="S6" s="243">
        <f>O6-C6</f>
        <v>10827</v>
      </c>
      <c r="T6" s="244">
        <f>O6/$O$6</f>
        <v>1</v>
      </c>
      <c r="V6" s="29"/>
      <c r="W6" s="79"/>
      <c r="AE6" s="1" t="s">
        <v>174</v>
      </c>
    </row>
    <row r="7" spans="1:31" s="4" customFormat="1" x14ac:dyDescent="0.25">
      <c r="B7" s="245" t="s">
        <v>191</v>
      </c>
      <c r="C7" s="246">
        <v>9887</v>
      </c>
      <c r="D7" s="246">
        <v>13467</v>
      </c>
      <c r="E7" s="246">
        <v>12636</v>
      </c>
      <c r="F7" s="247">
        <f t="shared" ref="F7:F12" si="4">E7/$E$6</f>
        <v>0.9612049292560475</v>
      </c>
      <c r="G7" s="246">
        <v>18923</v>
      </c>
      <c r="H7" s="248">
        <f>G7/E7-1</f>
        <v>0.49754669199113644</v>
      </c>
      <c r="I7" s="249">
        <f>G7-E7</f>
        <v>6287</v>
      </c>
      <c r="J7" s="247">
        <f>G7/$G$6</f>
        <v>0.93115835055604768</v>
      </c>
      <c r="K7" s="246">
        <v>21530</v>
      </c>
      <c r="L7" s="250">
        <f t="shared" si="0"/>
        <v>0.13776885271891359</v>
      </c>
      <c r="M7" s="251">
        <f t="shared" si="1"/>
        <v>2607</v>
      </c>
      <c r="N7" s="247">
        <f>K7/$K$6</f>
        <v>0.93539557718208277</v>
      </c>
      <c r="O7" s="246">
        <v>21901</v>
      </c>
      <c r="P7" s="248">
        <f t="shared" si="2"/>
        <v>1.7231769623780702E-2</v>
      </c>
      <c r="Q7" s="249">
        <f t="shared" si="3"/>
        <v>371</v>
      </c>
      <c r="R7" s="248">
        <f t="shared" ref="R7:R10" si="5">O7/C7-1</f>
        <v>1.2151309800748455</v>
      </c>
      <c r="S7" s="249">
        <f t="shared" ref="S7:S10" si="6">O7-C7</f>
        <v>12014</v>
      </c>
      <c r="T7" s="247">
        <f>O7/$O$6</f>
        <v>0.92777260018639329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9887</v>
      </c>
      <c r="D9" s="252">
        <v>5168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-9887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192</v>
      </c>
      <c r="C10" s="261">
        <v>2892</v>
      </c>
      <c r="D10" s="261">
        <v>608</v>
      </c>
      <c r="E10" s="261">
        <v>510</v>
      </c>
      <c r="F10" s="262">
        <f>IFERROR(E10/$E$6,"-")</f>
        <v>3.8795070743952532E-2</v>
      </c>
      <c r="G10" s="261">
        <v>1399</v>
      </c>
      <c r="H10" s="250">
        <f>IFERROR(G10/E10-1,"-")</f>
        <v>1.7431372549019608</v>
      </c>
      <c r="I10" s="251">
        <f>IFERROR(G10-E10,"-")</f>
        <v>889</v>
      </c>
      <c r="J10" s="262">
        <f>IFERROR(G10/$G$6,"-")</f>
        <v>6.8841649443952366E-2</v>
      </c>
      <c r="K10" s="261">
        <v>1487</v>
      </c>
      <c r="L10" s="250">
        <f>IFERROR(K10/G10-1,"-")</f>
        <v>6.2902072909220896E-2</v>
      </c>
      <c r="M10" s="251">
        <f>IFERROR(K10-G10,"-")</f>
        <v>88</v>
      </c>
      <c r="N10" s="262">
        <f>IFERROR(K10/$K$6,"-")</f>
        <v>6.4604422817917187E-2</v>
      </c>
      <c r="O10" s="261">
        <v>1705</v>
      </c>
      <c r="P10" s="250">
        <f>IFERROR(O10/K10-1,"-")</f>
        <v>0.14660390047074645</v>
      </c>
      <c r="Q10" s="251">
        <f>IFERROR(O10-K10,"-")</f>
        <v>218</v>
      </c>
      <c r="R10" s="250">
        <f t="shared" si="5"/>
        <v>-0.41044260027662516</v>
      </c>
      <c r="S10" s="251">
        <f t="shared" si="6"/>
        <v>-1187</v>
      </c>
      <c r="T10" s="262">
        <f>IFERROR(O10/$O$6,"-")</f>
        <v>7.2227399813606707E-2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2892</v>
      </c>
      <c r="D11" s="252">
        <v>608</v>
      </c>
      <c r="E11" s="252">
        <v>510</v>
      </c>
      <c r="F11" s="258">
        <f t="shared" si="4"/>
        <v>3.8795070743952532E-2</v>
      </c>
      <c r="G11" s="252">
        <v>1399</v>
      </c>
      <c r="H11" s="260">
        <f t="shared" ref="H11:H12" si="11">G11/E11-1</f>
        <v>1.7431372549019608</v>
      </c>
      <c r="I11" s="259">
        <f t="shared" si="7"/>
        <v>889</v>
      </c>
      <c r="J11" s="258">
        <f t="shared" si="8"/>
        <v>6.8841649443952366E-2</v>
      </c>
      <c r="K11" s="252">
        <v>1487</v>
      </c>
      <c r="L11" s="256">
        <f>K11/G11-1</f>
        <v>6.2902072909220896E-2</v>
      </c>
      <c r="M11" s="259">
        <f t="shared" si="1"/>
        <v>88</v>
      </c>
      <c r="N11" s="258">
        <f t="shared" si="9"/>
        <v>6.4604422817917187E-2</v>
      </c>
      <c r="O11" s="252">
        <v>1705</v>
      </c>
      <c r="P11" s="260">
        <f t="shared" si="2"/>
        <v>0.14660390047074645</v>
      </c>
      <c r="Q11" s="259">
        <f t="shared" si="3"/>
        <v>218</v>
      </c>
      <c r="R11" s="260">
        <f t="shared" ref="R11:R12" si="12">O11/D11-1</f>
        <v>1.8042763157894739</v>
      </c>
      <c r="S11" s="259">
        <f t="shared" ref="S11:S12" si="13">O11-D11</f>
        <v>1097</v>
      </c>
      <c r="T11" s="258">
        <f t="shared" si="10"/>
        <v>7.2227399813606707E-2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181</v>
      </c>
    </row>
    <row r="14" spans="1:31" s="4" customFormat="1" x14ac:dyDescent="0.25">
      <c r="B14" s="125" t="s">
        <v>182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21.901 viajeros 
cuota: 92,8%</v>
      </c>
    </row>
    <row r="20" spans="27:27" x14ac:dyDescent="0.25">
      <c r="AA20" t="str">
        <f>CONCATENATE("Apartamentos: 
",FIXED(O10,0)," viajeros
cuota: ",FIXED(T10*100,1),"%")</f>
        <v>Apartamentos: 
1.705 viajeros
cuota: 7,2%</v>
      </c>
    </row>
    <row r="38" spans="2:31" s="4" customFormat="1" ht="15.75" hidden="1" customHeight="1" thickBot="1" x14ac:dyDescent="0.3">
      <c r="B38" s="270" t="s">
        <v>184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4" t="s">
        <v>172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173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174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175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176</v>
      </c>
    </row>
    <row r="45" spans="2:31" s="4" customFormat="1" hidden="1" x14ac:dyDescent="0.25">
      <c r="B45" s="235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5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181</v>
      </c>
    </row>
    <row r="48" spans="2:31" s="4" customFormat="1" hidden="1" x14ac:dyDescent="0.25">
      <c r="B48" s="269" t="s">
        <v>182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196</v>
      </c>
      <c r="C134" s="228">
        <v>19123</v>
      </c>
      <c r="D134" s="228">
        <v>25621</v>
      </c>
      <c r="E134" s="228">
        <v>20278</v>
      </c>
      <c r="F134" s="228">
        <v>32271</v>
      </c>
      <c r="G134" s="229">
        <f>F134/E134-1</f>
        <v>0.59142913502317773</v>
      </c>
      <c r="H134" s="228">
        <f>F134-E134</f>
        <v>11993</v>
      </c>
      <c r="I134" s="229">
        <f>F134/F$134</f>
        <v>1</v>
      </c>
      <c r="J134" s="228">
        <v>36164</v>
      </c>
      <c r="K134" s="229">
        <f>J134/J$134</f>
        <v>1</v>
      </c>
      <c r="L134" s="229">
        <f>J134/F134-1</f>
        <v>0.12063462551516846</v>
      </c>
      <c r="M134" s="228">
        <f>J134-F134</f>
        <v>3893</v>
      </c>
      <c r="N134" s="229">
        <f>J134/D134-1</f>
        <v>0.41149838023496343</v>
      </c>
      <c r="O134" s="228">
        <f>J134-D134</f>
        <v>10543</v>
      </c>
      <c r="Q134" s="29"/>
      <c r="R134" s="79"/>
      <c r="Z134" s="1" t="s">
        <v>174</v>
      </c>
      <c r="AE134"/>
    </row>
    <row r="135" spans="1:31" s="4" customFormat="1" x14ac:dyDescent="0.25">
      <c r="B135" s="245" t="s">
        <v>191</v>
      </c>
      <c r="C135" s="246">
        <v>14541</v>
      </c>
      <c r="D135" s="246">
        <v>25004</v>
      </c>
      <c r="E135" s="246">
        <v>19308</v>
      </c>
      <c r="F135" s="246">
        <v>30101</v>
      </c>
      <c r="G135" s="250">
        <f>IFERROR(F135/E135-1,"-")</f>
        <v>0.55899109177542994</v>
      </c>
      <c r="H135" s="246">
        <f t="shared" ref="H135:H138" si="14">F135-E135</f>
        <v>10793</v>
      </c>
      <c r="I135" s="248">
        <f>F135/F$134</f>
        <v>0.93275696445725265</v>
      </c>
      <c r="J135" s="246">
        <v>33983</v>
      </c>
      <c r="K135" s="247">
        <f t="shared" ref="K135:K138" si="15">J135/J$134</f>
        <v>0.93969140581794053</v>
      </c>
      <c r="L135" s="248">
        <f t="shared" ref="L135:L138" si="16">J135/F135-1</f>
        <v>0.12896581508919969</v>
      </c>
      <c r="M135" s="249">
        <f t="shared" ref="M135:M138" si="17">J135-F135</f>
        <v>3882</v>
      </c>
      <c r="N135" s="247">
        <f t="shared" ref="N135:N138" si="18">J135/D135-1</f>
        <v>0.35910254359302507</v>
      </c>
      <c r="O135" s="246">
        <f t="shared" ref="O135:O138" si="19">J135-D135</f>
        <v>8979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14541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192</v>
      </c>
      <c r="C138" s="246">
        <v>4582</v>
      </c>
      <c r="D138" s="246">
        <v>617</v>
      </c>
      <c r="E138" s="246">
        <v>970</v>
      </c>
      <c r="F138" s="246">
        <v>2170</v>
      </c>
      <c r="G138" s="250">
        <f t="shared" si="20"/>
        <v>1.2371134020618557</v>
      </c>
      <c r="H138" s="246">
        <f t="shared" si="14"/>
        <v>1200</v>
      </c>
      <c r="I138" s="248">
        <f t="shared" si="21"/>
        <v>6.7243035542747354E-2</v>
      </c>
      <c r="J138" s="246">
        <v>2181</v>
      </c>
      <c r="K138" s="247">
        <f t="shared" si="15"/>
        <v>6.0308594182059506E-2</v>
      </c>
      <c r="L138" s="248">
        <f t="shared" si="16"/>
        <v>5.0691244239631228E-3</v>
      </c>
      <c r="M138" s="249">
        <f t="shared" si="17"/>
        <v>11</v>
      </c>
      <c r="N138" s="247">
        <f t="shared" si="18"/>
        <v>2.5348460291734196</v>
      </c>
      <c r="O138" s="246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181</v>
      </c>
    </row>
    <row r="140" spans="1:31" s="4" customFormat="1" ht="32.25" customHeight="1" x14ac:dyDescent="0.25">
      <c r="B140" s="311" t="s">
        <v>195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3AE83-B2B1-491D-8678-CC186991F67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7CCE-359B-4F83-AF5E-04932E035E73}">
  <sheetPr>
    <tabColor theme="4" tint="0.39997558519241921"/>
  </sheetPr>
  <dimension ref="A1:AE142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259</v>
      </c>
      <c r="D5" s="241" t="s">
        <v>260</v>
      </c>
      <c r="E5" s="241" t="s">
        <v>266</v>
      </c>
      <c r="F5" s="242" t="str">
        <f>CONCATENATE("%/s total Tenerife ",RIGHT(E5,4))</f>
        <v>%/s total Tenerife 2021</v>
      </c>
      <c r="G5" s="241" t="s">
        <v>261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262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263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198</v>
      </c>
      <c r="C6" s="243">
        <v>8063</v>
      </c>
      <c r="D6" s="243">
        <v>1760</v>
      </c>
      <c r="E6" s="243">
        <v>18747</v>
      </c>
      <c r="F6" s="244">
        <f>E6/$E$6</f>
        <v>1</v>
      </c>
      <c r="G6" s="243">
        <v>11681</v>
      </c>
      <c r="H6" s="244">
        <f>G6/E6-1</f>
        <v>-0.37691363951565582</v>
      </c>
      <c r="I6" s="243">
        <f>G6-E6</f>
        <v>-7066</v>
      </c>
      <c r="J6" s="244">
        <f>G6/$G$6</f>
        <v>1</v>
      </c>
      <c r="K6" s="243">
        <v>15258</v>
      </c>
      <c r="L6" s="244">
        <f t="shared" ref="L6:L12" si="0">K6/G6-1</f>
        <v>0.30622378221042723</v>
      </c>
      <c r="M6" s="243">
        <f t="shared" ref="M6:M12" si="1">K6-G6</f>
        <v>3577</v>
      </c>
      <c r="N6" s="244">
        <f>K6/$K$6</f>
        <v>1</v>
      </c>
      <c r="O6" s="243">
        <v>11361</v>
      </c>
      <c r="P6" s="244">
        <f t="shared" ref="P6:P11" si="2">O6/K6-1</f>
        <v>-0.25540699960676372</v>
      </c>
      <c r="Q6" s="243">
        <f t="shared" ref="Q6:Q12" si="3">O6-K6</f>
        <v>-3897</v>
      </c>
      <c r="R6" s="244">
        <f>O6/C6-1</f>
        <v>0.40902889743271742</v>
      </c>
      <c r="S6" s="243">
        <f>O6-C6</f>
        <v>3298</v>
      </c>
      <c r="T6" s="244">
        <f>O6/$O$6</f>
        <v>1</v>
      </c>
      <c r="V6" s="29"/>
      <c r="W6" s="79"/>
      <c r="AE6" s="1" t="s">
        <v>174</v>
      </c>
    </row>
    <row r="7" spans="1:31" s="4" customFormat="1" x14ac:dyDescent="0.25">
      <c r="B7" s="245" t="s">
        <v>191</v>
      </c>
      <c r="C7" s="246">
        <v>2135</v>
      </c>
      <c r="D7" s="246">
        <v>308</v>
      </c>
      <c r="E7" s="246">
        <v>15573</v>
      </c>
      <c r="F7" s="247">
        <f t="shared" ref="F7:F12" si="4">E7/$E$6</f>
        <v>0.83069291086573849</v>
      </c>
      <c r="G7" s="246">
        <v>7430</v>
      </c>
      <c r="H7" s="248">
        <f>G7/E7-1</f>
        <v>-0.52289218519232006</v>
      </c>
      <c r="I7" s="249">
        <f>G7-E7</f>
        <v>-8143</v>
      </c>
      <c r="J7" s="247">
        <f>G7/$G$6</f>
        <v>0.63607567845218727</v>
      </c>
      <c r="K7" s="246">
        <v>11643</v>
      </c>
      <c r="L7" s="250">
        <f t="shared" si="0"/>
        <v>0.56702557200538362</v>
      </c>
      <c r="M7" s="251">
        <f t="shared" si="1"/>
        <v>4213</v>
      </c>
      <c r="N7" s="247">
        <f>K7/$K$6</f>
        <v>0.76307510813999213</v>
      </c>
      <c r="O7" s="246">
        <v>8822</v>
      </c>
      <c r="P7" s="248">
        <f t="shared" si="2"/>
        <v>-0.24229150562569779</v>
      </c>
      <c r="Q7" s="249">
        <f t="shared" si="3"/>
        <v>-2821</v>
      </c>
      <c r="R7" s="248">
        <f t="shared" ref="R7:R10" si="5">O7/C7-1</f>
        <v>3.1320843091334893</v>
      </c>
      <c r="S7" s="249">
        <f t="shared" ref="S7:S10" si="6">O7-C7</f>
        <v>6687</v>
      </c>
      <c r="T7" s="247">
        <f>O7/$O$6</f>
        <v>0.77651615174720534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2135</v>
      </c>
      <c r="D9" s="252">
        <v>273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>
        <f t="shared" si="5"/>
        <v>-1</v>
      </c>
      <c r="S9" s="259">
        <f t="shared" si="6"/>
        <v>-2135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192</v>
      </c>
      <c r="C10" s="261">
        <v>5928</v>
      </c>
      <c r="D10" s="261">
        <v>1452</v>
      </c>
      <c r="E10" s="261">
        <v>2182</v>
      </c>
      <c r="F10" s="262">
        <f>IFERROR(E10/$E$6,"-")</f>
        <v>0.11639195604630075</v>
      </c>
      <c r="G10" s="261">
        <v>4251</v>
      </c>
      <c r="H10" s="250">
        <f>IFERROR(G10/E10-1,"-")</f>
        <v>0.94821264894592128</v>
      </c>
      <c r="I10" s="251">
        <f>IFERROR(G10-E10,"-")</f>
        <v>2069</v>
      </c>
      <c r="J10" s="262">
        <f>IFERROR(G10/$G$6,"-")</f>
        <v>0.36392432154781268</v>
      </c>
      <c r="K10" s="261">
        <v>3615</v>
      </c>
      <c r="L10" s="250">
        <f>IFERROR(K10/G10-1,"-")</f>
        <v>-0.14961185603387439</v>
      </c>
      <c r="M10" s="251">
        <f>IFERROR(K10-G10,"-")</f>
        <v>-636</v>
      </c>
      <c r="N10" s="262">
        <f>IFERROR(K10/$K$6,"-")</f>
        <v>0.23692489186000787</v>
      </c>
      <c r="O10" s="261">
        <v>2539</v>
      </c>
      <c r="P10" s="250">
        <f>IFERROR(O10/K10-1,"-")</f>
        <v>-0.29764868603042882</v>
      </c>
      <c r="Q10" s="251">
        <f>IFERROR(O10-K10,"-")</f>
        <v>-1076</v>
      </c>
      <c r="R10" s="250">
        <f t="shared" si="5"/>
        <v>-0.57169365721997301</v>
      </c>
      <c r="S10" s="251">
        <f t="shared" si="6"/>
        <v>-3389</v>
      </c>
      <c r="T10" s="262">
        <f>IFERROR(O10/$O$6,"-")</f>
        <v>0.22348384825279466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5928</v>
      </c>
      <c r="D11" s="252">
        <v>1452</v>
      </c>
      <c r="E11" s="252">
        <v>2182</v>
      </c>
      <c r="F11" s="258">
        <f t="shared" si="4"/>
        <v>0.11639195604630075</v>
      </c>
      <c r="G11" s="252">
        <v>4251</v>
      </c>
      <c r="H11" s="260">
        <f t="shared" ref="H11:H12" si="11">G11/E11-1</f>
        <v>0.94821264894592128</v>
      </c>
      <c r="I11" s="259">
        <f t="shared" si="7"/>
        <v>2069</v>
      </c>
      <c r="J11" s="258">
        <f t="shared" si="8"/>
        <v>0.36392432154781268</v>
      </c>
      <c r="K11" s="252">
        <v>3615</v>
      </c>
      <c r="L11" s="256">
        <f>K11/G11-1</f>
        <v>-0.14961185603387439</v>
      </c>
      <c r="M11" s="259">
        <f t="shared" si="1"/>
        <v>-636</v>
      </c>
      <c r="N11" s="258">
        <f t="shared" si="9"/>
        <v>0.23692489186000787</v>
      </c>
      <c r="O11" s="252">
        <v>2539</v>
      </c>
      <c r="P11" s="260">
        <f t="shared" si="2"/>
        <v>-0.29764868603042882</v>
      </c>
      <c r="Q11" s="259">
        <f t="shared" si="3"/>
        <v>-1076</v>
      </c>
      <c r="R11" s="260">
        <f t="shared" ref="R11:R12" si="12">O11/D11-1</f>
        <v>0.74862258953168048</v>
      </c>
      <c r="S11" s="259">
        <f t="shared" ref="S11:S12" si="13">O11-D11</f>
        <v>1087</v>
      </c>
      <c r="T11" s="258">
        <f t="shared" si="10"/>
        <v>0.22348384825279466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181</v>
      </c>
    </row>
    <row r="14" spans="1:31" s="4" customFormat="1" x14ac:dyDescent="0.25">
      <c r="B14" s="125" t="s">
        <v>182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8.822 viajeros 
cuota: 77,7%</v>
      </c>
    </row>
    <row r="20" spans="27:27" x14ac:dyDescent="0.25">
      <c r="AA20" t="str">
        <f>CONCATENATE("Apartamentos: 
",FIXED(O10,0)," viajeros
cuota: ",FIXED(T10*100,1),"%")</f>
        <v>Apartamentos: 
2.539 viajeros
cuota: 22,3%</v>
      </c>
    </row>
    <row r="38" spans="2:31" s="4" customFormat="1" ht="15.75" hidden="1" customHeight="1" thickBot="1" x14ac:dyDescent="0.3">
      <c r="B38" s="270" t="s">
        <v>184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4" t="s">
        <v>172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173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174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175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176</v>
      </c>
    </row>
    <row r="45" spans="2:31" s="4" customFormat="1" hidden="1" x14ac:dyDescent="0.25">
      <c r="B45" s="235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5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181</v>
      </c>
    </row>
    <row r="48" spans="2:31" s="4" customFormat="1" hidden="1" x14ac:dyDescent="0.25">
      <c r="B48" s="269" t="s">
        <v>182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198</v>
      </c>
      <c r="C134" s="228">
        <v>11886</v>
      </c>
      <c r="D134" s="228">
        <v>4963</v>
      </c>
      <c r="E134" s="228">
        <v>24120</v>
      </c>
      <c r="F134" s="228">
        <v>16359</v>
      </c>
      <c r="G134" s="229">
        <f>F134/E134-1</f>
        <v>-0.32176616915422884</v>
      </c>
      <c r="H134" s="228">
        <f>F134-E134</f>
        <v>-7761</v>
      </c>
      <c r="I134" s="229">
        <f>F134/F$134</f>
        <v>1</v>
      </c>
      <c r="J134" s="228">
        <v>19520</v>
      </c>
      <c r="K134" s="229">
        <f>J134/J$134</f>
        <v>1</v>
      </c>
      <c r="L134" s="229">
        <f>J134/F134-1</f>
        <v>0.19322696986368371</v>
      </c>
      <c r="M134" s="228">
        <f>J134-F134</f>
        <v>3161</v>
      </c>
      <c r="N134" s="229">
        <f>J134/D134-1</f>
        <v>2.9331049768285311</v>
      </c>
      <c r="O134" s="228">
        <f>J134-D134</f>
        <v>14557</v>
      </c>
      <c r="Q134" s="29"/>
      <c r="R134" s="79"/>
      <c r="Z134" s="1" t="s">
        <v>174</v>
      </c>
      <c r="AE134"/>
    </row>
    <row r="135" spans="1:31" s="4" customFormat="1" x14ac:dyDescent="0.25">
      <c r="B135" s="245" t="s">
        <v>191</v>
      </c>
      <c r="C135" s="246">
        <v>3028</v>
      </c>
      <c r="D135" s="246">
        <v>3383</v>
      </c>
      <c r="E135" s="246">
        <v>20351</v>
      </c>
      <c r="F135" s="246">
        <v>11031</v>
      </c>
      <c r="G135" s="250">
        <f>IFERROR(F135/E135-1,"-")</f>
        <v>-0.45796275367303818</v>
      </c>
      <c r="H135" s="246">
        <f t="shared" ref="H135:H138" si="14">F135-E135</f>
        <v>-9320</v>
      </c>
      <c r="I135" s="248">
        <f>F135/F$134</f>
        <v>0.67430772052081422</v>
      </c>
      <c r="J135" s="246">
        <v>14560</v>
      </c>
      <c r="K135" s="247">
        <f t="shared" ref="K135:K138" si="15">J135/J$134</f>
        <v>0.74590163934426235</v>
      </c>
      <c r="L135" s="248">
        <f t="shared" ref="L135:L138" si="16">J135/F135-1</f>
        <v>0.31991659867645716</v>
      </c>
      <c r="M135" s="249">
        <f t="shared" ref="M135:M138" si="17">J135-F135</f>
        <v>3529</v>
      </c>
      <c r="N135" s="247">
        <f t="shared" ref="N135:N138" si="18">J135/D135-1</f>
        <v>3.3038723026899204</v>
      </c>
      <c r="O135" s="246">
        <f t="shared" ref="O135:O138" si="19">J135-D135</f>
        <v>11177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3028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192</v>
      </c>
      <c r="C138" s="246">
        <v>8858</v>
      </c>
      <c r="D138" s="246">
        <v>1580</v>
      </c>
      <c r="E138" s="246">
        <v>3769</v>
      </c>
      <c r="F138" s="246">
        <v>5328</v>
      </c>
      <c r="G138" s="250">
        <f t="shared" si="20"/>
        <v>0.41363756964712128</v>
      </c>
      <c r="H138" s="246">
        <f t="shared" si="14"/>
        <v>1559</v>
      </c>
      <c r="I138" s="248">
        <f t="shared" si="21"/>
        <v>0.32569227947918578</v>
      </c>
      <c r="J138" s="246">
        <v>4960</v>
      </c>
      <c r="K138" s="247">
        <f t="shared" si="15"/>
        <v>0.25409836065573771</v>
      </c>
      <c r="L138" s="248">
        <f t="shared" si="16"/>
        <v>-6.9069069069069067E-2</v>
      </c>
      <c r="M138" s="249">
        <f t="shared" si="17"/>
        <v>-368</v>
      </c>
      <c r="N138" s="247">
        <f t="shared" si="18"/>
        <v>2.1392405063291138</v>
      </c>
      <c r="O138" s="246">
        <f t="shared" si="19"/>
        <v>3380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181</v>
      </c>
    </row>
    <row r="140" spans="1:31" s="4" customFormat="1" ht="32.25" customHeight="1" x14ac:dyDescent="0.25">
      <c r="B140" s="311" t="s">
        <v>195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04B17-A91D-4B02-AE3D-0FCE6BE17344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259</v>
      </c>
      <c r="D5" s="241" t="s">
        <v>260</v>
      </c>
      <c r="E5" s="241" t="s">
        <v>266</v>
      </c>
      <c r="F5" s="242" t="str">
        <f>CONCATENATE("%/s total Tenerife ",RIGHT(E5,4))</f>
        <v>%/s total Tenerife 2021</v>
      </c>
      <c r="G5" s="241" t="s">
        <v>261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262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263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728767</v>
      </c>
      <c r="D6" s="243">
        <v>282431</v>
      </c>
      <c r="E6" s="243">
        <v>509135</v>
      </c>
      <c r="F6" s="244">
        <f>E6/$E$6</f>
        <v>1</v>
      </c>
      <c r="G6" s="243">
        <v>705987</v>
      </c>
      <c r="H6" s="244">
        <f>G6/E6-1</f>
        <v>0.38664008563544061</v>
      </c>
      <c r="I6" s="243">
        <f>G6-E6</f>
        <v>196852</v>
      </c>
      <c r="J6" s="244">
        <f>G6/$G$6</f>
        <v>1</v>
      </c>
      <c r="K6" s="243">
        <v>728517</v>
      </c>
      <c r="L6" s="244">
        <f>K6/G6-1</f>
        <v>3.1912768932005786E-2</v>
      </c>
      <c r="M6" s="243">
        <f>K6-G6</f>
        <v>22530</v>
      </c>
      <c r="N6" s="244">
        <f>K6/$K$6</f>
        <v>1</v>
      </c>
      <c r="O6" s="243">
        <v>733514</v>
      </c>
      <c r="P6" s="244">
        <f>O6/K6-1</f>
        <v>6.8591398690764915E-3</v>
      </c>
      <c r="Q6" s="243">
        <f>O6-K6</f>
        <v>4997</v>
      </c>
      <c r="R6" s="244">
        <f>IFERROR(O6/C6-1,"-")</f>
        <v>6.5137417034526468E-3</v>
      </c>
      <c r="S6" s="243">
        <f>O6-C6</f>
        <v>4747</v>
      </c>
      <c r="T6" s="244">
        <f>O6/$O$6</f>
        <v>1</v>
      </c>
      <c r="V6" s="29"/>
      <c r="W6" s="79"/>
      <c r="AE6" s="1" t="s">
        <v>174</v>
      </c>
    </row>
    <row r="7" spans="1:31" s="4" customFormat="1" x14ac:dyDescent="0.25">
      <c r="B7" s="235" t="s">
        <v>44</v>
      </c>
      <c r="C7" s="252">
        <v>160311</v>
      </c>
      <c r="D7" s="252">
        <v>51841</v>
      </c>
      <c r="E7" s="252">
        <v>181377</v>
      </c>
      <c r="F7" s="258">
        <f t="shared" ref="F7:F16" si="0">E7/$E$6</f>
        <v>0.35624539660404414</v>
      </c>
      <c r="G7" s="252">
        <v>152312</v>
      </c>
      <c r="H7" s="260">
        <f>G7/E7-1</f>
        <v>-0.16024633773852248</v>
      </c>
      <c r="I7" s="259">
        <f>G7-E7</f>
        <v>-29065</v>
      </c>
      <c r="J7" s="258">
        <f>G7/$G$6</f>
        <v>0.21574334938178749</v>
      </c>
      <c r="K7" s="252">
        <v>130902</v>
      </c>
      <c r="L7" s="260">
        <f>K7/G7-1</f>
        <v>-0.14056673144597931</v>
      </c>
      <c r="M7" s="259">
        <f>K7-G7</f>
        <v>-21410</v>
      </c>
      <c r="N7" s="258">
        <f>K7/$K$6</f>
        <v>0.17968283512944791</v>
      </c>
      <c r="O7" s="252">
        <v>116116</v>
      </c>
      <c r="P7" s="260">
        <f>O7/K7-1</f>
        <v>-0.11295472949229191</v>
      </c>
      <c r="Q7" s="259">
        <f>O7-K7</f>
        <v>-14786</v>
      </c>
      <c r="R7" s="260">
        <f t="shared" ref="R7:R16" si="1">IFERROR(O7/C7-1,"-")</f>
        <v>-0.27568289137988033</v>
      </c>
      <c r="S7" s="259">
        <f t="shared" ref="S7:S16" si="2">O7-C7</f>
        <v>-44195</v>
      </c>
      <c r="T7" s="258">
        <f>O7/$O$6</f>
        <v>0.15830100038990394</v>
      </c>
      <c r="V7" s="29"/>
      <c r="W7" s="79"/>
      <c r="AE7" s="1" t="s">
        <v>176</v>
      </c>
    </row>
    <row r="8" spans="1:31" s="4" customFormat="1" x14ac:dyDescent="0.25">
      <c r="B8" s="235" t="s">
        <v>45</v>
      </c>
      <c r="C8" s="252">
        <v>91760</v>
      </c>
      <c r="D8" s="252">
        <v>27117</v>
      </c>
      <c r="E8" s="252">
        <v>53696</v>
      </c>
      <c r="F8" s="258">
        <f t="shared" si="0"/>
        <v>0.10546515167882782</v>
      </c>
      <c r="G8" s="252">
        <v>89466</v>
      </c>
      <c r="H8" s="260">
        <f t="shared" ref="H8:H16" si="3">G8/E8-1</f>
        <v>0.6661576281287247</v>
      </c>
      <c r="I8" s="259">
        <f t="shared" ref="I8:I16" si="4">G8-E8</f>
        <v>35770</v>
      </c>
      <c r="J8" s="258">
        <f t="shared" ref="J8:J16" si="5">G8/$G$6</f>
        <v>0.12672471306128866</v>
      </c>
      <c r="K8" s="252">
        <v>83652</v>
      </c>
      <c r="L8" s="260">
        <f t="shared" ref="L8:L16" si="6">K8/G8-1</f>
        <v>-6.4985581114613389E-2</v>
      </c>
      <c r="M8" s="259">
        <f t="shared" ref="M8:M16" si="7">K8-G8</f>
        <v>-5814</v>
      </c>
      <c r="N8" s="258">
        <f t="shared" ref="N8:N16" si="8">K8/$K$6</f>
        <v>0.11482504869481426</v>
      </c>
      <c r="O8" s="252">
        <v>80352</v>
      </c>
      <c r="P8" s="260">
        <f t="shared" ref="P8:P16" si="9">O8/K8-1</f>
        <v>-3.9449146463921947E-2</v>
      </c>
      <c r="Q8" s="259">
        <f t="shared" ref="Q8:Q16" si="10">O8-K8</f>
        <v>-3300</v>
      </c>
      <c r="R8" s="260">
        <f t="shared" si="1"/>
        <v>-0.12432432432432428</v>
      </c>
      <c r="S8" s="259">
        <f t="shared" si="2"/>
        <v>-11408</v>
      </c>
      <c r="T8" s="258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5" t="s">
        <v>46</v>
      </c>
      <c r="C9" s="252">
        <v>7418</v>
      </c>
      <c r="D9" s="252">
        <v>2013</v>
      </c>
      <c r="E9" s="252">
        <v>3305</v>
      </c>
      <c r="F9" s="253">
        <f t="shared" si="0"/>
        <v>6.4914020839266602E-3</v>
      </c>
      <c r="G9" s="252">
        <v>3711</v>
      </c>
      <c r="H9" s="264">
        <f t="shared" si="3"/>
        <v>0.12284417549167936</v>
      </c>
      <c r="I9" s="255">
        <f t="shared" si="4"/>
        <v>406</v>
      </c>
      <c r="J9" s="253">
        <f t="shared" si="5"/>
        <v>5.2564707282145426E-3</v>
      </c>
      <c r="K9" s="252">
        <v>14682</v>
      </c>
      <c r="L9" s="260">
        <f t="shared" si="6"/>
        <v>2.9563459983831852</v>
      </c>
      <c r="M9" s="259">
        <f t="shared" si="7"/>
        <v>10971</v>
      </c>
      <c r="N9" s="258">
        <f t="shared" si="8"/>
        <v>2.015327027372045E-2</v>
      </c>
      <c r="O9" s="252">
        <v>7864</v>
      </c>
      <c r="P9" s="260">
        <f t="shared" si="9"/>
        <v>-0.46437815011578809</v>
      </c>
      <c r="Q9" s="259">
        <f t="shared" si="10"/>
        <v>-6818</v>
      </c>
      <c r="R9" s="260">
        <f t="shared" si="1"/>
        <v>6.0124022647613851E-2</v>
      </c>
      <c r="S9" s="259">
        <f t="shared" si="2"/>
        <v>446</v>
      </c>
      <c r="T9" s="258">
        <f t="shared" si="11"/>
        <v>1.0720995100298017E-2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247668</v>
      </c>
      <c r="D10" s="252">
        <v>61574</v>
      </c>
      <c r="E10" s="252">
        <v>99731</v>
      </c>
      <c r="F10" s="258">
        <f t="shared" si="0"/>
        <v>0.19588321368595757</v>
      </c>
      <c r="G10" s="252">
        <v>234682</v>
      </c>
      <c r="H10" s="260">
        <f t="shared" si="3"/>
        <v>1.3531499734285228</v>
      </c>
      <c r="I10" s="259">
        <f t="shared" si="4"/>
        <v>134951</v>
      </c>
      <c r="J10" s="258">
        <f t="shared" si="5"/>
        <v>0.33241688586333745</v>
      </c>
      <c r="K10" s="252">
        <v>242862</v>
      </c>
      <c r="L10" s="260">
        <f t="shared" si="6"/>
        <v>3.4855677043829525E-2</v>
      </c>
      <c r="M10" s="259">
        <f t="shared" si="7"/>
        <v>8180</v>
      </c>
      <c r="N10" s="258">
        <f t="shared" si="8"/>
        <v>0.3333649043193227</v>
      </c>
      <c r="O10" s="252">
        <v>271228</v>
      </c>
      <c r="P10" s="260">
        <f t="shared" si="9"/>
        <v>0.11679884049377831</v>
      </c>
      <c r="Q10" s="259">
        <f t="shared" si="10"/>
        <v>28366</v>
      </c>
      <c r="R10" s="260">
        <f t="shared" si="1"/>
        <v>9.5127347901222681E-2</v>
      </c>
      <c r="S10" s="259">
        <f t="shared" si="2"/>
        <v>23560</v>
      </c>
      <c r="T10" s="258">
        <f>O10/$O$6</f>
        <v>0.36976526692060413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20842</v>
      </c>
      <c r="D11" s="252">
        <v>15835</v>
      </c>
      <c r="E11" s="252">
        <v>31893</v>
      </c>
      <c r="F11" s="253">
        <f t="shared" si="0"/>
        <v>6.2641539080990308E-2</v>
      </c>
      <c r="G11" s="252">
        <v>32003</v>
      </c>
      <c r="H11" s="264">
        <f t="shared" si="3"/>
        <v>3.4490327031009294E-3</v>
      </c>
      <c r="I11" s="255">
        <f t="shared" si="4"/>
        <v>110</v>
      </c>
      <c r="J11" s="253">
        <f t="shared" si="5"/>
        <v>4.5330863032888705E-2</v>
      </c>
      <c r="K11" s="252">
        <v>38275</v>
      </c>
      <c r="L11" s="260">
        <f t="shared" si="6"/>
        <v>0.19598162672249475</v>
      </c>
      <c r="M11" s="259">
        <f t="shared" si="7"/>
        <v>6272</v>
      </c>
      <c r="N11" s="258">
        <f t="shared" si="8"/>
        <v>5.2538238640965136E-2</v>
      </c>
      <c r="O11" s="252">
        <v>34967</v>
      </c>
      <c r="P11" s="260">
        <f t="shared" si="9"/>
        <v>-8.6427171783148293E-2</v>
      </c>
      <c r="Q11" s="259">
        <f t="shared" si="10"/>
        <v>-3308</v>
      </c>
      <c r="R11" s="260">
        <f t="shared" si="1"/>
        <v>0.67771806928317813</v>
      </c>
      <c r="S11" s="259">
        <f t="shared" si="2"/>
        <v>14125</v>
      </c>
      <c r="T11" s="258">
        <f t="shared" si="11"/>
        <v>4.7670528442538246E-2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78235</v>
      </c>
      <c r="D12" s="252">
        <v>31132</v>
      </c>
      <c r="E12" s="252">
        <v>57767</v>
      </c>
      <c r="F12" s="258">
        <f t="shared" si="0"/>
        <v>0.1134610663183635</v>
      </c>
      <c r="G12" s="252">
        <v>84383</v>
      </c>
      <c r="H12" s="260">
        <f t="shared" si="3"/>
        <v>0.46074748558865797</v>
      </c>
      <c r="I12" s="259">
        <f t="shared" si="4"/>
        <v>26616</v>
      </c>
      <c r="J12" s="258">
        <f t="shared" si="5"/>
        <v>0.1195248637722791</v>
      </c>
      <c r="K12" s="252">
        <v>97014</v>
      </c>
      <c r="L12" s="260">
        <f t="shared" si="6"/>
        <v>0.14968654823838934</v>
      </c>
      <c r="M12" s="259">
        <f t="shared" si="7"/>
        <v>12631</v>
      </c>
      <c r="N12" s="258">
        <f t="shared" si="8"/>
        <v>0.13316641890305922</v>
      </c>
      <c r="O12" s="252">
        <v>101537</v>
      </c>
      <c r="P12" s="260">
        <f t="shared" si="9"/>
        <v>4.6622137011153031E-2</v>
      </c>
      <c r="Q12" s="259">
        <f t="shared" si="10"/>
        <v>4523</v>
      </c>
      <c r="R12" s="260">
        <f t="shared" si="1"/>
        <v>0.29784623250463338</v>
      </c>
      <c r="S12" s="259">
        <f t="shared" si="2"/>
        <v>23302</v>
      </c>
      <c r="T12" s="258">
        <f t="shared" si="11"/>
        <v>0.13842544245917596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23451</v>
      </c>
      <c r="D13" s="252">
        <v>9589</v>
      </c>
      <c r="E13" s="252">
        <v>10854</v>
      </c>
      <c r="F13" s="253">
        <f t="shared" si="0"/>
        <v>2.1318510807546133E-2</v>
      </c>
      <c r="G13" s="252">
        <v>21277</v>
      </c>
      <c r="H13" s="264">
        <f t="shared" si="3"/>
        <v>0.96029113690805223</v>
      </c>
      <c r="I13" s="255">
        <f t="shared" si="4"/>
        <v>10423</v>
      </c>
      <c r="J13" s="253">
        <f t="shared" si="5"/>
        <v>3.0137948715769552E-2</v>
      </c>
      <c r="K13" s="252">
        <v>26478</v>
      </c>
      <c r="L13" s="260">
        <f t="shared" si="6"/>
        <v>0.24444235559524374</v>
      </c>
      <c r="M13" s="259">
        <f t="shared" si="7"/>
        <v>5201</v>
      </c>
      <c r="N13" s="258">
        <f t="shared" si="8"/>
        <v>3.6345068131560417E-2</v>
      </c>
      <c r="O13" s="252">
        <v>22061</v>
      </c>
      <c r="P13" s="260">
        <f t="shared" si="9"/>
        <v>-0.16681773547851042</v>
      </c>
      <c r="Q13" s="259">
        <f t="shared" si="10"/>
        <v>-4417</v>
      </c>
      <c r="R13" s="260">
        <f t="shared" si="1"/>
        <v>-5.9272525691868139E-2</v>
      </c>
      <c r="S13" s="259">
        <f t="shared" si="2"/>
        <v>-1390</v>
      </c>
      <c r="T13" s="258">
        <f t="shared" si="11"/>
        <v>3.0075772241565941E-2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31738</v>
      </c>
      <c r="D14" s="252">
        <v>10674</v>
      </c>
      <c r="E14" s="252">
        <v>32424</v>
      </c>
      <c r="F14" s="258">
        <f t="shared" si="0"/>
        <v>6.3684484468755825E-2</v>
      </c>
      <c r="G14" s="252">
        <v>21054</v>
      </c>
      <c r="H14" s="260">
        <f t="shared" si="3"/>
        <v>-0.35066617320503335</v>
      </c>
      <c r="I14" s="259">
        <f t="shared" si="4"/>
        <v>-11370</v>
      </c>
      <c r="J14" s="258">
        <f t="shared" si="5"/>
        <v>2.9822078876806515E-2</v>
      </c>
      <c r="K14" s="252">
        <v>23092</v>
      </c>
      <c r="L14" s="260">
        <f t="shared" si="6"/>
        <v>9.6798708083974505E-2</v>
      </c>
      <c r="M14" s="259">
        <f t="shared" si="7"/>
        <v>2038</v>
      </c>
      <c r="N14" s="258">
        <f t="shared" si="8"/>
        <v>3.1697269933302859E-2</v>
      </c>
      <c r="O14" s="252">
        <v>20158</v>
      </c>
      <c r="P14" s="260">
        <f t="shared" si="9"/>
        <v>-0.12705698943357002</v>
      </c>
      <c r="Q14" s="259">
        <f t="shared" si="10"/>
        <v>-2934</v>
      </c>
      <c r="R14" s="260">
        <f t="shared" si="1"/>
        <v>-0.36486231016447157</v>
      </c>
      <c r="S14" s="259">
        <f t="shared" si="2"/>
        <v>-11580</v>
      </c>
      <c r="T14" s="258">
        <f t="shared" si="11"/>
        <v>2.7481411397737465E-2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27899</v>
      </c>
      <c r="D15" s="252">
        <v>11442</v>
      </c>
      <c r="E15" s="252">
        <v>14930</v>
      </c>
      <c r="F15" s="253">
        <f t="shared" si="0"/>
        <v>2.9324246025121039E-2</v>
      </c>
      <c r="G15" s="252">
        <v>28193</v>
      </c>
      <c r="H15" s="264">
        <f t="shared" si="3"/>
        <v>0.88834561286001335</v>
      </c>
      <c r="I15" s="255">
        <f t="shared" si="4"/>
        <v>13263</v>
      </c>
      <c r="J15" s="253">
        <f t="shared" si="5"/>
        <v>3.9934163093654697E-2</v>
      </c>
      <c r="K15" s="252">
        <v>30315</v>
      </c>
      <c r="L15" s="260">
        <f t="shared" si="6"/>
        <v>7.5266910225942674E-2</v>
      </c>
      <c r="M15" s="259">
        <f t="shared" si="7"/>
        <v>2122</v>
      </c>
      <c r="N15" s="258">
        <f t="shared" si="8"/>
        <v>4.1611932185522095E-2</v>
      </c>
      <c r="O15" s="252">
        <v>41744</v>
      </c>
      <c r="P15" s="260">
        <f t="shared" si="9"/>
        <v>0.37700808180768597</v>
      </c>
      <c r="Q15" s="259">
        <f t="shared" si="10"/>
        <v>11429</v>
      </c>
      <c r="R15" s="260">
        <f t="shared" si="1"/>
        <v>0.49625434603390794</v>
      </c>
      <c r="S15" s="259">
        <f t="shared" si="2"/>
        <v>13845</v>
      </c>
      <c r="T15" s="258">
        <f t="shared" si="11"/>
        <v>5.6909615903718264E-2</v>
      </c>
      <c r="V15" s="29"/>
      <c r="W15" s="79"/>
      <c r="AE15" s="1"/>
    </row>
    <row r="16" spans="1:31" s="4" customFormat="1" x14ac:dyDescent="0.25">
      <c r="B16" s="235" t="s">
        <v>202</v>
      </c>
      <c r="C16" s="252">
        <f>C6-SUM(C7:C15)</f>
        <v>39445</v>
      </c>
      <c r="D16" s="252">
        <f>D6-SUM(D7:D15)</f>
        <v>61214</v>
      </c>
      <c r="E16" s="252">
        <f>E6-SUM(E7:E15)</f>
        <v>23158</v>
      </c>
      <c r="F16" s="258">
        <f t="shared" si="0"/>
        <v>4.5484989246467045E-2</v>
      </c>
      <c r="G16" s="252">
        <f>G6-SUM(G7:G15)</f>
        <v>38906</v>
      </c>
      <c r="H16" s="260">
        <f t="shared" si="3"/>
        <v>0.68002418170826506</v>
      </c>
      <c r="I16" s="259">
        <f t="shared" si="4"/>
        <v>15748</v>
      </c>
      <c r="J16" s="258">
        <f t="shared" si="5"/>
        <v>5.5108663473973314E-2</v>
      </c>
      <c r="K16" s="252">
        <f>K6-SUM(K7:K15)</f>
        <v>41245</v>
      </c>
      <c r="L16" s="260">
        <f t="shared" si="6"/>
        <v>6.0119261810517743E-2</v>
      </c>
      <c r="M16" s="259">
        <f t="shared" si="7"/>
        <v>2339</v>
      </c>
      <c r="N16" s="258">
        <f t="shared" si="8"/>
        <v>5.6615013788284971E-2</v>
      </c>
      <c r="O16" s="252">
        <f>O6-SUM(O7:O15)</f>
        <v>37487</v>
      </c>
      <c r="P16" s="260">
        <f t="shared" si="9"/>
        <v>-9.1114074433264691E-2</v>
      </c>
      <c r="Q16" s="259">
        <f t="shared" si="10"/>
        <v>-3758</v>
      </c>
      <c r="R16" s="260">
        <f t="shared" si="1"/>
        <v>-4.9638737482570638E-2</v>
      </c>
      <c r="S16" s="259">
        <f t="shared" si="2"/>
        <v>-1958</v>
      </c>
      <c r="T16" s="258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181</v>
      </c>
    </row>
    <row r="18" spans="2:31" s="4" customFormat="1" x14ac:dyDescent="0.25">
      <c r="B18" s="125" t="s">
        <v>182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184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4" t="s">
        <v>172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173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174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175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176</v>
      </c>
    </row>
    <row r="49" spans="2:31" s="4" customFormat="1" hidden="1" x14ac:dyDescent="0.25">
      <c r="B49" s="235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5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181</v>
      </c>
    </row>
    <row r="52" spans="2:31" s="4" customFormat="1" hidden="1" x14ac:dyDescent="0.25">
      <c r="B52" s="269" t="s">
        <v>182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201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174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176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202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181</v>
      </c>
    </row>
    <row r="148" spans="2:31" s="4" customFormat="1" x14ac:dyDescent="0.25">
      <c r="B148" s="125" t="s">
        <v>182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A656A-BD4D-490F-8F5C-4ACA5D25C75B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259</v>
      </c>
      <c r="D5" s="241" t="s">
        <v>260</v>
      </c>
      <c r="E5" s="241" t="s">
        <v>266</v>
      </c>
      <c r="F5" s="242" t="str">
        <f>CONCATENATE("%/s total Tenerife ",RIGHT(E5,4))</f>
        <v>%/s total Tenerife 2021</v>
      </c>
      <c r="G5" s="241" t="s">
        <v>261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262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263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437092</v>
      </c>
      <c r="D6" s="243">
        <v>162991</v>
      </c>
      <c r="E6" s="243">
        <v>227881</v>
      </c>
      <c r="F6" s="244">
        <f>E6/$E$6</f>
        <v>1</v>
      </c>
      <c r="G6" s="243">
        <v>401631</v>
      </c>
      <c r="H6" s="244">
        <f>G6/E6-1</f>
        <v>0.76245935378552843</v>
      </c>
      <c r="I6" s="243">
        <f>G6-E6</f>
        <v>173750</v>
      </c>
      <c r="J6" s="244">
        <f>G6/$G$6</f>
        <v>1</v>
      </c>
      <c r="K6" s="243">
        <v>425404</v>
      </c>
      <c r="L6" s="244">
        <f>K6/G6-1</f>
        <v>5.9191148093648227E-2</v>
      </c>
      <c r="M6" s="243">
        <f>K6-G6</f>
        <v>23773</v>
      </c>
      <c r="N6" s="244">
        <f>K6/$K$6</f>
        <v>1</v>
      </c>
      <c r="O6" s="243">
        <v>436787</v>
      </c>
      <c r="P6" s="244">
        <f>O6/K6-1</f>
        <v>2.6758093482901035E-2</v>
      </c>
      <c r="Q6" s="243">
        <f>O6-K6</f>
        <v>11383</v>
      </c>
      <c r="R6" s="244">
        <f>IFERROR(O6/C6-1,"-")</f>
        <v>-6.9779359951682718E-4</v>
      </c>
      <c r="S6" s="243">
        <f>O6-C6</f>
        <v>-305</v>
      </c>
      <c r="T6" s="244">
        <f>O6/$O$6</f>
        <v>1</v>
      </c>
      <c r="V6" s="29"/>
      <c r="W6" s="79"/>
      <c r="AE6" s="1" t="s">
        <v>174</v>
      </c>
    </row>
    <row r="7" spans="1:31" s="4" customFormat="1" x14ac:dyDescent="0.25">
      <c r="B7" s="235" t="s">
        <v>44</v>
      </c>
      <c r="C7" s="252">
        <v>78009</v>
      </c>
      <c r="D7" s="252">
        <v>24286</v>
      </c>
      <c r="E7" s="252">
        <v>82985</v>
      </c>
      <c r="F7" s="258">
        <f t="shared" ref="F7:F16" si="0">E7/$E$6</f>
        <v>0.36415936387851555</v>
      </c>
      <c r="G7" s="252">
        <v>86269</v>
      </c>
      <c r="H7" s="260">
        <f>G7/E7-1</f>
        <v>3.9573416882569212E-2</v>
      </c>
      <c r="I7" s="259">
        <f>G7-E7</f>
        <v>3284</v>
      </c>
      <c r="J7" s="258">
        <f>G7/$G$6</f>
        <v>0.21479666659197125</v>
      </c>
      <c r="K7" s="252">
        <v>74723</v>
      </c>
      <c r="L7" s="260">
        <f>K7/G7-1</f>
        <v>-0.13383718369286768</v>
      </c>
      <c r="M7" s="259">
        <f>K7-G7</f>
        <v>-11546</v>
      </c>
      <c r="N7" s="258">
        <f>K7/$K$6</f>
        <v>0.17565185094639449</v>
      </c>
      <c r="O7" s="252">
        <v>71166</v>
      </c>
      <c r="P7" s="260">
        <f>O7/K7-1</f>
        <v>-4.7602478487212774E-2</v>
      </c>
      <c r="Q7" s="259">
        <f>O7-K7</f>
        <v>-3557</v>
      </c>
      <c r="R7" s="260">
        <f t="shared" ref="R7:R16" si="1">IFERROR(O7/C7-1,"-")</f>
        <v>-8.7720647617582581E-2</v>
      </c>
      <c r="S7" s="259">
        <f t="shared" ref="S7:S16" si="2">O7-C7</f>
        <v>-6843</v>
      </c>
      <c r="T7" s="258">
        <f>O7/$O$6</f>
        <v>0.16293067330300581</v>
      </c>
      <c r="V7" s="29"/>
      <c r="W7" s="79"/>
      <c r="AE7" s="1" t="s">
        <v>176</v>
      </c>
    </row>
    <row r="8" spans="1:31" s="4" customFormat="1" x14ac:dyDescent="0.25">
      <c r="B8" s="235" t="s">
        <v>45</v>
      </c>
      <c r="C8" s="252">
        <v>53903</v>
      </c>
      <c r="D8" s="252">
        <v>15074</v>
      </c>
      <c r="E8" s="252">
        <v>20665</v>
      </c>
      <c r="F8" s="258">
        <f t="shared" si="0"/>
        <v>9.068329522865004E-2</v>
      </c>
      <c r="G8" s="252">
        <v>51989</v>
      </c>
      <c r="H8" s="260">
        <f t="shared" ref="H8:H16" si="3">G8/E8-1</f>
        <v>1.5157996612630051</v>
      </c>
      <c r="I8" s="259">
        <f t="shared" ref="I8:I16" si="4">G8-E8</f>
        <v>31324</v>
      </c>
      <c r="J8" s="258">
        <f t="shared" ref="J8:J16" si="5">G8/$G$6</f>
        <v>0.12944468927946298</v>
      </c>
      <c r="K8" s="252">
        <v>46271</v>
      </c>
      <c r="L8" s="260">
        <f t="shared" ref="L8:L16" si="6">K8/G8-1</f>
        <v>-0.10998480447787029</v>
      </c>
      <c r="M8" s="259">
        <f t="shared" ref="M8:M16" si="7">K8-G8</f>
        <v>-5718</v>
      </c>
      <c r="N8" s="258">
        <f t="shared" ref="N8:N16" si="8">K8/$K$6</f>
        <v>0.10876954612556534</v>
      </c>
      <c r="O8" s="252">
        <v>43579</v>
      </c>
      <c r="P8" s="260">
        <f t="shared" ref="P8:P16" si="9">O8/K8-1</f>
        <v>-5.8178988999589398E-2</v>
      </c>
      <c r="Q8" s="259">
        <f t="shared" ref="Q8:Q16" si="10">O8-K8</f>
        <v>-2692</v>
      </c>
      <c r="R8" s="260">
        <f t="shared" si="1"/>
        <v>-0.19152922842884446</v>
      </c>
      <c r="S8" s="259">
        <f t="shared" si="2"/>
        <v>-10324</v>
      </c>
      <c r="T8" s="258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5" t="s">
        <v>46</v>
      </c>
      <c r="C9" s="252">
        <v>3134</v>
      </c>
      <c r="D9" s="252">
        <v>585</v>
      </c>
      <c r="E9" s="252">
        <v>1634</v>
      </c>
      <c r="F9" s="253">
        <f t="shared" si="0"/>
        <v>7.1704091170391561E-3</v>
      </c>
      <c r="G9" s="252">
        <v>1808</v>
      </c>
      <c r="H9" s="264">
        <f t="shared" si="3"/>
        <v>0.10648714810281512</v>
      </c>
      <c r="I9" s="255">
        <f t="shared" si="4"/>
        <v>174</v>
      </c>
      <c r="J9" s="253">
        <f t="shared" si="5"/>
        <v>4.50164454437033E-3</v>
      </c>
      <c r="K9" s="252">
        <v>3786</v>
      </c>
      <c r="L9" s="260">
        <f t="shared" si="6"/>
        <v>1.0940265486725664</v>
      </c>
      <c r="M9" s="259">
        <f t="shared" si="7"/>
        <v>1978</v>
      </c>
      <c r="N9" s="258">
        <f t="shared" si="8"/>
        <v>8.899775272446897E-3</v>
      </c>
      <c r="O9" s="252">
        <v>2602</v>
      </c>
      <c r="P9" s="260">
        <f t="shared" si="9"/>
        <v>-0.31273111463285785</v>
      </c>
      <c r="Q9" s="259">
        <f t="shared" si="10"/>
        <v>-1184</v>
      </c>
      <c r="R9" s="260">
        <f t="shared" si="1"/>
        <v>-0.16975111678366306</v>
      </c>
      <c r="S9" s="259">
        <f t="shared" si="2"/>
        <v>-532</v>
      </c>
      <c r="T9" s="258">
        <f t="shared" si="11"/>
        <v>5.9571370027038349E-3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198566</v>
      </c>
      <c r="D10" s="252">
        <v>48691</v>
      </c>
      <c r="E10" s="252">
        <v>62274</v>
      </c>
      <c r="F10" s="258">
        <f t="shared" si="0"/>
        <v>0.27327420890728055</v>
      </c>
      <c r="G10" s="252">
        <v>166478</v>
      </c>
      <c r="H10" s="260">
        <f t="shared" si="3"/>
        <v>1.6733147059768121</v>
      </c>
      <c r="I10" s="259">
        <f t="shared" si="4"/>
        <v>104204</v>
      </c>
      <c r="J10" s="258">
        <f t="shared" si="5"/>
        <v>0.41450485644783397</v>
      </c>
      <c r="K10" s="252">
        <v>177967</v>
      </c>
      <c r="L10" s="260">
        <f t="shared" si="6"/>
        <v>6.9012121721789166E-2</v>
      </c>
      <c r="M10" s="259">
        <f t="shared" si="7"/>
        <v>11489</v>
      </c>
      <c r="N10" s="258">
        <f t="shared" si="8"/>
        <v>0.41834820547056445</v>
      </c>
      <c r="O10" s="252">
        <v>192817</v>
      </c>
      <c r="P10" s="260">
        <f t="shared" si="9"/>
        <v>8.3442435957228112E-2</v>
      </c>
      <c r="Q10" s="259">
        <f t="shared" si="10"/>
        <v>14850</v>
      </c>
      <c r="R10" s="260">
        <f t="shared" si="1"/>
        <v>-2.8952590070807638E-2</v>
      </c>
      <c r="S10" s="259">
        <f t="shared" si="2"/>
        <v>-5749</v>
      </c>
      <c r="T10" s="258">
        <f>O10/$O$6</f>
        <v>0.44144399902011738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12779</v>
      </c>
      <c r="D11" s="252">
        <v>14075</v>
      </c>
      <c r="E11" s="252">
        <v>13146</v>
      </c>
      <c r="F11" s="253">
        <f t="shared" si="0"/>
        <v>5.7688003826558601E-2</v>
      </c>
      <c r="G11" s="252">
        <v>20322</v>
      </c>
      <c r="H11" s="264">
        <f t="shared" si="3"/>
        <v>0.5458694659972616</v>
      </c>
      <c r="I11" s="255">
        <f t="shared" si="4"/>
        <v>7176</v>
      </c>
      <c r="J11" s="253">
        <f t="shared" si="5"/>
        <v>5.0598683866534204E-2</v>
      </c>
      <c r="K11" s="252">
        <v>23017</v>
      </c>
      <c r="L11" s="260">
        <f t="shared" si="6"/>
        <v>0.13261490010825705</v>
      </c>
      <c r="M11" s="259">
        <f t="shared" si="7"/>
        <v>2695</v>
      </c>
      <c r="N11" s="258">
        <f t="shared" si="8"/>
        <v>5.4106214328027008E-2</v>
      </c>
      <c r="O11" s="252">
        <v>23606</v>
      </c>
      <c r="P11" s="260">
        <f t="shared" si="9"/>
        <v>2.5589781465872985E-2</v>
      </c>
      <c r="Q11" s="259">
        <f t="shared" si="10"/>
        <v>589</v>
      </c>
      <c r="R11" s="260">
        <f t="shared" si="1"/>
        <v>0.84724939353627038</v>
      </c>
      <c r="S11" s="259">
        <f t="shared" si="2"/>
        <v>10827</v>
      </c>
      <c r="T11" s="258">
        <f t="shared" si="11"/>
        <v>5.4044648764729718E-2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38605</v>
      </c>
      <c r="D12" s="252">
        <v>16211</v>
      </c>
      <c r="E12" s="252">
        <v>28149</v>
      </c>
      <c r="F12" s="258">
        <f t="shared" si="0"/>
        <v>0.12352499769616598</v>
      </c>
      <c r="G12" s="252">
        <v>40360</v>
      </c>
      <c r="H12" s="260">
        <f t="shared" si="3"/>
        <v>0.43379871398628733</v>
      </c>
      <c r="I12" s="259">
        <f t="shared" si="4"/>
        <v>12211</v>
      </c>
      <c r="J12" s="258">
        <f t="shared" si="5"/>
        <v>0.10049025100154121</v>
      </c>
      <c r="K12" s="252">
        <v>53032</v>
      </c>
      <c r="L12" s="260">
        <f t="shared" si="6"/>
        <v>0.31397423191278495</v>
      </c>
      <c r="M12" s="259">
        <f t="shared" si="7"/>
        <v>12672</v>
      </c>
      <c r="N12" s="258">
        <f t="shared" si="8"/>
        <v>0.12466267359968407</v>
      </c>
      <c r="O12" s="252">
        <v>52211</v>
      </c>
      <c r="P12" s="260">
        <f t="shared" si="9"/>
        <v>-1.5481218886709947E-2</v>
      </c>
      <c r="Q12" s="259">
        <f t="shared" si="10"/>
        <v>-821</v>
      </c>
      <c r="R12" s="260">
        <f t="shared" si="1"/>
        <v>0.35244139360186511</v>
      </c>
      <c r="S12" s="259">
        <f t="shared" si="2"/>
        <v>13606</v>
      </c>
      <c r="T12" s="258">
        <f t="shared" si="11"/>
        <v>0.11953423522220212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11956</v>
      </c>
      <c r="D13" s="252">
        <v>4338</v>
      </c>
      <c r="E13" s="252">
        <v>5340</v>
      </c>
      <c r="F13" s="253">
        <f t="shared" si="0"/>
        <v>2.3433283160948039E-2</v>
      </c>
      <c r="G13" s="252">
        <v>11063</v>
      </c>
      <c r="H13" s="264">
        <f t="shared" si="3"/>
        <v>1.0717228464419475</v>
      </c>
      <c r="I13" s="255">
        <f t="shared" si="4"/>
        <v>5723</v>
      </c>
      <c r="J13" s="253">
        <f t="shared" si="5"/>
        <v>2.7545184510159824E-2</v>
      </c>
      <c r="K13" s="252">
        <v>17875</v>
      </c>
      <c r="L13" s="260">
        <f t="shared" si="6"/>
        <v>0.61574618096357225</v>
      </c>
      <c r="M13" s="259">
        <f t="shared" si="7"/>
        <v>6812</v>
      </c>
      <c r="N13" s="258">
        <f t="shared" si="8"/>
        <v>4.2018880875591205E-2</v>
      </c>
      <c r="O13" s="252">
        <v>15605</v>
      </c>
      <c r="P13" s="260">
        <f t="shared" si="9"/>
        <v>-0.12699300699300697</v>
      </c>
      <c r="Q13" s="259">
        <f t="shared" si="10"/>
        <v>-2270</v>
      </c>
      <c r="R13" s="260">
        <f t="shared" si="1"/>
        <v>0.30520240883238547</v>
      </c>
      <c r="S13" s="259">
        <f t="shared" si="2"/>
        <v>3649</v>
      </c>
      <c r="T13" s="258">
        <f t="shared" si="11"/>
        <v>3.5726795898229573E-2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12394</v>
      </c>
      <c r="D14" s="252">
        <v>2990</v>
      </c>
      <c r="E14" s="252">
        <v>7676</v>
      </c>
      <c r="F14" s="258">
        <f t="shared" si="0"/>
        <v>3.3684247480044407E-2</v>
      </c>
      <c r="G14" s="252">
        <v>6342</v>
      </c>
      <c r="H14" s="260">
        <f t="shared" si="3"/>
        <v>-0.17378843147472645</v>
      </c>
      <c r="I14" s="259">
        <f t="shared" si="4"/>
        <v>-1334</v>
      </c>
      <c r="J14" s="258">
        <f t="shared" si="5"/>
        <v>1.5790613772343271E-2</v>
      </c>
      <c r="K14" s="252">
        <v>7983</v>
      </c>
      <c r="L14" s="260">
        <f t="shared" si="6"/>
        <v>0.25875118259224217</v>
      </c>
      <c r="M14" s="259">
        <f t="shared" si="7"/>
        <v>1641</v>
      </c>
      <c r="N14" s="258">
        <f t="shared" si="8"/>
        <v>1.8765690966704593E-2</v>
      </c>
      <c r="O14" s="252">
        <v>6844</v>
      </c>
      <c r="P14" s="260">
        <f t="shared" si="9"/>
        <v>-0.14267819115620695</v>
      </c>
      <c r="Q14" s="259">
        <f t="shared" si="10"/>
        <v>-1139</v>
      </c>
      <c r="R14" s="260">
        <f t="shared" si="1"/>
        <v>-0.44779732128449246</v>
      </c>
      <c r="S14" s="259">
        <f t="shared" si="2"/>
        <v>-5550</v>
      </c>
      <c r="T14" s="258">
        <f t="shared" si="11"/>
        <v>1.5668964506727535E-2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12693</v>
      </c>
      <c r="D15" s="252">
        <v>7354</v>
      </c>
      <c r="E15" s="252">
        <v>1344</v>
      </c>
      <c r="F15" s="253">
        <f t="shared" si="0"/>
        <v>5.8978150876992817E-3</v>
      </c>
      <c r="G15" s="252">
        <v>5704</v>
      </c>
      <c r="H15" s="264">
        <f t="shared" si="3"/>
        <v>3.2440476190476186</v>
      </c>
      <c r="I15" s="255">
        <f t="shared" si="4"/>
        <v>4360</v>
      </c>
      <c r="J15" s="253">
        <f t="shared" si="5"/>
        <v>1.4202090974053297E-2</v>
      </c>
      <c r="K15" s="252">
        <v>9147</v>
      </c>
      <c r="L15" s="260">
        <f t="shared" si="6"/>
        <v>0.60361150070126235</v>
      </c>
      <c r="M15" s="259">
        <f t="shared" si="7"/>
        <v>3443</v>
      </c>
      <c r="N15" s="258">
        <f t="shared" si="8"/>
        <v>2.1501913475190641E-2</v>
      </c>
      <c r="O15" s="252">
        <v>15926</v>
      </c>
      <c r="P15" s="260">
        <f t="shared" si="9"/>
        <v>0.74111730622061889</v>
      </c>
      <c r="Q15" s="259">
        <f t="shared" si="10"/>
        <v>6779</v>
      </c>
      <c r="R15" s="260">
        <f t="shared" si="1"/>
        <v>0.25470731899472154</v>
      </c>
      <c r="S15" s="259">
        <f t="shared" si="2"/>
        <v>3233</v>
      </c>
      <c r="T15" s="258">
        <f t="shared" si="11"/>
        <v>3.6461707880500106E-2</v>
      </c>
      <c r="V15" s="29"/>
      <c r="W15" s="79"/>
      <c r="AE15" s="1"/>
    </row>
    <row r="16" spans="1:31" s="4" customFormat="1" x14ac:dyDescent="0.25">
      <c r="B16" s="235" t="s">
        <v>202</v>
      </c>
      <c r="C16" s="252">
        <f>C6-SUM(C7:C15)</f>
        <v>15053</v>
      </c>
      <c r="D16" s="252">
        <f>D6-SUM(D7:D15)</f>
        <v>29387</v>
      </c>
      <c r="E16" s="252">
        <f>E6-SUM(E7:E15)</f>
        <v>4668</v>
      </c>
      <c r="F16" s="258">
        <f t="shared" si="0"/>
        <v>2.0484375617098399E-2</v>
      </c>
      <c r="G16" s="252">
        <f>G6-SUM(G7:G15)</f>
        <v>11296</v>
      </c>
      <c r="H16" s="260">
        <f t="shared" si="3"/>
        <v>1.4198800342759212</v>
      </c>
      <c r="I16" s="259">
        <f t="shared" si="4"/>
        <v>6628</v>
      </c>
      <c r="J16" s="258">
        <f t="shared" si="5"/>
        <v>2.8125319011729672E-2</v>
      </c>
      <c r="K16" s="252">
        <f>K6-SUM(K7:K15)</f>
        <v>11603</v>
      </c>
      <c r="L16" s="260">
        <f t="shared" si="6"/>
        <v>2.7177762039660047E-2</v>
      </c>
      <c r="M16" s="259">
        <f t="shared" si="7"/>
        <v>307</v>
      </c>
      <c r="N16" s="258">
        <f t="shared" si="8"/>
        <v>2.7275248939831312E-2</v>
      </c>
      <c r="O16" s="252">
        <f>O6-SUM(O7:O15)</f>
        <v>12431</v>
      </c>
      <c r="P16" s="260">
        <f t="shared" si="9"/>
        <v>7.1360854951305619E-2</v>
      </c>
      <c r="Q16" s="259">
        <f t="shared" si="10"/>
        <v>828</v>
      </c>
      <c r="R16" s="260">
        <f t="shared" si="1"/>
        <v>-0.17418454793064508</v>
      </c>
      <c r="S16" s="259">
        <f t="shared" si="2"/>
        <v>-2622</v>
      </c>
      <c r="T16" s="258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181</v>
      </c>
    </row>
    <row r="18" spans="2:31" s="4" customFormat="1" x14ac:dyDescent="0.25">
      <c r="B18" s="125" t="s">
        <v>182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184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4" t="s">
        <v>172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173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174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175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176</v>
      </c>
    </row>
    <row r="49" spans="2:31" s="4" customFormat="1" hidden="1" x14ac:dyDescent="0.25">
      <c r="B49" s="235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5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181</v>
      </c>
    </row>
    <row r="52" spans="2:31" s="4" customFormat="1" hidden="1" x14ac:dyDescent="0.25">
      <c r="B52" s="269" t="s">
        <v>182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201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174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176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202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181</v>
      </c>
    </row>
    <row r="148" spans="2:31" s="4" customFormat="1" x14ac:dyDescent="0.25">
      <c r="B148" s="125" t="s">
        <v>182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3A0A1-205B-4A3E-B744-DA7C8E288B15}">
  <sheetPr>
    <tabColor theme="4" tint="0.39997558519241921"/>
  </sheetPr>
  <dimension ref="A1:AE149"/>
  <sheetViews>
    <sheetView showGridLines="0" zoomScaleNormal="100" workbookViewId="0">
      <selection activeCell="E13" sqref="E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259</v>
      </c>
      <c r="D5" s="241" t="s">
        <v>260</v>
      </c>
      <c r="E5" s="241" t="s">
        <v>266</v>
      </c>
      <c r="F5" s="242" t="str">
        <f>CONCATENATE("%/s total Tenerife ",RIGHT(E5,4))</f>
        <v>%/s total Tenerife 2021</v>
      </c>
      <c r="G5" s="241" t="s">
        <v>261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262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263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291675</v>
      </c>
      <c r="D6" s="243">
        <v>119440</v>
      </c>
      <c r="E6" s="243">
        <v>281254</v>
      </c>
      <c r="F6" s="244">
        <f>E6/$E$6</f>
        <v>1</v>
      </c>
      <c r="G6" s="243">
        <v>304356</v>
      </c>
      <c r="H6" s="244">
        <f>G6/E6-1</f>
        <v>8.2139276241404602E-2</v>
      </c>
      <c r="I6" s="243">
        <f>G6-E6</f>
        <v>23102</v>
      </c>
      <c r="J6" s="244">
        <f>G6/$G$6</f>
        <v>1</v>
      </c>
      <c r="K6" s="243">
        <v>303113</v>
      </c>
      <c r="L6" s="244">
        <f>K6/G6-1</f>
        <v>-4.0840331716804901E-3</v>
      </c>
      <c r="M6" s="243">
        <f>K6-G6</f>
        <v>-1243</v>
      </c>
      <c r="N6" s="244">
        <f>K6/$K$6</f>
        <v>1</v>
      </c>
      <c r="O6" s="243">
        <v>296727</v>
      </c>
      <c r="P6" s="244">
        <f>O6/K6-1</f>
        <v>-2.1068050529010618E-2</v>
      </c>
      <c r="Q6" s="243">
        <f>O6-K6</f>
        <v>-6386</v>
      </c>
      <c r="R6" s="244">
        <f>IFERROR(O6/C6-1,"-")</f>
        <v>1.7320647981486248E-2</v>
      </c>
      <c r="S6" s="243">
        <f>O6-C6</f>
        <v>5052</v>
      </c>
      <c r="T6" s="244">
        <f>O6/$O$6</f>
        <v>1</v>
      </c>
      <c r="V6" s="29"/>
      <c r="W6" s="79"/>
      <c r="AE6" s="1" t="s">
        <v>174</v>
      </c>
    </row>
    <row r="7" spans="1:31" s="4" customFormat="1" x14ac:dyDescent="0.25">
      <c r="B7" s="235" t="s">
        <v>44</v>
      </c>
      <c r="C7" s="252">
        <v>82302</v>
      </c>
      <c r="D7" s="252">
        <v>27555</v>
      </c>
      <c r="E7" s="252">
        <v>98392</v>
      </c>
      <c r="F7" s="258">
        <f t="shared" ref="F7:F16" si="0">E7/$E$6</f>
        <v>0.34983324681604527</v>
      </c>
      <c r="G7" s="252">
        <v>66043</v>
      </c>
      <c r="H7" s="260">
        <f>G7/E7-1</f>
        <v>-0.32877672981543216</v>
      </c>
      <c r="I7" s="259">
        <f>G7-E7</f>
        <v>-32349</v>
      </c>
      <c r="J7" s="258">
        <f>G7/$G$6</f>
        <v>0.21699260077015076</v>
      </c>
      <c r="K7" s="252">
        <v>56179</v>
      </c>
      <c r="L7" s="260">
        <f>K7/G7-1</f>
        <v>-0.14935723695168301</v>
      </c>
      <c r="M7" s="259">
        <f>K7-G7</f>
        <v>-9864</v>
      </c>
      <c r="N7" s="258">
        <f>K7/$K$6</f>
        <v>0.18534012068106615</v>
      </c>
      <c r="O7" s="252">
        <v>44950</v>
      </c>
      <c r="P7" s="260">
        <f>O7/K7-1</f>
        <v>-0.19987895832962499</v>
      </c>
      <c r="Q7" s="259">
        <f>O7-K7</f>
        <v>-11229</v>
      </c>
      <c r="R7" s="260">
        <f t="shared" ref="R7:R16" si="1">IFERROR(O7/C7-1,"-")</f>
        <v>-0.45384073291050031</v>
      </c>
      <c r="S7" s="259">
        <f t="shared" ref="S7:S16" si="2">O7-C7</f>
        <v>-37352</v>
      </c>
      <c r="T7" s="258">
        <f>O7/$O$6</f>
        <v>0.15148604609624336</v>
      </c>
      <c r="V7" s="29"/>
      <c r="W7" s="79"/>
      <c r="AE7" s="1" t="s">
        <v>176</v>
      </c>
    </row>
    <row r="8" spans="1:31" s="4" customFormat="1" x14ac:dyDescent="0.25">
      <c r="B8" s="235" t="s">
        <v>45</v>
      </c>
      <c r="C8" s="252">
        <v>37857</v>
      </c>
      <c r="D8" s="252">
        <v>12043</v>
      </c>
      <c r="E8" s="252">
        <v>33031</v>
      </c>
      <c r="F8" s="258">
        <f t="shared" si="0"/>
        <v>0.11744188527096504</v>
      </c>
      <c r="G8" s="252">
        <v>37477</v>
      </c>
      <c r="H8" s="260">
        <f t="shared" ref="H8:H16" si="3">G8/E8-1</f>
        <v>0.13460082952378061</v>
      </c>
      <c r="I8" s="259">
        <f t="shared" ref="I8:I16" si="4">G8-E8</f>
        <v>4446</v>
      </c>
      <c r="J8" s="258">
        <f t="shared" ref="J8:J16" si="5">G8/$G$6</f>
        <v>0.12313540722049179</v>
      </c>
      <c r="K8" s="252">
        <v>37381</v>
      </c>
      <c r="L8" s="260">
        <f t="shared" ref="L8:L16" si="6">K8/G8-1</f>
        <v>-2.5615710969394412E-3</v>
      </c>
      <c r="M8" s="259">
        <f t="shared" ref="M8:M16" si="7">K8-G8</f>
        <v>-96</v>
      </c>
      <c r="N8" s="258">
        <f t="shared" ref="N8:N16" si="8">K8/$K$6</f>
        <v>0.12332364497728569</v>
      </c>
      <c r="O8" s="252">
        <v>36773</v>
      </c>
      <c r="P8" s="260">
        <f t="shared" ref="P8:P16" si="9">O8/K8-1</f>
        <v>-1.626494743318796E-2</v>
      </c>
      <c r="Q8" s="259">
        <f t="shared" ref="Q8:Q16" si="10">O8-K8</f>
        <v>-608</v>
      </c>
      <c r="R8" s="260">
        <f t="shared" si="1"/>
        <v>-2.8634070317246518E-2</v>
      </c>
      <c r="S8" s="259">
        <f t="shared" si="2"/>
        <v>-1084</v>
      </c>
      <c r="T8" s="258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5" t="s">
        <v>46</v>
      </c>
      <c r="C9" s="252">
        <v>4284</v>
      </c>
      <c r="D9" s="252">
        <v>1428</v>
      </c>
      <c r="E9" s="252">
        <v>1671</v>
      </c>
      <c r="F9" s="253">
        <f t="shared" si="0"/>
        <v>5.9412488355721164E-3</v>
      </c>
      <c r="G9" s="252">
        <v>1903</v>
      </c>
      <c r="H9" s="264">
        <f t="shared" si="3"/>
        <v>0.13883901855176539</v>
      </c>
      <c r="I9" s="255">
        <f t="shared" si="4"/>
        <v>232</v>
      </c>
      <c r="J9" s="253">
        <f t="shared" si="5"/>
        <v>6.2525463601834693E-3</v>
      </c>
      <c r="K9" s="252">
        <v>10896</v>
      </c>
      <c r="L9" s="260">
        <f t="shared" si="6"/>
        <v>4.7256962690488704</v>
      </c>
      <c r="M9" s="259">
        <f t="shared" si="7"/>
        <v>8993</v>
      </c>
      <c r="N9" s="258">
        <f t="shared" si="8"/>
        <v>3.5946990066410875E-2</v>
      </c>
      <c r="O9" s="252">
        <v>5262</v>
      </c>
      <c r="P9" s="260">
        <f t="shared" si="9"/>
        <v>-0.51707048458149774</v>
      </c>
      <c r="Q9" s="259">
        <f t="shared" si="10"/>
        <v>-5634</v>
      </c>
      <c r="R9" s="260">
        <f t="shared" si="1"/>
        <v>0.22829131652661072</v>
      </c>
      <c r="S9" s="259">
        <f t="shared" si="2"/>
        <v>978</v>
      </c>
      <c r="T9" s="258">
        <f t="shared" si="11"/>
        <v>1.7733472181500166E-2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49102</v>
      </c>
      <c r="D10" s="252">
        <v>12883</v>
      </c>
      <c r="E10" s="252">
        <v>37457</v>
      </c>
      <c r="F10" s="258">
        <f t="shared" si="0"/>
        <v>0.13317855034950615</v>
      </c>
      <c r="G10" s="252">
        <v>68204</v>
      </c>
      <c r="H10" s="260">
        <f t="shared" si="3"/>
        <v>0.82086125423819323</v>
      </c>
      <c r="I10" s="259">
        <f t="shared" si="4"/>
        <v>30747</v>
      </c>
      <c r="J10" s="258">
        <f t="shared" si="5"/>
        <v>0.22409283864947627</v>
      </c>
      <c r="K10" s="252">
        <v>64895</v>
      </c>
      <c r="L10" s="260">
        <f t="shared" si="6"/>
        <v>-4.8516216057709172E-2</v>
      </c>
      <c r="M10" s="259">
        <f t="shared" si="7"/>
        <v>-3309</v>
      </c>
      <c r="N10" s="258">
        <f t="shared" si="8"/>
        <v>0.21409507345445428</v>
      </c>
      <c r="O10" s="252">
        <v>78411</v>
      </c>
      <c r="P10" s="260">
        <f t="shared" si="9"/>
        <v>0.20827490561676565</v>
      </c>
      <c r="Q10" s="259">
        <f t="shared" si="10"/>
        <v>13516</v>
      </c>
      <c r="R10" s="260">
        <f t="shared" si="1"/>
        <v>0.59690032992546138</v>
      </c>
      <c r="S10" s="259">
        <f t="shared" si="2"/>
        <v>29309</v>
      </c>
      <c r="T10" s="258">
        <f>O10/$O$6</f>
        <v>0.26425300023253701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8063</v>
      </c>
      <c r="D11" s="252">
        <v>1760</v>
      </c>
      <c r="E11" s="252">
        <v>18747</v>
      </c>
      <c r="F11" s="253">
        <f t="shared" si="0"/>
        <v>6.6655052017037975E-2</v>
      </c>
      <c r="G11" s="252">
        <v>11681</v>
      </c>
      <c r="H11" s="264">
        <f t="shared" si="3"/>
        <v>-0.37691363951565582</v>
      </c>
      <c r="I11" s="255">
        <f t="shared" si="4"/>
        <v>-7066</v>
      </c>
      <c r="J11" s="253">
        <f t="shared" si="5"/>
        <v>3.8379397810458807E-2</v>
      </c>
      <c r="K11" s="252">
        <v>15258</v>
      </c>
      <c r="L11" s="260">
        <f t="shared" si="6"/>
        <v>0.30622378221042723</v>
      </c>
      <c r="M11" s="259">
        <f t="shared" si="7"/>
        <v>3577</v>
      </c>
      <c r="N11" s="258">
        <f t="shared" si="8"/>
        <v>5.0337662851807741E-2</v>
      </c>
      <c r="O11" s="252">
        <v>11361</v>
      </c>
      <c r="P11" s="260">
        <f t="shared" si="9"/>
        <v>-0.25540699960676372</v>
      </c>
      <c r="Q11" s="259">
        <f t="shared" si="10"/>
        <v>-3897</v>
      </c>
      <c r="R11" s="260">
        <f t="shared" si="1"/>
        <v>0.40902889743271742</v>
      </c>
      <c r="S11" s="259">
        <f t="shared" si="2"/>
        <v>3298</v>
      </c>
      <c r="T11" s="258">
        <f t="shared" si="11"/>
        <v>3.8287719014447621E-2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39630</v>
      </c>
      <c r="D12" s="252">
        <v>14921</v>
      </c>
      <c r="E12" s="252">
        <v>29618</v>
      </c>
      <c r="F12" s="258">
        <f t="shared" si="0"/>
        <v>0.10530694674564628</v>
      </c>
      <c r="G12" s="252">
        <v>44023</v>
      </c>
      <c r="H12" s="260">
        <f t="shared" si="3"/>
        <v>0.48635964616111815</v>
      </c>
      <c r="I12" s="259">
        <f t="shared" si="4"/>
        <v>14405</v>
      </c>
      <c r="J12" s="258">
        <f t="shared" si="5"/>
        <v>0.14464311529918911</v>
      </c>
      <c r="K12" s="252">
        <v>43982</v>
      </c>
      <c r="L12" s="260">
        <f t="shared" si="6"/>
        <v>-9.3133134952183561E-4</v>
      </c>
      <c r="M12" s="259">
        <f t="shared" si="7"/>
        <v>-41</v>
      </c>
      <c r="N12" s="258">
        <f t="shared" si="8"/>
        <v>0.14510100193657152</v>
      </c>
      <c r="O12" s="252">
        <v>49326</v>
      </c>
      <c r="P12" s="260">
        <f t="shared" si="9"/>
        <v>0.12150425173934787</v>
      </c>
      <c r="Q12" s="259">
        <f t="shared" si="10"/>
        <v>5344</v>
      </c>
      <c r="R12" s="260">
        <f t="shared" si="1"/>
        <v>0.24466313398940187</v>
      </c>
      <c r="S12" s="259">
        <f t="shared" si="2"/>
        <v>9696</v>
      </c>
      <c r="T12" s="258">
        <f t="shared" si="11"/>
        <v>0.16623360867059619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11495</v>
      </c>
      <c r="D13" s="252">
        <v>5251</v>
      </c>
      <c r="E13" s="252">
        <v>5514</v>
      </c>
      <c r="F13" s="253">
        <f t="shared" si="0"/>
        <v>1.9605054505891471E-2</v>
      </c>
      <c r="G13" s="252">
        <v>10214</v>
      </c>
      <c r="H13" s="264">
        <f t="shared" si="3"/>
        <v>0.85237577076532456</v>
      </c>
      <c r="I13" s="255">
        <f t="shared" si="4"/>
        <v>4700</v>
      </c>
      <c r="J13" s="253">
        <f t="shared" si="5"/>
        <v>3.3559384405104552E-2</v>
      </c>
      <c r="K13" s="252">
        <v>8603</v>
      </c>
      <c r="L13" s="260">
        <f t="shared" si="6"/>
        <v>-0.15772469159976499</v>
      </c>
      <c r="M13" s="259">
        <f t="shared" si="7"/>
        <v>-1611</v>
      </c>
      <c r="N13" s="258">
        <f t="shared" si="8"/>
        <v>2.8382154510034212E-2</v>
      </c>
      <c r="O13" s="252">
        <v>6456</v>
      </c>
      <c r="P13" s="260">
        <f t="shared" si="9"/>
        <v>-0.24956410554457742</v>
      </c>
      <c r="Q13" s="259">
        <f t="shared" si="10"/>
        <v>-2147</v>
      </c>
      <c r="R13" s="260">
        <f t="shared" si="1"/>
        <v>-0.43836450630709001</v>
      </c>
      <c r="S13" s="259">
        <f t="shared" si="2"/>
        <v>-5039</v>
      </c>
      <c r="T13" s="258">
        <f t="shared" si="11"/>
        <v>2.1757372938761892E-2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19344</v>
      </c>
      <c r="D14" s="252">
        <v>7684</v>
      </c>
      <c r="E14" s="252">
        <v>24748</v>
      </c>
      <c r="F14" s="258">
        <f t="shared" si="0"/>
        <v>8.7991637452267346E-2</v>
      </c>
      <c r="G14" s="252">
        <v>14712</v>
      </c>
      <c r="H14" s="260">
        <f t="shared" si="3"/>
        <v>-0.40552771941166965</v>
      </c>
      <c r="I14" s="259">
        <f t="shared" si="4"/>
        <v>-10036</v>
      </c>
      <c r="J14" s="258">
        <f t="shared" si="5"/>
        <v>4.8338130347356387E-2</v>
      </c>
      <c r="K14" s="252">
        <v>15109</v>
      </c>
      <c r="L14" s="260">
        <f t="shared" si="6"/>
        <v>2.6984774333877137E-2</v>
      </c>
      <c r="M14" s="259">
        <f t="shared" si="7"/>
        <v>397</v>
      </c>
      <c r="N14" s="258">
        <f t="shared" si="8"/>
        <v>4.9846097000128667E-2</v>
      </c>
      <c r="O14" s="252">
        <v>13314</v>
      </c>
      <c r="P14" s="260">
        <f t="shared" si="9"/>
        <v>-0.11880336223442978</v>
      </c>
      <c r="Q14" s="259">
        <f t="shared" si="10"/>
        <v>-1795</v>
      </c>
      <c r="R14" s="260">
        <f t="shared" si="1"/>
        <v>-0.31172456575682383</v>
      </c>
      <c r="S14" s="259">
        <f t="shared" si="2"/>
        <v>-6030</v>
      </c>
      <c r="T14" s="258">
        <f t="shared" si="11"/>
        <v>4.4869526534491298E-2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15206</v>
      </c>
      <c r="D15" s="252">
        <v>4088</v>
      </c>
      <c r="E15" s="252">
        <v>13586</v>
      </c>
      <c r="F15" s="253">
        <f t="shared" si="0"/>
        <v>4.8305090772042356E-2</v>
      </c>
      <c r="G15" s="252">
        <v>22489</v>
      </c>
      <c r="H15" s="264">
        <f t="shared" si="3"/>
        <v>0.65530693360812609</v>
      </c>
      <c r="I15" s="255">
        <f t="shared" si="4"/>
        <v>8903</v>
      </c>
      <c r="J15" s="253">
        <f t="shared" si="5"/>
        <v>7.3890444085216E-2</v>
      </c>
      <c r="K15" s="252">
        <v>21168</v>
      </c>
      <c r="L15" s="260">
        <f t="shared" si="6"/>
        <v>-5.8739828360531821E-2</v>
      </c>
      <c r="M15" s="259">
        <f t="shared" si="7"/>
        <v>-1321</v>
      </c>
      <c r="N15" s="258">
        <f t="shared" si="8"/>
        <v>6.9835341935185882E-2</v>
      </c>
      <c r="O15" s="252">
        <v>25818</v>
      </c>
      <c r="P15" s="260">
        <f t="shared" si="9"/>
        <v>0.21967120181405897</v>
      </c>
      <c r="Q15" s="259">
        <f t="shared" si="10"/>
        <v>4650</v>
      </c>
      <c r="R15" s="260">
        <f t="shared" si="1"/>
        <v>0.6978824148362488</v>
      </c>
      <c r="S15" s="259">
        <f t="shared" si="2"/>
        <v>10612</v>
      </c>
      <c r="T15" s="258">
        <f t="shared" si="11"/>
        <v>8.7009271148227152E-2</v>
      </c>
      <c r="V15" s="29"/>
      <c r="W15" s="79"/>
      <c r="AE15" s="1"/>
    </row>
    <row r="16" spans="1:31" s="4" customFormat="1" x14ac:dyDescent="0.25">
      <c r="B16" s="235" t="s">
        <v>202</v>
      </c>
      <c r="C16" s="252">
        <f>C6-SUM(C7:C15)</f>
        <v>24392</v>
      </c>
      <c r="D16" s="252">
        <f>D6-SUM(D7:D15)</f>
        <v>31827</v>
      </c>
      <c r="E16" s="252">
        <f>E6-SUM(E7:E15)</f>
        <v>18490</v>
      </c>
      <c r="F16" s="258">
        <f t="shared" si="0"/>
        <v>6.5741287235025994E-2</v>
      </c>
      <c r="G16" s="252">
        <f>G6-SUM(G7:G15)</f>
        <v>27610</v>
      </c>
      <c r="H16" s="260">
        <f t="shared" si="3"/>
        <v>0.49323958896700915</v>
      </c>
      <c r="I16" s="259">
        <f t="shared" si="4"/>
        <v>9120</v>
      </c>
      <c r="J16" s="258">
        <f t="shared" si="5"/>
        <v>9.0716135052372873E-2</v>
      </c>
      <c r="K16" s="252">
        <f>K6-SUM(K7:K15)</f>
        <v>29642</v>
      </c>
      <c r="L16" s="260">
        <f t="shared" si="6"/>
        <v>7.3596522998913505E-2</v>
      </c>
      <c r="M16" s="259">
        <f t="shared" si="7"/>
        <v>2032</v>
      </c>
      <c r="N16" s="258">
        <f t="shared" si="8"/>
        <v>9.7791912587054997E-2</v>
      </c>
      <c r="O16" s="252">
        <f>O6-SUM(O7:O15)</f>
        <v>25056</v>
      </c>
      <c r="P16" s="260">
        <f t="shared" si="9"/>
        <v>-0.15471290736117671</v>
      </c>
      <c r="Q16" s="259">
        <f t="shared" si="10"/>
        <v>-4586</v>
      </c>
      <c r="R16" s="260">
        <f t="shared" si="1"/>
        <v>2.722204001311912E-2</v>
      </c>
      <c r="S16" s="259">
        <f t="shared" si="2"/>
        <v>664</v>
      </c>
      <c r="T16" s="258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181</v>
      </c>
    </row>
    <row r="18" spans="2:31" s="4" customFormat="1" x14ac:dyDescent="0.25">
      <c r="B18" s="125" t="s">
        <v>182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184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4" t="s">
        <v>172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173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174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175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176</v>
      </c>
    </row>
    <row r="49" spans="2:31" s="4" customFormat="1" hidden="1" x14ac:dyDescent="0.25">
      <c r="B49" s="235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5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181</v>
      </c>
    </row>
    <row r="52" spans="2:31" s="4" customFormat="1" hidden="1" x14ac:dyDescent="0.25">
      <c r="B52" s="269" t="s">
        <v>182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201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174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176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202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181</v>
      </c>
    </row>
    <row r="148" spans="2:31" s="4" customFormat="1" x14ac:dyDescent="0.25">
      <c r="B148" s="125" t="s">
        <v>182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8499-3DDE-42BF-ABED-C2AD61500020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314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205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5E88-2855-481E-AFA7-24E1E8E6BEBC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36164</v>
      </c>
      <c r="D8" s="116">
        <f t="shared" ref="D8:D20" si="0">C8/C9-1</f>
        <v>0.12063462551516846</v>
      </c>
    </row>
    <row r="9" spans="1:5" x14ac:dyDescent="0.25">
      <c r="A9" s="1"/>
      <c r="B9" s="114">
        <v>2022</v>
      </c>
      <c r="C9" s="115">
        <v>32271</v>
      </c>
      <c r="D9" s="116">
        <f t="shared" si="0"/>
        <v>0.59142913502317773</v>
      </c>
    </row>
    <row r="10" spans="1:5" x14ac:dyDescent="0.25">
      <c r="A10" s="1"/>
      <c r="B10" s="114">
        <v>2021</v>
      </c>
      <c r="C10" s="115">
        <v>20278</v>
      </c>
      <c r="D10" s="116">
        <f t="shared" si="0"/>
        <v>-0.20853986963818738</v>
      </c>
    </row>
    <row r="11" spans="1:5" x14ac:dyDescent="0.25">
      <c r="A11" s="1" t="s">
        <v>72</v>
      </c>
      <c r="B11" s="114">
        <v>2020</v>
      </c>
      <c r="C11" s="115">
        <v>25621</v>
      </c>
      <c r="D11" s="116">
        <f t="shared" si="0"/>
        <v>0.33980024054803115</v>
      </c>
    </row>
    <row r="12" spans="1:5" x14ac:dyDescent="0.25">
      <c r="A12" s="1" t="s">
        <v>74</v>
      </c>
      <c r="B12" s="114">
        <v>2019</v>
      </c>
      <c r="C12" s="115">
        <v>19123</v>
      </c>
      <c r="D12" s="116">
        <f t="shared" si="0"/>
        <v>0.15995390027902467</v>
      </c>
    </row>
    <row r="13" spans="1:5" x14ac:dyDescent="0.25">
      <c r="A13" s="1" t="s">
        <v>76</v>
      </c>
      <c r="B13" s="114">
        <v>2018</v>
      </c>
      <c r="C13" s="115">
        <v>16486</v>
      </c>
      <c r="D13" s="116">
        <f t="shared" si="0"/>
        <v>0.26601136538166181</v>
      </c>
    </row>
    <row r="14" spans="1:5" x14ac:dyDescent="0.25">
      <c r="A14" s="1" t="s">
        <v>78</v>
      </c>
      <c r="B14" s="114">
        <v>2017</v>
      </c>
      <c r="C14" s="115">
        <v>13022</v>
      </c>
      <c r="D14" s="116">
        <f>C14/C15-1</f>
        <v>-0.12948726519152354</v>
      </c>
    </row>
    <row r="15" spans="1:5" x14ac:dyDescent="0.25">
      <c r="A15" s="1" t="s">
        <v>80</v>
      </c>
      <c r="B15" s="114">
        <v>2016</v>
      </c>
      <c r="C15" s="115">
        <v>14959</v>
      </c>
      <c r="D15" s="116">
        <f>C15/C16-1</f>
        <v>0.70764840182648392</v>
      </c>
    </row>
    <row r="16" spans="1:5" x14ac:dyDescent="0.25">
      <c r="A16" s="1" t="s">
        <v>82</v>
      </c>
      <c r="B16" s="114">
        <v>2015</v>
      </c>
      <c r="C16" s="115">
        <v>8760</v>
      </c>
      <c r="D16" s="116">
        <f t="shared" si="0"/>
        <v>-0.42113262406660945</v>
      </c>
    </row>
    <row r="17" spans="1:4" x14ac:dyDescent="0.25">
      <c r="A17" s="1" t="s">
        <v>84</v>
      </c>
      <c r="B17" s="114">
        <v>2014</v>
      </c>
      <c r="C17" s="115">
        <v>15133</v>
      </c>
      <c r="D17" s="116">
        <f t="shared" si="0"/>
        <v>-9.7500327182306057E-3</v>
      </c>
    </row>
    <row r="18" spans="1:4" x14ac:dyDescent="0.25">
      <c r="A18" s="1" t="s">
        <v>86</v>
      </c>
      <c r="B18" s="114">
        <v>2013</v>
      </c>
      <c r="C18" s="115">
        <v>15282</v>
      </c>
      <c r="D18" s="116">
        <f t="shared" si="0"/>
        <v>-0.43904856293359762</v>
      </c>
    </row>
    <row r="19" spans="1:4" x14ac:dyDescent="0.25">
      <c r="A19" s="1" t="s">
        <v>88</v>
      </c>
      <c r="B19" s="114">
        <v>2012</v>
      </c>
      <c r="C19" s="115">
        <v>27243</v>
      </c>
      <c r="D19" s="116">
        <f>C19/C20-1</f>
        <v>1.229934601664695E-2</v>
      </c>
    </row>
    <row r="20" spans="1:4" x14ac:dyDescent="0.25">
      <c r="A20" s="1" t="s">
        <v>90</v>
      </c>
      <c r="B20" s="114">
        <v>2011</v>
      </c>
      <c r="C20" s="115">
        <v>26912</v>
      </c>
      <c r="D20" s="116">
        <f t="shared" si="0"/>
        <v>1.4401124308640858</v>
      </c>
    </row>
    <row r="21" spans="1:4" x14ac:dyDescent="0.25">
      <c r="A21" s="1" t="s">
        <v>92</v>
      </c>
      <c r="B21" s="114">
        <v>2010</v>
      </c>
      <c r="C21" s="115">
        <v>11029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0766-2BF9-4BDD-8794-F543EFC6F892}">
  <sheetPr>
    <tabColor theme="4" tint="0.39997558519241921"/>
  </sheetPr>
  <dimension ref="A4:E23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316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19520</v>
      </c>
      <c r="D8" s="116">
        <f t="shared" ref="D8:D20" si="0">C8/C9-1</f>
        <v>0.19322696986368371</v>
      </c>
    </row>
    <row r="9" spans="1:5" x14ac:dyDescent="0.25">
      <c r="A9" s="1"/>
      <c r="B9" s="114">
        <v>2022</v>
      </c>
      <c r="C9" s="115">
        <v>16359</v>
      </c>
      <c r="D9" s="116">
        <f t="shared" si="0"/>
        <v>-0.32176616915422884</v>
      </c>
    </row>
    <row r="10" spans="1:5" x14ac:dyDescent="0.25">
      <c r="A10" s="1"/>
      <c r="B10" s="114">
        <v>2021</v>
      </c>
      <c r="C10" s="115">
        <v>24120</v>
      </c>
      <c r="D10" s="116">
        <f t="shared" si="0"/>
        <v>3.8599637316139432</v>
      </c>
    </row>
    <row r="11" spans="1:5" x14ac:dyDescent="0.25">
      <c r="A11" s="1" t="s">
        <v>72</v>
      </c>
      <c r="B11" s="114">
        <v>2020</v>
      </c>
      <c r="C11" s="115">
        <v>4963</v>
      </c>
      <c r="D11" s="116">
        <f t="shared" si="0"/>
        <v>-0.58244994110718484</v>
      </c>
    </row>
    <row r="12" spans="1:5" x14ac:dyDescent="0.25">
      <c r="A12" s="1" t="s">
        <v>74</v>
      </c>
      <c r="B12" s="114">
        <v>2019</v>
      </c>
      <c r="C12" s="115">
        <v>11886</v>
      </c>
      <c r="D12" s="116">
        <f t="shared" si="0"/>
        <v>-0.12852848449299803</v>
      </c>
    </row>
    <row r="13" spans="1:5" x14ac:dyDescent="0.25">
      <c r="A13" s="1" t="s">
        <v>76</v>
      </c>
      <c r="B13" s="114">
        <v>2018</v>
      </c>
      <c r="C13" s="115">
        <v>13639</v>
      </c>
      <c r="D13" s="116">
        <f t="shared" si="0"/>
        <v>7.1629006055236033E-3</v>
      </c>
    </row>
    <row r="14" spans="1:5" x14ac:dyDescent="0.25">
      <c r="A14" s="1" t="s">
        <v>78</v>
      </c>
      <c r="B14" s="114">
        <v>2017</v>
      </c>
      <c r="C14" s="115">
        <v>13542</v>
      </c>
      <c r="D14" s="116">
        <f>C14/C15-1</f>
        <v>0.16430229558937315</v>
      </c>
    </row>
    <row r="15" spans="1:5" x14ac:dyDescent="0.25">
      <c r="A15" s="1" t="s">
        <v>80</v>
      </c>
      <c r="B15" s="114">
        <v>2016</v>
      </c>
      <c r="C15" s="115">
        <v>11631</v>
      </c>
      <c r="D15" s="116">
        <f>C15/C16-1</f>
        <v>-0.14446487679293862</v>
      </c>
    </row>
    <row r="16" spans="1:5" x14ac:dyDescent="0.25">
      <c r="A16" s="1" t="s">
        <v>82</v>
      </c>
      <c r="B16" s="114">
        <v>2015</v>
      </c>
      <c r="C16" s="115">
        <v>13595</v>
      </c>
      <c r="D16" s="116">
        <f t="shared" si="0"/>
        <v>0.31276554654306676</v>
      </c>
    </row>
    <row r="17" spans="1:4" x14ac:dyDescent="0.25">
      <c r="A17" s="1" t="s">
        <v>84</v>
      </c>
      <c r="B17" s="114">
        <v>2014</v>
      </c>
      <c r="C17" s="115">
        <v>10356</v>
      </c>
      <c r="D17" s="116">
        <f t="shared" si="0"/>
        <v>-0.26729871232489033</v>
      </c>
    </row>
    <row r="18" spans="1:4" x14ac:dyDescent="0.25">
      <c r="A18" s="1" t="s">
        <v>86</v>
      </c>
      <c r="B18" s="114">
        <v>2013</v>
      </c>
      <c r="C18" s="115">
        <v>14134</v>
      </c>
      <c r="D18" s="116">
        <f t="shared" si="0"/>
        <v>0.38786331500392768</v>
      </c>
    </row>
    <row r="19" spans="1:4" x14ac:dyDescent="0.25">
      <c r="A19" s="1" t="s">
        <v>88</v>
      </c>
      <c r="B19" s="114">
        <v>2012</v>
      </c>
      <c r="C19" s="115">
        <v>10184</v>
      </c>
      <c r="D19" s="116">
        <f>C19/C20-1</f>
        <v>-0.12410768039907116</v>
      </c>
    </row>
    <row r="20" spans="1:4" x14ac:dyDescent="0.25">
      <c r="A20" s="1" t="s">
        <v>90</v>
      </c>
      <c r="B20" s="114">
        <v>2011</v>
      </c>
      <c r="C20" s="115">
        <v>11627</v>
      </c>
      <c r="D20" s="116">
        <f t="shared" si="0"/>
        <v>0.41619975639464069</v>
      </c>
    </row>
    <row r="21" spans="1:4" x14ac:dyDescent="0.25">
      <c r="A21" s="1" t="s">
        <v>92</v>
      </c>
      <c r="B21" s="114">
        <v>2010</v>
      </c>
      <c r="C21" s="115">
        <v>8210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78B5-D7A5-4DE2-BEB4-7FB728D8DA3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224</v>
      </c>
      <c r="P6" s="90" t="s">
        <v>225</v>
      </c>
      <c r="Q6" s="90" t="s">
        <v>226</v>
      </c>
      <c r="R6" s="90" t="s">
        <v>227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50</v>
      </c>
      <c r="C17" s="99">
        <v>4019</v>
      </c>
      <c r="D17" s="99">
        <v>4124</v>
      </c>
      <c r="E17" s="99">
        <v>2132</v>
      </c>
      <c r="F17" s="99">
        <v>2908</v>
      </c>
      <c r="G17" s="99">
        <v>4497</v>
      </c>
      <c r="H17" s="99">
        <v>4790</v>
      </c>
      <c r="I17" s="100">
        <f t="shared" si="0"/>
        <v>6.5154547476095281E-2</v>
      </c>
      <c r="J17" s="100">
        <f t="shared" si="1"/>
        <v>0.16149369544131909</v>
      </c>
      <c r="K17" s="99">
        <f t="shared" si="2"/>
        <v>293</v>
      </c>
      <c r="L17" s="99">
        <f t="shared" si="3"/>
        <v>666</v>
      </c>
      <c r="M17" s="93">
        <f>H17/H17</f>
        <v>1</v>
      </c>
      <c r="N17" s="99">
        <v>2332</v>
      </c>
      <c r="O17" s="99">
        <v>3470</v>
      </c>
      <c r="P17" s="99">
        <v>4791</v>
      </c>
      <c r="Q17" s="99">
        <v>4791</v>
      </c>
      <c r="R17" s="99">
        <v>4797</v>
      </c>
      <c r="S17" s="100">
        <f t="shared" si="4"/>
        <v>1.2523481527864089E-3</v>
      </c>
      <c r="T17" s="100">
        <f t="shared" si="5"/>
        <v>1.0570325900514579</v>
      </c>
      <c r="U17" s="99">
        <f t="shared" si="6"/>
        <v>6</v>
      </c>
      <c r="V17" s="99">
        <f t="shared" si="7"/>
        <v>2465</v>
      </c>
      <c r="W17" s="93">
        <f>R17/R17</f>
        <v>1</v>
      </c>
    </row>
    <row r="18" spans="2:23" x14ac:dyDescent="0.25">
      <c r="B18" s="94" t="s">
        <v>60</v>
      </c>
      <c r="C18" s="95">
        <v>1798</v>
      </c>
      <c r="D18" s="95">
        <v>1801</v>
      </c>
      <c r="E18" s="95">
        <v>1559</v>
      </c>
      <c r="F18" s="95">
        <v>2545</v>
      </c>
      <c r="G18" s="95">
        <v>3640</v>
      </c>
      <c r="H18" s="95">
        <v>3915</v>
      </c>
      <c r="I18" s="96">
        <f t="shared" si="0"/>
        <v>7.5549450549450503E-2</v>
      </c>
      <c r="J18" s="96">
        <f t="shared" si="1"/>
        <v>1.1737923375902275</v>
      </c>
      <c r="K18" s="95">
        <f t="shared" si="2"/>
        <v>275</v>
      </c>
      <c r="L18" s="95">
        <f t="shared" si="3"/>
        <v>2114</v>
      </c>
      <c r="M18" s="96">
        <f>H18/H17</f>
        <v>0.81732776617954073</v>
      </c>
      <c r="N18" s="95">
        <v>2010</v>
      </c>
      <c r="O18" s="95">
        <v>2930</v>
      </c>
      <c r="P18" s="95">
        <v>3915</v>
      </c>
      <c r="Q18" s="95">
        <v>3915</v>
      </c>
      <c r="R18" s="95">
        <v>3915</v>
      </c>
      <c r="S18" s="96">
        <f t="shared" si="4"/>
        <v>0</v>
      </c>
      <c r="T18" s="96">
        <f t="shared" si="5"/>
        <v>0.94776119402985071</v>
      </c>
      <c r="U18" s="95">
        <f t="shared" si="6"/>
        <v>0</v>
      </c>
      <c r="V18" s="95">
        <f t="shared" si="7"/>
        <v>1905</v>
      </c>
      <c r="W18" s="96">
        <f>R18/R17</f>
        <v>0.81613508442776739</v>
      </c>
    </row>
    <row r="19" spans="2:23" x14ac:dyDescent="0.25">
      <c r="B19" s="97" t="s">
        <v>61</v>
      </c>
      <c r="C19" s="52">
        <v>1798</v>
      </c>
      <c r="D19" s="52">
        <v>1801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-1801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2221</v>
      </c>
      <c r="D21" s="95">
        <v>2323</v>
      </c>
      <c r="E21" s="95">
        <v>573</v>
      </c>
      <c r="F21" s="95">
        <v>363</v>
      </c>
      <c r="G21" s="95">
        <v>857</v>
      </c>
      <c r="H21" s="95">
        <v>875</v>
      </c>
      <c r="I21" s="96">
        <f t="shared" si="0"/>
        <v>2.100350058343059E-2</v>
      </c>
      <c r="J21" s="96">
        <f t="shared" si="1"/>
        <v>-0.62333189840723202</v>
      </c>
      <c r="K21" s="95">
        <f t="shared" si="2"/>
        <v>18</v>
      </c>
      <c r="L21" s="95">
        <f t="shared" si="3"/>
        <v>-1448</v>
      </c>
      <c r="M21" s="96">
        <f>H21/H17</f>
        <v>0.1826722338204593</v>
      </c>
      <c r="N21" s="95">
        <v>322</v>
      </c>
      <c r="O21" s="95">
        <v>540</v>
      </c>
      <c r="P21" s="95">
        <v>876</v>
      </c>
      <c r="Q21" s="95">
        <v>876</v>
      </c>
      <c r="R21" s="95">
        <v>882</v>
      </c>
      <c r="S21" s="96">
        <f t="shared" si="4"/>
        <v>6.8493150684931781E-3</v>
      </c>
      <c r="T21" s="96">
        <f t="shared" si="5"/>
        <v>1.7391304347826089</v>
      </c>
      <c r="U21" s="95">
        <f t="shared" si="6"/>
        <v>6</v>
      </c>
      <c r="V21" s="95">
        <f t="shared" si="7"/>
        <v>560</v>
      </c>
      <c r="W21" s="96">
        <f>R21/R17</f>
        <v>0.18386491557223264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3D320-AEC0-4105-9FD5-DF043C05F2F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224</v>
      </c>
      <c r="P6" s="90" t="s">
        <v>225</v>
      </c>
      <c r="Q6" s="90" t="s">
        <v>226</v>
      </c>
      <c r="R6" s="90" t="s">
        <v>227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50</v>
      </c>
      <c r="C17" s="99">
        <v>15</v>
      </c>
      <c r="D17" s="99">
        <v>15</v>
      </c>
      <c r="E17" s="99">
        <v>6</v>
      </c>
      <c r="F17" s="99">
        <v>7</v>
      </c>
      <c r="G17" s="99">
        <v>11</v>
      </c>
      <c r="H17" s="99">
        <v>12</v>
      </c>
      <c r="I17" s="100">
        <f t="shared" si="4"/>
        <v>9.0909090909090828E-2</v>
      </c>
      <c r="J17" s="100">
        <f t="shared" si="5"/>
        <v>-0.19999999999999996</v>
      </c>
      <c r="K17" s="99">
        <f t="shared" si="6"/>
        <v>1</v>
      </c>
      <c r="L17" s="99">
        <f t="shared" si="7"/>
        <v>-3</v>
      </c>
      <c r="M17" s="93">
        <f>H17/H17</f>
        <v>1</v>
      </c>
      <c r="N17" s="99">
        <v>5</v>
      </c>
      <c r="O17" s="99">
        <v>8</v>
      </c>
      <c r="P17" s="99">
        <v>12</v>
      </c>
      <c r="Q17" s="99">
        <v>12</v>
      </c>
      <c r="R17" s="99">
        <v>12</v>
      </c>
      <c r="S17" s="100">
        <f t="shared" si="0"/>
        <v>0</v>
      </c>
      <c r="T17" s="100">
        <f t="shared" si="1"/>
        <v>1.4</v>
      </c>
      <c r="U17" s="99">
        <f t="shared" si="2"/>
        <v>0</v>
      </c>
      <c r="V17" s="99">
        <f t="shared" si="3"/>
        <v>7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6</v>
      </c>
      <c r="H18" s="95">
        <v>6</v>
      </c>
      <c r="I18" s="96">
        <f t="shared" si="4"/>
        <v>0</v>
      </c>
      <c r="J18" s="96">
        <f t="shared" si="5"/>
        <v>0.19999999999999996</v>
      </c>
      <c r="K18" s="95">
        <f t="shared" si="6"/>
        <v>0</v>
      </c>
      <c r="L18" s="95">
        <f t="shared" si="7"/>
        <v>1</v>
      </c>
      <c r="M18" s="96">
        <f>H18/H17</f>
        <v>0.5</v>
      </c>
      <c r="N18" s="95">
        <v>2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0.5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-5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10</v>
      </c>
      <c r="D21" s="95">
        <v>10</v>
      </c>
      <c r="E21" s="95">
        <v>3</v>
      </c>
      <c r="F21" s="95">
        <v>3</v>
      </c>
      <c r="G21" s="95">
        <v>5</v>
      </c>
      <c r="H21" s="95">
        <v>6</v>
      </c>
      <c r="I21" s="96">
        <f t="shared" si="4"/>
        <v>0.19999999999999996</v>
      </c>
      <c r="J21" s="96">
        <f t="shared" si="5"/>
        <v>-0.4</v>
      </c>
      <c r="K21" s="95">
        <f t="shared" si="6"/>
        <v>1</v>
      </c>
      <c r="L21" s="95">
        <f t="shared" si="7"/>
        <v>-4</v>
      </c>
      <c r="M21" s="96">
        <f>H21/H17</f>
        <v>0.5</v>
      </c>
      <c r="N21" s="95">
        <v>3</v>
      </c>
      <c r="O21" s="95">
        <v>4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1</v>
      </c>
      <c r="U21" s="95">
        <f t="shared" si="2"/>
        <v>0</v>
      </c>
      <c r="V21" s="95">
        <f t="shared" si="3"/>
        <v>3</v>
      </c>
      <c r="W21" s="96">
        <f>R21/R17</f>
        <v>0.5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B25D6-E746-483F-86BB-4BE8BB65473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19B2A-AC34-4080-95EE-5C6410448BC6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N21" si="0">IFERROR(E9/C9-1,"-")</f>
        <v>0.23605113876894412</v>
      </c>
      <c r="G9" s="115">
        <v>2476</v>
      </c>
      <c r="H9" s="116">
        <f>IFERROR(G9/E9-1,"-")</f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v>0.10195727261097609</v>
      </c>
      <c r="O9" s="116"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v>-0.12421996879875197</v>
      </c>
      <c r="O10" s="116"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v>-1.5747665722116388E-2</v>
      </c>
      <c r="O11" s="116"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v>-0.221816522136011</v>
      </c>
      <c r="O12" s="116"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v>4.9337972359137838E-2</v>
      </c>
      <c r="O13" s="116"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v>-0.10752590849436572</v>
      </c>
      <c r="O14" s="116"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v>-5.3292256759242207E-2</v>
      </c>
      <c r="O15" s="116"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v>8.1209800166936796E-2</v>
      </c>
      <c r="O16" s="116"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/>
      <c r="N17" s="116" t="s">
        <v>235</v>
      </c>
      <c r="O17" s="116" t="s">
        <v>235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/>
      <c r="N18" s="116" t="s">
        <v>235</v>
      </c>
      <c r="O18" s="116" t="s">
        <v>235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 t="s">
        <v>235</v>
      </c>
      <c r="O19" s="116" t="s">
        <v>235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 t="s">
        <v>235</v>
      </c>
      <c r="O20" s="116" t="s">
        <v>235</v>
      </c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160886</v>
      </c>
      <c r="N21" s="119">
        <v>-4.7284613699214217E-2</v>
      </c>
      <c r="O21" s="119">
        <v>0.67930692552580774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1228</v>
      </c>
      <c r="D31" s="116">
        <v>0.28317659352142122</v>
      </c>
      <c r="E31" s="115">
        <v>3097</v>
      </c>
      <c r="F31" s="116">
        <f t="shared" ref="F31:L43" si="1">IFERROR(E31/C31-1,"-")</f>
        <v>1.521986970684039</v>
      </c>
      <c r="G31" s="115">
        <v>929</v>
      </c>
      <c r="H31" s="116">
        <f t="shared" si="1"/>
        <v>-0.70003228931223771</v>
      </c>
      <c r="I31" s="115">
        <v>1925</v>
      </c>
      <c r="J31" s="116">
        <f t="shared" si="1"/>
        <v>1.0721205597416579</v>
      </c>
      <c r="K31" s="115">
        <v>2578</v>
      </c>
      <c r="L31" s="116">
        <f t="shared" si="1"/>
        <v>0.33922077922077931</v>
      </c>
      <c r="M31" s="115">
        <v>2281</v>
      </c>
      <c r="N31" s="116">
        <v>-0.11520558572536854</v>
      </c>
      <c r="O31" s="116">
        <v>0.85749185667752448</v>
      </c>
    </row>
    <row r="32" spans="1:16" x14ac:dyDescent="0.25">
      <c r="B32" s="114" t="s">
        <v>73</v>
      </c>
      <c r="C32" s="115">
        <v>1237</v>
      </c>
      <c r="D32" s="116">
        <v>0.34749455337690627</v>
      </c>
      <c r="E32" s="115">
        <v>3115</v>
      </c>
      <c r="F32" s="116">
        <f t="shared" si="1"/>
        <v>1.5181891673403394</v>
      </c>
      <c r="G32" s="115">
        <v>992</v>
      </c>
      <c r="H32" s="116">
        <f t="shared" si="1"/>
        <v>-0.68154093097913315</v>
      </c>
      <c r="I32" s="115">
        <v>2222</v>
      </c>
      <c r="J32" s="116">
        <f t="shared" si="1"/>
        <v>1.2399193548387095</v>
      </c>
      <c r="K32" s="115">
        <v>2461</v>
      </c>
      <c r="L32" s="116">
        <f t="shared" si="1"/>
        <v>0.10756075607560756</v>
      </c>
      <c r="M32" s="115">
        <v>2017</v>
      </c>
      <c r="N32" s="116">
        <v>-0.18041446566436403</v>
      </c>
      <c r="O32" s="116">
        <v>0.63055780113177051</v>
      </c>
    </row>
    <row r="33" spans="2:16" x14ac:dyDescent="0.25">
      <c r="B33" s="114" t="s">
        <v>75</v>
      </c>
      <c r="C33" s="115">
        <v>1737</v>
      </c>
      <c r="D33" s="116">
        <v>-7.9491255961844143E-2</v>
      </c>
      <c r="E33" s="115">
        <v>996</v>
      </c>
      <c r="F33" s="116">
        <f t="shared" si="1"/>
        <v>-0.42659758203799658</v>
      </c>
      <c r="G33" s="115">
        <v>1896</v>
      </c>
      <c r="H33" s="116">
        <f t="shared" si="1"/>
        <v>0.90361445783132521</v>
      </c>
      <c r="I33" s="115">
        <v>2841</v>
      </c>
      <c r="J33" s="116">
        <f t="shared" si="1"/>
        <v>0.49841772151898733</v>
      </c>
      <c r="K33" s="115">
        <v>3676</v>
      </c>
      <c r="L33" s="116">
        <f t="shared" si="1"/>
        <v>0.29391059486096438</v>
      </c>
      <c r="M33" s="115">
        <v>3382</v>
      </c>
      <c r="N33" s="116">
        <v>-7.9978237214363479E-2</v>
      </c>
      <c r="O33" s="116">
        <v>0.94703511801957396</v>
      </c>
    </row>
    <row r="34" spans="2:16" x14ac:dyDescent="0.25">
      <c r="B34" s="114" t="s">
        <v>77</v>
      </c>
      <c r="C34" s="115">
        <v>2507</v>
      </c>
      <c r="D34" s="116">
        <v>0.12270488132557089</v>
      </c>
      <c r="E34" s="115">
        <v>0</v>
      </c>
      <c r="F34" s="116">
        <f t="shared" si="1"/>
        <v>-1</v>
      </c>
      <c r="G34" s="115">
        <v>4074</v>
      </c>
      <c r="H34" s="116" t="str">
        <f t="shared" si="1"/>
        <v>-</v>
      </c>
      <c r="I34" s="115">
        <v>4092</v>
      </c>
      <c r="J34" s="116">
        <f t="shared" si="1"/>
        <v>4.4182621502208974E-3</v>
      </c>
      <c r="K34" s="115">
        <v>6591</v>
      </c>
      <c r="L34" s="116">
        <f t="shared" si="1"/>
        <v>0.61070381231671544</v>
      </c>
      <c r="M34" s="115">
        <v>3903</v>
      </c>
      <c r="N34" s="116">
        <v>-0.40782885753299958</v>
      </c>
      <c r="O34" s="116">
        <v>0.5568408456322298</v>
      </c>
    </row>
    <row r="35" spans="2:16" x14ac:dyDescent="0.25">
      <c r="B35" s="114" t="s">
        <v>79</v>
      </c>
      <c r="C35" s="115">
        <v>2564</v>
      </c>
      <c r="D35" s="116">
        <v>0.10660336642209756</v>
      </c>
      <c r="E35" s="115">
        <v>0</v>
      </c>
      <c r="F35" s="116">
        <f t="shared" si="1"/>
        <v>-1</v>
      </c>
      <c r="G35" s="115">
        <v>4181</v>
      </c>
      <c r="H35" s="116" t="str">
        <f t="shared" si="1"/>
        <v>-</v>
      </c>
      <c r="I35" s="115">
        <v>4088</v>
      </c>
      <c r="J35" s="116">
        <f t="shared" si="1"/>
        <v>-2.2243482420473581E-2</v>
      </c>
      <c r="K35" s="115">
        <v>3914</v>
      </c>
      <c r="L35" s="116">
        <f t="shared" si="1"/>
        <v>-4.2563600782778876E-2</v>
      </c>
      <c r="M35" s="115">
        <v>5934</v>
      </c>
      <c r="N35" s="116">
        <v>0.51609606540623409</v>
      </c>
      <c r="O35" s="116">
        <v>1.3143525741029642</v>
      </c>
    </row>
    <row r="36" spans="2:16" x14ac:dyDescent="0.25">
      <c r="B36" s="114" t="s">
        <v>81</v>
      </c>
      <c r="C36" s="115">
        <v>2881</v>
      </c>
      <c r="D36" s="116">
        <v>-0.1322289156626506</v>
      </c>
      <c r="E36" s="115">
        <v>0</v>
      </c>
      <c r="F36" s="116">
        <f t="shared" si="1"/>
        <v>-1</v>
      </c>
      <c r="G36" s="115">
        <v>7593</v>
      </c>
      <c r="H36" s="116" t="str">
        <f t="shared" si="1"/>
        <v>-</v>
      </c>
      <c r="I36" s="115">
        <v>4013</v>
      </c>
      <c r="J36" s="116">
        <f t="shared" si="1"/>
        <v>-0.47148689582510206</v>
      </c>
      <c r="K36" s="115">
        <v>5372</v>
      </c>
      <c r="L36" s="116">
        <f t="shared" si="1"/>
        <v>0.33864938948417644</v>
      </c>
      <c r="M36" s="115">
        <v>5322</v>
      </c>
      <c r="N36" s="116">
        <v>-9.3075204765450392E-3</v>
      </c>
      <c r="O36" s="116">
        <v>0.84727525164873319</v>
      </c>
    </row>
    <row r="37" spans="2:16" x14ac:dyDescent="0.25">
      <c r="B37" s="114" t="s">
        <v>83</v>
      </c>
      <c r="C37" s="115">
        <v>4539</v>
      </c>
      <c r="D37" s="116">
        <v>2.7853260869565188E-2</v>
      </c>
      <c r="E37" s="115">
        <v>0</v>
      </c>
      <c r="F37" s="116">
        <f t="shared" si="1"/>
        <v>-1</v>
      </c>
      <c r="G37" s="115">
        <v>5879</v>
      </c>
      <c r="H37" s="116" t="str">
        <f t="shared" si="1"/>
        <v>-</v>
      </c>
      <c r="I37" s="115">
        <v>5277</v>
      </c>
      <c r="J37" s="116">
        <f t="shared" si="1"/>
        <v>-0.10239836706922945</v>
      </c>
      <c r="K37" s="115">
        <v>6908</v>
      </c>
      <c r="L37" s="116">
        <f t="shared" si="1"/>
        <v>0.30907712715558078</v>
      </c>
      <c r="M37" s="115">
        <v>5357</v>
      </c>
      <c r="N37" s="116">
        <v>-0.22452229299363058</v>
      </c>
      <c r="O37" s="116">
        <v>0.18021590658735409</v>
      </c>
    </row>
    <row r="38" spans="2:16" x14ac:dyDescent="0.25">
      <c r="B38" s="114" t="s">
        <v>85</v>
      </c>
      <c r="C38" s="115">
        <v>4149</v>
      </c>
      <c r="D38" s="116">
        <v>-0.11156316916488218</v>
      </c>
      <c r="E38" s="115">
        <v>8627</v>
      </c>
      <c r="F38" s="116">
        <f t="shared" si="1"/>
        <v>1.0792962159556518</v>
      </c>
      <c r="G38" s="115">
        <v>6349</v>
      </c>
      <c r="H38" s="116">
        <f t="shared" si="1"/>
        <v>-0.26405471195085195</v>
      </c>
      <c r="I38" s="115">
        <v>7545</v>
      </c>
      <c r="J38" s="116">
        <f t="shared" si="1"/>
        <v>0.18837612222397238</v>
      </c>
      <c r="K38" s="115">
        <v>6775</v>
      </c>
      <c r="L38" s="116">
        <f t="shared" si="1"/>
        <v>-0.10205434062292906</v>
      </c>
      <c r="M38" s="115">
        <v>6771</v>
      </c>
      <c r="N38" s="116">
        <v>-5.9040590405901039E-4</v>
      </c>
      <c r="O38" s="116">
        <v>0.63195950831525671</v>
      </c>
    </row>
    <row r="39" spans="2:16" x14ac:dyDescent="0.25">
      <c r="B39" s="114" t="s">
        <v>87</v>
      </c>
      <c r="C39" s="115">
        <v>2906</v>
      </c>
      <c r="D39" s="116">
        <v>-0.2310134956337655</v>
      </c>
      <c r="E39" s="115">
        <v>8538</v>
      </c>
      <c r="F39" s="116">
        <f t="shared" si="1"/>
        <v>1.9380591878871303</v>
      </c>
      <c r="G39" s="115">
        <v>5963</v>
      </c>
      <c r="H39" s="116">
        <f t="shared" si="1"/>
        <v>-0.3015928788943546</v>
      </c>
      <c r="I39" s="115">
        <v>5843</v>
      </c>
      <c r="J39" s="116">
        <f t="shared" si="1"/>
        <v>-2.0124098608083174E-2</v>
      </c>
      <c r="K39" s="115">
        <v>5114</v>
      </c>
      <c r="L39" s="116">
        <f t="shared" si="1"/>
        <v>-0.12476467568030125</v>
      </c>
      <c r="M39" s="115"/>
      <c r="N39" s="116" t="s">
        <v>235</v>
      </c>
      <c r="O39" s="116" t="s">
        <v>235</v>
      </c>
    </row>
    <row r="40" spans="2:16" x14ac:dyDescent="0.25">
      <c r="B40" s="114" t="s">
        <v>89</v>
      </c>
      <c r="C40" s="115">
        <v>2690</v>
      </c>
      <c r="D40" s="116">
        <v>-0.11396574440052698</v>
      </c>
      <c r="E40" s="115">
        <v>2326</v>
      </c>
      <c r="F40" s="116">
        <f t="shared" si="1"/>
        <v>-0.13531598513011156</v>
      </c>
      <c r="G40" s="115">
        <v>1838</v>
      </c>
      <c r="H40" s="116">
        <f t="shared" si="1"/>
        <v>-0.20980223559759248</v>
      </c>
      <c r="I40" s="115">
        <v>4253</v>
      </c>
      <c r="J40" s="116">
        <f t="shared" si="1"/>
        <v>1.3139281828073992</v>
      </c>
      <c r="K40" s="115">
        <v>5907</v>
      </c>
      <c r="L40" s="116">
        <f t="shared" si="1"/>
        <v>0.38890195156360208</v>
      </c>
      <c r="M40" s="115"/>
      <c r="N40" s="116" t="s">
        <v>235</v>
      </c>
      <c r="O40" s="116" t="s">
        <v>235</v>
      </c>
    </row>
    <row r="41" spans="2:16" x14ac:dyDescent="0.25">
      <c r="B41" s="114" t="s">
        <v>91</v>
      </c>
      <c r="C41" s="115">
        <v>2414</v>
      </c>
      <c r="D41" s="116">
        <v>1.1747747747747748</v>
      </c>
      <c r="E41" s="115">
        <v>1451</v>
      </c>
      <c r="F41" s="116">
        <f t="shared" si="1"/>
        <v>-0.39892294946147477</v>
      </c>
      <c r="G41" s="115">
        <v>1508</v>
      </c>
      <c r="H41" s="116">
        <f t="shared" si="1"/>
        <v>3.9283252929014578E-2</v>
      </c>
      <c r="I41" s="115">
        <v>3549</v>
      </c>
      <c r="J41" s="116">
        <f t="shared" si="1"/>
        <v>1.353448275862069</v>
      </c>
      <c r="K41" s="115">
        <v>2675</v>
      </c>
      <c r="L41" s="116">
        <f t="shared" si="1"/>
        <v>-0.24626655395886166</v>
      </c>
      <c r="M41" s="115"/>
      <c r="N41" s="116" t="s">
        <v>235</v>
      </c>
      <c r="O41" s="116" t="s">
        <v>235</v>
      </c>
    </row>
    <row r="42" spans="2:16" x14ac:dyDescent="0.25">
      <c r="B42" s="114" t="s">
        <v>93</v>
      </c>
      <c r="C42" s="115">
        <v>2157</v>
      </c>
      <c r="D42" s="116">
        <v>0.45546558704453433</v>
      </c>
      <c r="E42" s="115">
        <v>2192</v>
      </c>
      <c r="F42" s="116">
        <f t="shared" si="1"/>
        <v>1.6226240148354165E-2</v>
      </c>
      <c r="G42" s="115">
        <v>3196</v>
      </c>
      <c r="H42" s="116">
        <f t="shared" si="1"/>
        <v>0.45802919708029188</v>
      </c>
      <c r="I42" s="115">
        <v>2982</v>
      </c>
      <c r="J42" s="116">
        <f t="shared" si="1"/>
        <v>-6.6958698372966197E-2</v>
      </c>
      <c r="K42" s="115">
        <v>3713</v>
      </c>
      <c r="L42" s="116">
        <f t="shared" si="1"/>
        <v>0.24513749161636489</v>
      </c>
      <c r="M42" s="115"/>
      <c r="N42" s="116" t="s">
        <v>235</v>
      </c>
      <c r="O42" s="116" t="s">
        <v>235</v>
      </c>
    </row>
    <row r="43" spans="2:16" ht="15.75" x14ac:dyDescent="0.25">
      <c r="B43" s="117" t="s">
        <v>30</v>
      </c>
      <c r="C43" s="118">
        <v>31009</v>
      </c>
      <c r="D43" s="119">
        <v>2.9344398340249045E-2</v>
      </c>
      <c r="E43" s="118">
        <v>30584</v>
      </c>
      <c r="F43" s="119">
        <f t="shared" si="1"/>
        <v>-1.3705698345641615E-2</v>
      </c>
      <c r="G43" s="118">
        <v>44398</v>
      </c>
      <c r="H43" s="119">
        <f t="shared" si="1"/>
        <v>0.45167407794925452</v>
      </c>
      <c r="I43" s="118">
        <v>48630</v>
      </c>
      <c r="J43" s="119">
        <f t="shared" si="1"/>
        <v>9.531960899139591E-2</v>
      </c>
      <c r="K43" s="118">
        <v>55684</v>
      </c>
      <c r="L43" s="119">
        <f t="shared" si="1"/>
        <v>0.14505449311124829</v>
      </c>
      <c r="M43" s="118">
        <v>34967</v>
      </c>
      <c r="N43" s="119">
        <v>-8.6427171783148293E-2</v>
      </c>
      <c r="O43" s="119">
        <v>0.67771806928317813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830</v>
      </c>
      <c r="D53" s="116">
        <v>8.0729166666666741E-2</v>
      </c>
      <c r="E53" s="115">
        <v>2712</v>
      </c>
      <c r="F53" s="116">
        <f>IFERROR(E53/C53-1,"-")</f>
        <v>2.2674698795180723</v>
      </c>
      <c r="G53" s="115">
        <v>87</v>
      </c>
      <c r="H53" s="116">
        <f>IFERROR(G53/E53-1,"-")</f>
        <v>-0.96792035398230092</v>
      </c>
      <c r="I53" s="115">
        <v>1030</v>
      </c>
      <c r="J53" s="116">
        <f>IFERROR(I53/G53-1,"-")</f>
        <v>10.839080459770114</v>
      </c>
      <c r="K53" s="115">
        <v>2122</v>
      </c>
      <c r="L53" s="116">
        <f>IFERROR(K53/I53-1,"-")</f>
        <v>1.0601941747572816</v>
      </c>
      <c r="M53" s="115">
        <v>1745</v>
      </c>
      <c r="N53" s="116">
        <v>-0.1776625824693685</v>
      </c>
      <c r="O53" s="116">
        <v>1.1024096385542168</v>
      </c>
    </row>
    <row r="54" spans="1:16" x14ac:dyDescent="0.25">
      <c r="A54" s="1">
        <v>2</v>
      </c>
      <c r="B54" s="114" t="s">
        <v>73</v>
      </c>
      <c r="C54" s="115">
        <v>936</v>
      </c>
      <c r="D54" s="116">
        <v>0.481012658227848</v>
      </c>
      <c r="E54" s="115">
        <v>2377</v>
      </c>
      <c r="F54" s="116">
        <f t="shared" ref="F54:L65" si="2">IFERROR(E54/C54-1,"-")</f>
        <v>1.5395299145299144</v>
      </c>
      <c r="G54" s="115">
        <v>0</v>
      </c>
      <c r="H54" s="116">
        <f t="shared" si="2"/>
        <v>-1</v>
      </c>
      <c r="I54" s="115">
        <v>1304</v>
      </c>
      <c r="J54" s="116" t="str">
        <f t="shared" si="2"/>
        <v>-</v>
      </c>
      <c r="K54" s="115">
        <v>1499</v>
      </c>
      <c r="L54" s="116">
        <f t="shared" si="2"/>
        <v>0.14953987730061358</v>
      </c>
      <c r="M54" s="115">
        <v>1341</v>
      </c>
      <c r="N54" s="116">
        <v>-0.10540360240160107</v>
      </c>
      <c r="O54" s="116">
        <v>0.43269230769230771</v>
      </c>
    </row>
    <row r="55" spans="1:16" x14ac:dyDescent="0.25">
      <c r="A55" s="1">
        <v>3</v>
      </c>
      <c r="B55" s="114" t="s">
        <v>75</v>
      </c>
      <c r="C55" s="115">
        <v>1061</v>
      </c>
      <c r="D55" s="116">
        <v>-7.6588337684943442E-2</v>
      </c>
      <c r="E55" s="115">
        <v>668</v>
      </c>
      <c r="F55" s="116">
        <f t="shared" si="2"/>
        <v>-0.37040527803958534</v>
      </c>
      <c r="G55" s="115">
        <v>0</v>
      </c>
      <c r="H55" s="116">
        <f t="shared" si="2"/>
        <v>-1</v>
      </c>
      <c r="I55" s="115">
        <v>1397</v>
      </c>
      <c r="J55" s="116" t="str">
        <f t="shared" si="2"/>
        <v>-</v>
      </c>
      <c r="K55" s="115">
        <v>2154</v>
      </c>
      <c r="L55" s="116">
        <f t="shared" si="2"/>
        <v>0.54187544738725846</v>
      </c>
      <c r="M55" s="115">
        <v>2524</v>
      </c>
      <c r="N55" s="116">
        <v>0.17177344475394607</v>
      </c>
      <c r="O55" s="116">
        <v>1.3788878416588126</v>
      </c>
    </row>
    <row r="56" spans="1:16" x14ac:dyDescent="0.25">
      <c r="A56" s="1">
        <v>4</v>
      </c>
      <c r="B56" s="114" t="s">
        <v>77</v>
      </c>
      <c r="C56" s="115">
        <v>1686</v>
      </c>
      <c r="D56" s="116">
        <v>-3.9316239316239288E-2</v>
      </c>
      <c r="E56" s="115">
        <v>0</v>
      </c>
      <c r="F56" s="116">
        <f t="shared" si="2"/>
        <v>-1</v>
      </c>
      <c r="G56" s="115">
        <v>258</v>
      </c>
      <c r="H56" s="116" t="str">
        <f t="shared" si="2"/>
        <v>-</v>
      </c>
      <c r="I56" s="115">
        <v>2348</v>
      </c>
      <c r="J56" s="116">
        <f t="shared" si="2"/>
        <v>8.1007751937984498</v>
      </c>
      <c r="K56" s="115">
        <v>2696</v>
      </c>
      <c r="L56" s="116">
        <f t="shared" si="2"/>
        <v>0.14821124361158433</v>
      </c>
      <c r="M56" s="115">
        <v>2784</v>
      </c>
      <c r="N56" s="116">
        <v>3.2640949554896048E-2</v>
      </c>
      <c r="O56" s="116">
        <v>0.6512455516014235</v>
      </c>
    </row>
    <row r="57" spans="1:16" x14ac:dyDescent="0.25">
      <c r="A57" s="1">
        <v>5</v>
      </c>
      <c r="B57" s="114" t="s">
        <v>79</v>
      </c>
      <c r="C57" s="115">
        <v>1516</v>
      </c>
      <c r="D57" s="116">
        <v>-0.13420902341519136</v>
      </c>
      <c r="E57" s="115">
        <v>0</v>
      </c>
      <c r="F57" s="116">
        <f t="shared" si="2"/>
        <v>-1</v>
      </c>
      <c r="G57" s="115">
        <v>553</v>
      </c>
      <c r="H57" s="116" t="str">
        <f t="shared" si="2"/>
        <v>-</v>
      </c>
      <c r="I57" s="115">
        <v>2517</v>
      </c>
      <c r="J57" s="116">
        <f t="shared" si="2"/>
        <v>3.5515370705244127</v>
      </c>
      <c r="K57" s="115">
        <v>2827</v>
      </c>
      <c r="L57" s="116">
        <f t="shared" si="2"/>
        <v>0.12316249503377041</v>
      </c>
      <c r="M57" s="115">
        <v>4403</v>
      </c>
      <c r="N57" s="116">
        <v>0.55748142907675979</v>
      </c>
      <c r="O57" s="116">
        <v>1.9043535620052769</v>
      </c>
    </row>
    <row r="58" spans="1:16" x14ac:dyDescent="0.25">
      <c r="A58" s="1">
        <v>6</v>
      </c>
      <c r="B58" s="114" t="s">
        <v>81</v>
      </c>
      <c r="C58" s="115">
        <v>1689</v>
      </c>
      <c r="D58" s="116">
        <v>-8.7520259319286864E-2</v>
      </c>
      <c r="E58" s="115">
        <v>0</v>
      </c>
      <c r="F58" s="116">
        <f t="shared" si="2"/>
        <v>-1</v>
      </c>
      <c r="G58" s="115">
        <v>4207</v>
      </c>
      <c r="H58" s="116" t="str">
        <f t="shared" si="2"/>
        <v>-</v>
      </c>
      <c r="I58" s="115">
        <v>3049</v>
      </c>
      <c r="J58" s="116">
        <f t="shared" si="2"/>
        <v>-0.27525552650344665</v>
      </c>
      <c r="K58" s="115">
        <v>3312</v>
      </c>
      <c r="L58" s="116">
        <f t="shared" si="2"/>
        <v>8.6257789439160293E-2</v>
      </c>
      <c r="M58" s="115">
        <v>3266</v>
      </c>
      <c r="N58" s="116">
        <v>-1.388888888888884E-2</v>
      </c>
      <c r="O58" s="116">
        <v>0.93368857312018938</v>
      </c>
    </row>
    <row r="59" spans="1:16" x14ac:dyDescent="0.25">
      <c r="A59" s="1">
        <v>7</v>
      </c>
      <c r="B59" s="114" t="s">
        <v>83</v>
      </c>
      <c r="C59" s="115">
        <v>2639</v>
      </c>
      <c r="D59" s="116">
        <v>0.31097863884749133</v>
      </c>
      <c r="E59" s="115">
        <v>0</v>
      </c>
      <c r="F59" s="116">
        <f t="shared" si="2"/>
        <v>-1</v>
      </c>
      <c r="G59" s="115">
        <v>4066</v>
      </c>
      <c r="H59" s="116" t="str">
        <f t="shared" si="2"/>
        <v>-</v>
      </c>
      <c r="I59" s="115">
        <v>3973</v>
      </c>
      <c r="J59" s="116">
        <f t="shared" si="2"/>
        <v>-2.2872602065912462E-2</v>
      </c>
      <c r="K59" s="115">
        <v>3945</v>
      </c>
      <c r="L59" s="116">
        <f t="shared" si="2"/>
        <v>-7.0475711049584611E-3</v>
      </c>
      <c r="M59" s="115">
        <v>3427</v>
      </c>
      <c r="N59" s="116">
        <v>-0.13130544993662863</v>
      </c>
      <c r="O59" s="116">
        <v>0.29859795377036757</v>
      </c>
    </row>
    <row r="60" spans="1:16" x14ac:dyDescent="0.25">
      <c r="A60" s="1">
        <v>8</v>
      </c>
      <c r="B60" s="114" t="s">
        <v>85</v>
      </c>
      <c r="C60" s="115">
        <v>2422</v>
      </c>
      <c r="D60" s="116">
        <v>0.82930513595166166</v>
      </c>
      <c r="E60" s="115">
        <v>8318</v>
      </c>
      <c r="F60" s="116">
        <f t="shared" si="2"/>
        <v>2.4343517753922379</v>
      </c>
      <c r="G60" s="115">
        <v>3975</v>
      </c>
      <c r="H60" s="116">
        <f t="shared" si="2"/>
        <v>-0.52212070209184902</v>
      </c>
      <c r="I60" s="115">
        <v>4704</v>
      </c>
      <c r="J60" s="116">
        <f t="shared" si="2"/>
        <v>0.18339622641509434</v>
      </c>
      <c r="K60" s="115">
        <v>4462</v>
      </c>
      <c r="L60" s="116">
        <f t="shared" si="2"/>
        <v>-5.1445578231292477E-2</v>
      </c>
      <c r="M60" s="115">
        <v>4116</v>
      </c>
      <c r="N60" s="116">
        <v>-7.7543702375616363E-2</v>
      </c>
      <c r="O60" s="116">
        <v>0.699421965317919</v>
      </c>
    </row>
    <row r="61" spans="1:16" x14ac:dyDescent="0.25">
      <c r="A61" s="1">
        <v>9</v>
      </c>
      <c r="B61" s="114" t="s">
        <v>87</v>
      </c>
      <c r="C61" s="115">
        <v>1735</v>
      </c>
      <c r="D61" s="116">
        <v>-9.7294484911550461E-2</v>
      </c>
      <c r="E61" s="115">
        <v>8240</v>
      </c>
      <c r="F61" s="116">
        <f t="shared" si="2"/>
        <v>3.749279538904899</v>
      </c>
      <c r="G61" s="115">
        <v>2763</v>
      </c>
      <c r="H61" s="116">
        <f t="shared" si="2"/>
        <v>-0.66468446601941755</v>
      </c>
      <c r="I61" s="115">
        <v>3932</v>
      </c>
      <c r="J61" s="116">
        <f t="shared" si="2"/>
        <v>0.42309084328628299</v>
      </c>
      <c r="K61" s="115">
        <v>3604</v>
      </c>
      <c r="L61" s="116">
        <f t="shared" si="2"/>
        <v>-8.3418107833163835E-2</v>
      </c>
      <c r="M61" s="115"/>
      <c r="N61" s="116" t="s">
        <v>235</v>
      </c>
      <c r="O61" s="116" t="s">
        <v>235</v>
      </c>
    </row>
    <row r="62" spans="1:16" x14ac:dyDescent="0.25">
      <c r="A62" s="1">
        <v>10</v>
      </c>
      <c r="B62" s="114" t="s">
        <v>89</v>
      </c>
      <c r="C62" s="115">
        <v>1455</v>
      </c>
      <c r="D62" s="116">
        <v>-2.7416038382453989E-3</v>
      </c>
      <c r="E62" s="115">
        <v>1785</v>
      </c>
      <c r="F62" s="116">
        <f t="shared" si="2"/>
        <v>0.22680412371134029</v>
      </c>
      <c r="G62" s="115">
        <v>1560</v>
      </c>
      <c r="H62" s="116">
        <f t="shared" si="2"/>
        <v>-0.12605042016806722</v>
      </c>
      <c r="I62" s="115">
        <v>2904</v>
      </c>
      <c r="J62" s="116">
        <f t="shared" si="2"/>
        <v>0.86153846153846159</v>
      </c>
      <c r="K62" s="115">
        <v>4407</v>
      </c>
      <c r="L62" s="116">
        <f t="shared" si="2"/>
        <v>0.51756198347107429</v>
      </c>
      <c r="M62" s="115"/>
      <c r="N62" s="116" t="s">
        <v>235</v>
      </c>
      <c r="O62" s="116" t="s">
        <v>235</v>
      </c>
    </row>
    <row r="63" spans="1:16" x14ac:dyDescent="0.25">
      <c r="A63" s="1">
        <v>11</v>
      </c>
      <c r="B63" s="114" t="s">
        <v>91</v>
      </c>
      <c r="C63" s="115">
        <v>1620</v>
      </c>
      <c r="D63" s="116">
        <v>0.6875</v>
      </c>
      <c r="E63" s="115">
        <v>532</v>
      </c>
      <c r="F63" s="116">
        <f t="shared" si="2"/>
        <v>-0.67160493827160495</v>
      </c>
      <c r="G63" s="115">
        <v>926</v>
      </c>
      <c r="H63" s="116">
        <f t="shared" si="2"/>
        <v>0.74060150375939848</v>
      </c>
      <c r="I63" s="115">
        <v>2830</v>
      </c>
      <c r="J63" s="116">
        <f t="shared" si="2"/>
        <v>2.0561555075593954</v>
      </c>
      <c r="K63" s="115">
        <v>2091</v>
      </c>
      <c r="L63" s="116">
        <f t="shared" si="2"/>
        <v>-0.26113074204946995</v>
      </c>
      <c r="M63" s="115"/>
      <c r="N63" s="116" t="s">
        <v>235</v>
      </c>
      <c r="O63" s="116" t="s">
        <v>235</v>
      </c>
    </row>
    <row r="64" spans="1:16" x14ac:dyDescent="0.25">
      <c r="A64" s="1">
        <v>12</v>
      </c>
      <c r="B64" s="114" t="s">
        <v>93</v>
      </c>
      <c r="C64" s="115">
        <v>1534</v>
      </c>
      <c r="D64" s="116">
        <v>0.70066518847006654</v>
      </c>
      <c r="E64" s="115">
        <v>878</v>
      </c>
      <c r="F64" s="116">
        <f t="shared" si="2"/>
        <v>-0.42764015645371578</v>
      </c>
      <c r="G64" s="115">
        <v>1883</v>
      </c>
      <c r="H64" s="116">
        <f t="shared" si="2"/>
        <v>1.1446469248291571</v>
      </c>
      <c r="I64" s="115">
        <v>2283</v>
      </c>
      <c r="J64" s="116">
        <f t="shared" si="2"/>
        <v>0.21242697822623469</v>
      </c>
      <c r="K64" s="115">
        <v>3045</v>
      </c>
      <c r="L64" s="116">
        <f t="shared" si="2"/>
        <v>0.33377135348226017</v>
      </c>
      <c r="M64" s="115"/>
      <c r="N64" s="116" t="s">
        <v>235</v>
      </c>
      <c r="O64" s="116" t="s">
        <v>235</v>
      </c>
    </row>
    <row r="65" spans="1:16" ht="15.75" x14ac:dyDescent="0.25">
      <c r="B65" s="117" t="s">
        <v>30</v>
      </c>
      <c r="C65" s="118">
        <v>19123</v>
      </c>
      <c r="D65" s="119">
        <v>0.15995390027902467</v>
      </c>
      <c r="E65" s="118">
        <v>25621</v>
      </c>
      <c r="F65" s="119">
        <f t="shared" si="2"/>
        <v>0.33980024054803115</v>
      </c>
      <c r="G65" s="118">
        <v>20278</v>
      </c>
      <c r="H65" s="119">
        <f t="shared" si="2"/>
        <v>-0.20853986963818738</v>
      </c>
      <c r="I65" s="118">
        <v>32271</v>
      </c>
      <c r="J65" s="119">
        <f t="shared" si="2"/>
        <v>0.59142913502317773</v>
      </c>
      <c r="K65" s="118">
        <v>36164</v>
      </c>
      <c r="L65" s="119">
        <f t="shared" si="2"/>
        <v>0.12063462551516846</v>
      </c>
      <c r="M65" s="118">
        <v>23606</v>
      </c>
      <c r="N65" s="119">
        <v>2.5589781465872985E-2</v>
      </c>
      <c r="O65" s="119">
        <v>0.84724939353627038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398</v>
      </c>
      <c r="D75" s="116">
        <v>1.105820105820106</v>
      </c>
      <c r="E75" s="115">
        <v>385</v>
      </c>
      <c r="F75" s="116">
        <f>IFERROR(E75/C75-1,"-")</f>
        <v>-3.2663316582914548E-2</v>
      </c>
      <c r="G75" s="115">
        <v>842</v>
      </c>
      <c r="H75" s="116">
        <f>IFERROR(G75/E75-1,"-")</f>
        <v>1.1870129870129871</v>
      </c>
      <c r="I75" s="115">
        <v>895</v>
      </c>
      <c r="J75" s="116">
        <f>IFERROR(I75/G75-1,"-")</f>
        <v>6.2945368171021476E-2</v>
      </c>
      <c r="K75" s="115">
        <v>456</v>
      </c>
      <c r="L75" s="116">
        <f>IFERROR(K75/I75-1,"-")</f>
        <v>-0.49050279329608937</v>
      </c>
      <c r="M75" s="115">
        <v>536</v>
      </c>
      <c r="N75" s="116">
        <v>0.17543859649122817</v>
      </c>
      <c r="O75" s="116">
        <v>0.3467336683417086</v>
      </c>
    </row>
    <row r="76" spans="1:16" x14ac:dyDescent="0.25">
      <c r="A76" s="1">
        <v>2</v>
      </c>
      <c r="B76" s="114" t="s">
        <v>73</v>
      </c>
      <c r="C76" s="115">
        <v>301</v>
      </c>
      <c r="D76" s="116">
        <v>5.2447552447552503E-2</v>
      </c>
      <c r="E76" s="115">
        <v>738</v>
      </c>
      <c r="F76" s="116">
        <f t="shared" ref="F76:L87" si="3">IFERROR(E76/C76-1,"-")</f>
        <v>1.4518272425249168</v>
      </c>
      <c r="G76" s="115">
        <v>992</v>
      </c>
      <c r="H76" s="116">
        <f t="shared" si="3"/>
        <v>0.34417344173441733</v>
      </c>
      <c r="I76" s="115">
        <v>918</v>
      </c>
      <c r="J76" s="116">
        <f t="shared" si="3"/>
        <v>-7.4596774193548376E-2</v>
      </c>
      <c r="K76" s="115">
        <v>962</v>
      </c>
      <c r="L76" s="116">
        <f t="shared" si="3"/>
        <v>4.7930283224400849E-2</v>
      </c>
      <c r="M76" s="115">
        <v>676</v>
      </c>
      <c r="N76" s="116">
        <v>-0.29729729729729726</v>
      </c>
      <c r="O76" s="116">
        <v>1.2458471760797343</v>
      </c>
    </row>
    <row r="77" spans="1:16" x14ac:dyDescent="0.25">
      <c r="A77" s="1">
        <v>3</v>
      </c>
      <c r="B77" s="114" t="s">
        <v>75</v>
      </c>
      <c r="C77" s="115">
        <v>676</v>
      </c>
      <c r="D77" s="116">
        <v>-8.4010840108401097E-2</v>
      </c>
      <c r="E77" s="115">
        <v>328</v>
      </c>
      <c r="F77" s="116">
        <f t="shared" si="3"/>
        <v>-0.51479289940828399</v>
      </c>
      <c r="G77" s="115">
        <v>1896</v>
      </c>
      <c r="H77" s="116">
        <f t="shared" si="3"/>
        <v>4.7804878048780486</v>
      </c>
      <c r="I77" s="115">
        <v>1444</v>
      </c>
      <c r="J77" s="116">
        <f t="shared" si="3"/>
        <v>-0.23839662447257381</v>
      </c>
      <c r="K77" s="115">
        <v>1522</v>
      </c>
      <c r="L77" s="116">
        <f t="shared" si="3"/>
        <v>5.4016620498614998E-2</v>
      </c>
      <c r="M77" s="115">
        <v>858</v>
      </c>
      <c r="N77" s="116">
        <v>-0.43626806833114318</v>
      </c>
      <c r="O77" s="116">
        <v>0.26923076923076916</v>
      </c>
    </row>
    <row r="78" spans="1:16" x14ac:dyDescent="0.25">
      <c r="A78" s="1">
        <v>4</v>
      </c>
      <c r="B78" s="114" t="s">
        <v>77</v>
      </c>
      <c r="C78" s="115">
        <v>821</v>
      </c>
      <c r="D78" s="116">
        <v>0.71757322175732208</v>
      </c>
      <c r="E78" s="115">
        <v>0</v>
      </c>
      <c r="F78" s="116">
        <f t="shared" si="3"/>
        <v>-1</v>
      </c>
      <c r="G78" s="115">
        <v>3816</v>
      </c>
      <c r="H78" s="116" t="str">
        <f t="shared" si="3"/>
        <v>-</v>
      </c>
      <c r="I78" s="115">
        <v>1744</v>
      </c>
      <c r="J78" s="116">
        <f t="shared" si="3"/>
        <v>-0.54297693920335433</v>
      </c>
      <c r="K78" s="115">
        <v>3895</v>
      </c>
      <c r="L78" s="116">
        <f t="shared" si="3"/>
        <v>1.2333715596330275</v>
      </c>
      <c r="M78" s="115">
        <v>1119</v>
      </c>
      <c r="N78" s="116">
        <v>-0.71270860077021825</v>
      </c>
      <c r="O78" s="116">
        <v>0.36297198538367836</v>
      </c>
    </row>
    <row r="79" spans="1:16" x14ac:dyDescent="0.25">
      <c r="A79" s="1">
        <v>5</v>
      </c>
      <c r="B79" s="114" t="s">
        <v>79</v>
      </c>
      <c r="C79" s="115">
        <v>1048</v>
      </c>
      <c r="D79" s="116">
        <v>0.85159010600706719</v>
      </c>
      <c r="E79" s="115">
        <v>0</v>
      </c>
      <c r="F79" s="116">
        <f t="shared" si="3"/>
        <v>-1</v>
      </c>
      <c r="G79" s="115">
        <v>3628</v>
      </c>
      <c r="H79" s="116" t="str">
        <f t="shared" si="3"/>
        <v>-</v>
      </c>
      <c r="I79" s="115">
        <v>1571</v>
      </c>
      <c r="J79" s="116">
        <f t="shared" si="3"/>
        <v>-0.56697905181918418</v>
      </c>
      <c r="K79" s="115">
        <v>1087</v>
      </c>
      <c r="L79" s="116">
        <f t="shared" si="3"/>
        <v>-0.30808402291534054</v>
      </c>
      <c r="M79" s="115">
        <v>1531</v>
      </c>
      <c r="N79" s="116">
        <v>0.40846366145354196</v>
      </c>
      <c r="O79" s="116">
        <v>0.46087786259541974</v>
      </c>
    </row>
    <row r="80" spans="1:16" x14ac:dyDescent="0.25">
      <c r="A80" s="1">
        <v>6</v>
      </c>
      <c r="B80" s="114" t="s">
        <v>81</v>
      </c>
      <c r="C80" s="115">
        <v>1192</v>
      </c>
      <c r="D80" s="116">
        <v>-0.18856364874063991</v>
      </c>
      <c r="E80" s="115">
        <v>0</v>
      </c>
      <c r="F80" s="116">
        <f t="shared" si="3"/>
        <v>-1</v>
      </c>
      <c r="G80" s="115">
        <v>3386</v>
      </c>
      <c r="H80" s="116" t="str">
        <f t="shared" si="3"/>
        <v>-</v>
      </c>
      <c r="I80" s="115">
        <v>964</v>
      </c>
      <c r="J80" s="116">
        <f t="shared" si="3"/>
        <v>-0.7152982870643827</v>
      </c>
      <c r="K80" s="115">
        <v>2060</v>
      </c>
      <c r="L80" s="116">
        <f t="shared" si="3"/>
        <v>1.1369294605809128</v>
      </c>
      <c r="M80" s="115">
        <v>2056</v>
      </c>
      <c r="N80" s="116">
        <v>-1.9417475728155109E-3</v>
      </c>
      <c r="O80" s="116">
        <v>0.72483221476510074</v>
      </c>
    </row>
    <row r="81" spans="1:16" x14ac:dyDescent="0.25">
      <c r="A81" s="1">
        <v>7</v>
      </c>
      <c r="B81" s="114" t="s">
        <v>83</v>
      </c>
      <c r="C81" s="115">
        <v>1900</v>
      </c>
      <c r="D81" s="116">
        <v>-0.20932168123179362</v>
      </c>
      <c r="E81" s="115">
        <v>0</v>
      </c>
      <c r="F81" s="116">
        <f t="shared" si="3"/>
        <v>-1</v>
      </c>
      <c r="G81" s="115">
        <v>1813</v>
      </c>
      <c r="H81" s="116" t="str">
        <f t="shared" si="3"/>
        <v>-</v>
      </c>
      <c r="I81" s="115">
        <v>1304</v>
      </c>
      <c r="J81" s="116">
        <f t="shared" si="3"/>
        <v>-0.28075013789299508</v>
      </c>
      <c r="K81" s="115">
        <v>2963</v>
      </c>
      <c r="L81" s="116">
        <f t="shared" si="3"/>
        <v>1.272239263803681</v>
      </c>
      <c r="M81" s="115">
        <v>1930</v>
      </c>
      <c r="N81" s="116">
        <v>-0.34863314208572393</v>
      </c>
      <c r="O81" s="116">
        <v>1.5789473684210575E-2</v>
      </c>
    </row>
    <row r="82" spans="1:16" x14ac:dyDescent="0.25">
      <c r="A82" s="1">
        <v>8</v>
      </c>
      <c r="B82" s="114" t="s">
        <v>85</v>
      </c>
      <c r="C82" s="115">
        <v>1727</v>
      </c>
      <c r="D82" s="116">
        <v>-0.48386132695756123</v>
      </c>
      <c r="E82" s="115">
        <v>309</v>
      </c>
      <c r="F82" s="116">
        <f t="shared" si="3"/>
        <v>-0.82107701215981477</v>
      </c>
      <c r="G82" s="115">
        <v>2374</v>
      </c>
      <c r="H82" s="116">
        <f t="shared" si="3"/>
        <v>6.6828478964401299</v>
      </c>
      <c r="I82" s="115">
        <v>2841</v>
      </c>
      <c r="J82" s="116">
        <f t="shared" si="3"/>
        <v>0.19671440606571178</v>
      </c>
      <c r="K82" s="115">
        <v>2313</v>
      </c>
      <c r="L82" s="116">
        <f t="shared" si="3"/>
        <v>-0.18585005279831046</v>
      </c>
      <c r="M82" s="115">
        <v>2655</v>
      </c>
      <c r="N82" s="116">
        <v>0.14785992217898825</v>
      </c>
      <c r="O82" s="116">
        <v>0.5373480023161552</v>
      </c>
    </row>
    <row r="83" spans="1:16" x14ac:dyDescent="0.25">
      <c r="A83" s="1">
        <v>9</v>
      </c>
      <c r="B83" s="114" t="s">
        <v>87</v>
      </c>
      <c r="C83" s="115">
        <v>1171</v>
      </c>
      <c r="D83" s="116">
        <v>-0.36941303177167473</v>
      </c>
      <c r="E83" s="115">
        <v>298</v>
      </c>
      <c r="F83" s="116">
        <f t="shared" si="3"/>
        <v>-0.74551665243381726</v>
      </c>
      <c r="G83" s="115">
        <v>3200</v>
      </c>
      <c r="H83" s="116">
        <f t="shared" si="3"/>
        <v>9.7382550335570475</v>
      </c>
      <c r="I83" s="115">
        <v>1911</v>
      </c>
      <c r="J83" s="116">
        <f t="shared" si="3"/>
        <v>-0.40281250000000002</v>
      </c>
      <c r="K83" s="115">
        <v>1510</v>
      </c>
      <c r="L83" s="116">
        <f t="shared" si="3"/>
        <v>-0.20983778126635266</v>
      </c>
      <c r="M83" s="115"/>
      <c r="N83" s="116" t="s">
        <v>235</v>
      </c>
      <c r="O83" s="116" t="s">
        <v>235</v>
      </c>
    </row>
    <row r="84" spans="1:16" x14ac:dyDescent="0.25">
      <c r="A84" s="1">
        <v>10</v>
      </c>
      <c r="B84" s="114" t="s">
        <v>89</v>
      </c>
      <c r="C84" s="115">
        <v>1235</v>
      </c>
      <c r="D84" s="116">
        <v>-0.2168674698795181</v>
      </c>
      <c r="E84" s="115">
        <v>541</v>
      </c>
      <c r="F84" s="116">
        <f t="shared" si="3"/>
        <v>-0.56194331983805668</v>
      </c>
      <c r="G84" s="115">
        <v>278</v>
      </c>
      <c r="H84" s="116">
        <f t="shared" si="3"/>
        <v>-0.48613678373382629</v>
      </c>
      <c r="I84" s="115">
        <v>1349</v>
      </c>
      <c r="J84" s="116">
        <f t="shared" si="3"/>
        <v>3.8525179856115104</v>
      </c>
      <c r="K84" s="115">
        <v>1500</v>
      </c>
      <c r="L84" s="116">
        <f t="shared" si="3"/>
        <v>0.11193476649369893</v>
      </c>
      <c r="M84" s="115"/>
      <c r="N84" s="116" t="s">
        <v>235</v>
      </c>
      <c r="O84" s="116" t="s">
        <v>235</v>
      </c>
    </row>
    <row r="85" spans="1:16" x14ac:dyDescent="0.25">
      <c r="A85" s="1">
        <v>11</v>
      </c>
      <c r="B85" s="114" t="s">
        <v>91</v>
      </c>
      <c r="C85" s="115">
        <v>794</v>
      </c>
      <c r="D85" s="116">
        <v>4.293333333333333</v>
      </c>
      <c r="E85" s="115">
        <v>919</v>
      </c>
      <c r="F85" s="116">
        <f t="shared" si="3"/>
        <v>0.15743073047858935</v>
      </c>
      <c r="G85" s="115">
        <v>582</v>
      </c>
      <c r="H85" s="116">
        <f t="shared" si="3"/>
        <v>-0.36670293797606091</v>
      </c>
      <c r="I85" s="115">
        <v>719</v>
      </c>
      <c r="J85" s="116">
        <f t="shared" si="3"/>
        <v>0.23539518900343648</v>
      </c>
      <c r="K85" s="115">
        <v>584</v>
      </c>
      <c r="L85" s="116">
        <f t="shared" si="3"/>
        <v>-0.18776077885952713</v>
      </c>
      <c r="M85" s="115"/>
      <c r="N85" s="116" t="s">
        <v>235</v>
      </c>
      <c r="O85" s="116" t="s">
        <v>235</v>
      </c>
    </row>
    <row r="86" spans="1:16" x14ac:dyDescent="0.25">
      <c r="A86" s="1">
        <v>12</v>
      </c>
      <c r="B86" s="114" t="s">
        <v>93</v>
      </c>
      <c r="C86" s="115">
        <v>623</v>
      </c>
      <c r="D86" s="116">
        <v>7.413793103448274E-2</v>
      </c>
      <c r="E86" s="115">
        <v>1314</v>
      </c>
      <c r="F86" s="116">
        <f t="shared" si="3"/>
        <v>1.1091492776886036</v>
      </c>
      <c r="G86" s="115">
        <v>1313</v>
      </c>
      <c r="H86" s="116">
        <f t="shared" si="3"/>
        <v>-7.6103500761037779E-4</v>
      </c>
      <c r="I86" s="115">
        <v>699</v>
      </c>
      <c r="J86" s="116">
        <f t="shared" si="3"/>
        <v>-0.46763137852246761</v>
      </c>
      <c r="K86" s="115">
        <v>668</v>
      </c>
      <c r="L86" s="116">
        <f t="shared" si="3"/>
        <v>-4.4349070100143106E-2</v>
      </c>
      <c r="M86" s="115"/>
      <c r="N86" s="116" t="s">
        <v>235</v>
      </c>
      <c r="O86" s="116" t="s">
        <v>235</v>
      </c>
    </row>
    <row r="87" spans="1:16" ht="15.75" x14ac:dyDescent="0.25">
      <c r="B87" s="117" t="s">
        <v>30</v>
      </c>
      <c r="C87" s="118">
        <v>11886</v>
      </c>
      <c r="D87" s="119">
        <v>-0.12852848449299803</v>
      </c>
      <c r="E87" s="118">
        <v>4963</v>
      </c>
      <c r="F87" s="119">
        <f t="shared" si="3"/>
        <v>-0.58244994110718484</v>
      </c>
      <c r="G87" s="118">
        <v>24120</v>
      </c>
      <c r="H87" s="119">
        <f t="shared" si="3"/>
        <v>3.8599637316139432</v>
      </c>
      <c r="I87" s="118">
        <v>16359</v>
      </c>
      <c r="J87" s="119">
        <f t="shared" si="3"/>
        <v>-0.32176616915422884</v>
      </c>
      <c r="K87" s="118">
        <v>19520</v>
      </c>
      <c r="L87" s="119">
        <f t="shared" si="3"/>
        <v>0.19322696986368371</v>
      </c>
      <c r="M87" s="118">
        <v>11361</v>
      </c>
      <c r="N87" s="119">
        <v>-0.25540699960676372</v>
      </c>
      <c r="O87" s="119">
        <v>0.40902889743271742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239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10583</v>
      </c>
      <c r="D97" s="116">
        <v>2.8355387523637532E-4</v>
      </c>
      <c r="E97" s="115">
        <v>11502</v>
      </c>
      <c r="F97" s="116">
        <f t="shared" ref="F97:L109" si="4">IFERROR(E97/C97-1,"-")</f>
        <v>8.6837380704904099E-2</v>
      </c>
      <c r="G97" s="115">
        <v>1547</v>
      </c>
      <c r="H97" s="116">
        <f t="shared" si="4"/>
        <v>-0.86550165188662842</v>
      </c>
      <c r="I97" s="115">
        <v>9659</v>
      </c>
      <c r="J97" s="116">
        <f t="shared" si="4"/>
        <v>5.2436974789915967</v>
      </c>
      <c r="K97" s="115">
        <v>13056</v>
      </c>
      <c r="L97" s="116">
        <f t="shared" si="4"/>
        <v>0.35169272181385236</v>
      </c>
      <c r="M97" s="115">
        <v>14947</v>
      </c>
      <c r="N97" s="116">
        <v>0.14483762254901955</v>
      </c>
      <c r="O97" s="116">
        <v>0.41235944439194938</v>
      </c>
    </row>
    <row r="98" spans="2:15" x14ac:dyDescent="0.25">
      <c r="B98" s="114" t="s">
        <v>73</v>
      </c>
      <c r="C98" s="115">
        <v>10803</v>
      </c>
      <c r="D98" s="116">
        <v>2.3495973472287934E-2</v>
      </c>
      <c r="E98" s="115">
        <v>12365</v>
      </c>
      <c r="F98" s="116">
        <f t="shared" si="4"/>
        <v>0.14458946588910493</v>
      </c>
      <c r="G98" s="115">
        <v>933</v>
      </c>
      <c r="H98" s="116">
        <f t="shared" si="4"/>
        <v>-0.92454508693894055</v>
      </c>
      <c r="I98" s="115">
        <v>12449</v>
      </c>
      <c r="J98" s="116">
        <f t="shared" si="4"/>
        <v>12.342979635584138</v>
      </c>
      <c r="K98" s="115">
        <v>18051</v>
      </c>
      <c r="L98" s="116">
        <f t="shared" si="4"/>
        <v>0.44999598361314153</v>
      </c>
      <c r="M98" s="115">
        <v>15947</v>
      </c>
      <c r="N98" s="116">
        <v>-0.116558639410559</v>
      </c>
      <c r="O98" s="116">
        <v>0.4761640285105988</v>
      </c>
    </row>
    <row r="99" spans="2:15" x14ac:dyDescent="0.25">
      <c r="B99" s="114" t="s">
        <v>75</v>
      </c>
      <c r="C99" s="115">
        <v>10704</v>
      </c>
      <c r="D99" s="116">
        <v>-9.9889012208657091E-3</v>
      </c>
      <c r="E99" s="115">
        <v>4934</v>
      </c>
      <c r="F99" s="116">
        <f t="shared" si="4"/>
        <v>-0.53905082212257094</v>
      </c>
      <c r="G99" s="115">
        <v>1187</v>
      </c>
      <c r="H99" s="116">
        <f t="shared" si="4"/>
        <v>-0.75942440210782325</v>
      </c>
      <c r="I99" s="115">
        <v>17100</v>
      </c>
      <c r="J99" s="116">
        <f t="shared" si="4"/>
        <v>13.406065711878686</v>
      </c>
      <c r="K99" s="115">
        <v>17851</v>
      </c>
      <c r="L99" s="116">
        <f t="shared" si="4"/>
        <v>4.3918128654970801E-2</v>
      </c>
      <c r="M99" s="115">
        <v>17806</v>
      </c>
      <c r="N99" s="116">
        <v>-2.5208671783093495E-3</v>
      </c>
      <c r="O99" s="116">
        <v>0.66349028400597909</v>
      </c>
    </row>
    <row r="100" spans="2:15" x14ac:dyDescent="0.25">
      <c r="B100" s="114" t="s">
        <v>77</v>
      </c>
      <c r="C100" s="115">
        <v>8980</v>
      </c>
      <c r="D100" s="116">
        <v>1.103355100202652E-2</v>
      </c>
      <c r="E100" s="115">
        <v>0</v>
      </c>
      <c r="F100" s="116">
        <f t="shared" si="4"/>
        <v>-1</v>
      </c>
      <c r="G100" s="115">
        <v>1800</v>
      </c>
      <c r="H100" s="116" t="str">
        <f t="shared" si="4"/>
        <v>-</v>
      </c>
      <c r="I100" s="115">
        <v>12237</v>
      </c>
      <c r="J100" s="116">
        <f t="shared" si="4"/>
        <v>5.7983333333333329</v>
      </c>
      <c r="K100" s="115">
        <v>19701</v>
      </c>
      <c r="L100" s="116">
        <f t="shared" si="4"/>
        <v>0.6099534199558716</v>
      </c>
      <c r="M100" s="115">
        <v>16557</v>
      </c>
      <c r="N100" s="116">
        <v>-0.15958580782701381</v>
      </c>
      <c r="O100" s="116">
        <v>0.8437639198218263</v>
      </c>
    </row>
    <row r="101" spans="2:15" x14ac:dyDescent="0.25">
      <c r="B101" s="114" t="s">
        <v>79</v>
      </c>
      <c r="C101" s="115">
        <v>7370</v>
      </c>
      <c r="D101" s="116">
        <v>-5.2333804809052364E-2</v>
      </c>
      <c r="E101" s="115">
        <v>0</v>
      </c>
      <c r="F101" s="116">
        <f t="shared" si="4"/>
        <v>-1</v>
      </c>
      <c r="G101" s="115">
        <v>2381</v>
      </c>
      <c r="H101" s="116" t="str">
        <f t="shared" si="4"/>
        <v>-</v>
      </c>
      <c r="I101" s="115">
        <v>11861</v>
      </c>
      <c r="J101" s="116">
        <f t="shared" si="4"/>
        <v>3.9815203695926078</v>
      </c>
      <c r="K101" s="115">
        <v>16780</v>
      </c>
      <c r="L101" s="116">
        <f t="shared" si="4"/>
        <v>0.41472051260433362</v>
      </c>
      <c r="M101" s="115">
        <v>15781</v>
      </c>
      <c r="N101" s="116">
        <v>-5.9535160905840323E-2</v>
      </c>
      <c r="O101" s="116">
        <v>1.1412483039348711</v>
      </c>
    </row>
    <row r="102" spans="2:15" x14ac:dyDescent="0.25">
      <c r="B102" s="114" t="s">
        <v>81</v>
      </c>
      <c r="C102" s="115">
        <v>8672</v>
      </c>
      <c r="D102" s="116">
        <v>3.5339063992359199E-2</v>
      </c>
      <c r="E102" s="115">
        <v>0</v>
      </c>
      <c r="F102" s="116">
        <f t="shared" si="4"/>
        <v>-1</v>
      </c>
      <c r="G102" s="115">
        <v>5165</v>
      </c>
      <c r="H102" s="116" t="str">
        <f t="shared" si="4"/>
        <v>-</v>
      </c>
      <c r="I102" s="115">
        <v>9593</v>
      </c>
      <c r="J102" s="116">
        <f t="shared" si="4"/>
        <v>0.85730880929332032</v>
      </c>
      <c r="K102" s="115">
        <v>16725</v>
      </c>
      <c r="L102" s="116">
        <f t="shared" si="4"/>
        <v>0.74345877202126553</v>
      </c>
      <c r="M102" s="115">
        <v>14399</v>
      </c>
      <c r="N102" s="116">
        <v>-0.13907324364723472</v>
      </c>
      <c r="O102" s="116">
        <v>0.66040129151291516</v>
      </c>
    </row>
    <row r="103" spans="2:15" x14ac:dyDescent="0.25">
      <c r="B103" s="114" t="s">
        <v>83</v>
      </c>
      <c r="C103" s="115">
        <v>8258</v>
      </c>
      <c r="D103" s="116">
        <v>-0.19355468750000004</v>
      </c>
      <c r="E103" s="115">
        <v>0</v>
      </c>
      <c r="F103" s="116">
        <f t="shared" si="4"/>
        <v>-1</v>
      </c>
      <c r="G103" s="115">
        <v>4779</v>
      </c>
      <c r="H103" s="116" t="str">
        <f t="shared" si="4"/>
        <v>-</v>
      </c>
      <c r="I103" s="115">
        <v>10238</v>
      </c>
      <c r="J103" s="116">
        <f t="shared" si="4"/>
        <v>1.1422891818372043</v>
      </c>
      <c r="K103" s="115">
        <v>14840</v>
      </c>
      <c r="L103" s="116">
        <f t="shared" si="4"/>
        <v>0.44950185583121693</v>
      </c>
      <c r="M103" s="115">
        <v>15232</v>
      </c>
      <c r="N103" s="116">
        <v>2.6415094339622636E-2</v>
      </c>
      <c r="O103" s="116">
        <v>0.84451441026883023</v>
      </c>
    </row>
    <row r="104" spans="2:15" x14ac:dyDescent="0.25">
      <c r="B104" s="114" t="s">
        <v>85</v>
      </c>
      <c r="C104" s="115">
        <v>9593</v>
      </c>
      <c r="D104" s="116">
        <v>0.21986266531027465</v>
      </c>
      <c r="E104" s="115">
        <v>3375</v>
      </c>
      <c r="F104" s="116">
        <f t="shared" si="4"/>
        <v>-0.6481809652871886</v>
      </c>
      <c r="G104" s="115">
        <v>7120</v>
      </c>
      <c r="H104" s="116">
        <f t="shared" si="4"/>
        <v>1.1096296296296297</v>
      </c>
      <c r="I104" s="115">
        <v>13529</v>
      </c>
      <c r="J104" s="116">
        <f t="shared" si="4"/>
        <v>0.90014044943820215</v>
      </c>
      <c r="K104" s="115">
        <v>13592</v>
      </c>
      <c r="L104" s="116">
        <f t="shared" si="4"/>
        <v>4.6566634636706628E-3</v>
      </c>
      <c r="M104" s="115">
        <v>15250</v>
      </c>
      <c r="N104" s="116">
        <v>0.12198351971748078</v>
      </c>
      <c r="O104" s="116">
        <v>0.58970082351714792</v>
      </c>
    </row>
    <row r="105" spans="2:15" x14ac:dyDescent="0.25">
      <c r="B105" s="114" t="s">
        <v>87</v>
      </c>
      <c r="C105" s="115">
        <v>8557</v>
      </c>
      <c r="D105" s="116">
        <v>1.2303324263575055E-2</v>
      </c>
      <c r="E105" s="115">
        <v>3172</v>
      </c>
      <c r="F105" s="116">
        <f t="shared" si="4"/>
        <v>-0.62930933738459738</v>
      </c>
      <c r="G105" s="115">
        <v>7085</v>
      </c>
      <c r="H105" s="116">
        <f t="shared" si="4"/>
        <v>1.2336065573770494</v>
      </c>
      <c r="I105" s="115">
        <v>11582</v>
      </c>
      <c r="J105" s="116">
        <f t="shared" si="4"/>
        <v>0.63472124206069158</v>
      </c>
      <c r="K105" s="115">
        <v>13749</v>
      </c>
      <c r="L105" s="116">
        <f t="shared" si="4"/>
        <v>0.18710067345881543</v>
      </c>
      <c r="M105" s="115"/>
      <c r="N105" s="116" t="s">
        <v>235</v>
      </c>
      <c r="O105" s="116" t="s">
        <v>235</v>
      </c>
    </row>
    <row r="106" spans="2:15" x14ac:dyDescent="0.25">
      <c r="B106" s="114" t="s">
        <v>89</v>
      </c>
      <c r="C106" s="115">
        <v>9226</v>
      </c>
      <c r="D106" s="116">
        <v>-0.13216066221427902</v>
      </c>
      <c r="E106" s="115">
        <v>2194</v>
      </c>
      <c r="F106" s="116">
        <f t="shared" si="4"/>
        <v>-0.76219380013006721</v>
      </c>
      <c r="G106" s="115">
        <v>11486</v>
      </c>
      <c r="H106" s="116">
        <f t="shared" si="4"/>
        <v>4.2351868732907931</v>
      </c>
      <c r="I106" s="115">
        <v>15797</v>
      </c>
      <c r="J106" s="116">
        <f t="shared" si="4"/>
        <v>0.37532648441581062</v>
      </c>
      <c r="K106" s="115">
        <v>20188</v>
      </c>
      <c r="L106" s="116">
        <f t="shared" si="4"/>
        <v>0.27796417041210364</v>
      </c>
      <c r="M106" s="115"/>
      <c r="N106" s="116" t="s">
        <v>235</v>
      </c>
      <c r="O106" s="116" t="s">
        <v>235</v>
      </c>
    </row>
    <row r="107" spans="2:15" x14ac:dyDescent="0.25">
      <c r="B107" s="114" t="s">
        <v>91</v>
      </c>
      <c r="C107" s="115">
        <v>9595</v>
      </c>
      <c r="D107" s="116">
        <v>-0.13698506925706067</v>
      </c>
      <c r="E107" s="115">
        <v>4096</v>
      </c>
      <c r="F107" s="116">
        <f t="shared" si="4"/>
        <v>-0.57311099531005727</v>
      </c>
      <c r="G107" s="115">
        <v>9436</v>
      </c>
      <c r="H107" s="116">
        <f t="shared" si="4"/>
        <v>1.3037109375</v>
      </c>
      <c r="I107" s="115">
        <v>11275</v>
      </c>
      <c r="J107" s="116">
        <f t="shared" si="4"/>
        <v>0.19489190334887674</v>
      </c>
      <c r="K107" s="115">
        <v>15751</v>
      </c>
      <c r="L107" s="116">
        <f t="shared" si="4"/>
        <v>0.39698447893569844</v>
      </c>
      <c r="M107" s="115"/>
      <c r="N107" s="116" t="s">
        <v>235</v>
      </c>
      <c r="O107" s="116" t="s">
        <v>235</v>
      </c>
    </row>
    <row r="108" spans="2:15" x14ac:dyDescent="0.25">
      <c r="B108" s="114" t="s">
        <v>93</v>
      </c>
      <c r="C108" s="115">
        <v>9551</v>
      </c>
      <c r="D108" s="116">
        <v>-0.16101546029515112</v>
      </c>
      <c r="E108" s="115">
        <v>4101</v>
      </c>
      <c r="F108" s="116">
        <f t="shared" si="4"/>
        <v>-0.5706208773950372</v>
      </c>
      <c r="G108" s="115">
        <v>10142</v>
      </c>
      <c r="H108" s="116">
        <f t="shared" si="4"/>
        <v>1.4730553523530845</v>
      </c>
      <c r="I108" s="115">
        <v>14923</v>
      </c>
      <c r="J108" s="116">
        <f t="shared" si="4"/>
        <v>0.47140603431275885</v>
      </c>
      <c r="K108" s="115">
        <v>16620</v>
      </c>
      <c r="L108" s="116">
        <f t="shared" si="4"/>
        <v>0.11371708101588163</v>
      </c>
      <c r="M108" s="115"/>
      <c r="N108" s="116" t="s">
        <v>235</v>
      </c>
      <c r="O108" s="116" t="s">
        <v>235</v>
      </c>
    </row>
    <row r="109" spans="2:15" ht="15.75" x14ac:dyDescent="0.25">
      <c r="B109" s="117" t="s">
        <v>30</v>
      </c>
      <c r="C109" s="118">
        <v>111892</v>
      </c>
      <c r="D109" s="119">
        <v>-4.096955567745475E-2</v>
      </c>
      <c r="E109" s="118">
        <v>46883</v>
      </c>
      <c r="F109" s="119">
        <f t="shared" si="4"/>
        <v>-0.58099774782826297</v>
      </c>
      <c r="G109" s="118">
        <v>63061</v>
      </c>
      <c r="H109" s="119">
        <f t="shared" si="4"/>
        <v>0.34507177441716608</v>
      </c>
      <c r="I109" s="118">
        <v>150243</v>
      </c>
      <c r="J109" s="119">
        <f t="shared" si="4"/>
        <v>1.3825026561583229</v>
      </c>
      <c r="K109" s="118">
        <v>196904</v>
      </c>
      <c r="L109" s="119">
        <f t="shared" si="4"/>
        <v>0.31057020959379145</v>
      </c>
      <c r="M109" s="118">
        <v>125919</v>
      </c>
      <c r="N109" s="119">
        <v>-3.5812735458972678E-2</v>
      </c>
      <c r="O109" s="119">
        <v>0.67974867601350009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5137</v>
      </c>
      <c r="D119" s="116">
        <v>-7.1511403169695065E-3</v>
      </c>
      <c r="E119" s="115">
        <v>6069</v>
      </c>
      <c r="F119" s="116">
        <f t="shared" ref="F119:L131" si="5">IFERROR(E119/C119-1,"-")</f>
        <v>0.18142884952306804</v>
      </c>
      <c r="G119" s="115">
        <v>600</v>
      </c>
      <c r="H119" s="116">
        <f t="shared" si="5"/>
        <v>-0.90113692535837864</v>
      </c>
      <c r="I119" s="115">
        <v>4461</v>
      </c>
      <c r="J119" s="116">
        <f t="shared" si="5"/>
        <v>6.4349999999999996</v>
      </c>
      <c r="K119" s="115">
        <v>7408</v>
      </c>
      <c r="L119" s="116">
        <f t="shared" si="5"/>
        <v>0.6606142120600762</v>
      </c>
      <c r="M119" s="115">
        <v>8300</v>
      </c>
      <c r="N119" s="116">
        <v>0.12041036717062625</v>
      </c>
      <c r="O119" s="116">
        <v>0.61572902472260083</v>
      </c>
    </row>
    <row r="120" spans="1:16" x14ac:dyDescent="0.25">
      <c r="B120" s="114" t="s">
        <v>73</v>
      </c>
      <c r="C120" s="115">
        <v>6005</v>
      </c>
      <c r="D120" s="116">
        <v>6.3208215297450465E-2</v>
      </c>
      <c r="E120" s="115">
        <v>7131</v>
      </c>
      <c r="F120" s="116">
        <f t="shared" si="5"/>
        <v>0.18751040799333896</v>
      </c>
      <c r="G120" s="115">
        <v>72</v>
      </c>
      <c r="H120" s="116">
        <f t="shared" si="5"/>
        <v>-0.98990323937736646</v>
      </c>
      <c r="I120" s="115">
        <v>6730</v>
      </c>
      <c r="J120" s="116">
        <f t="shared" si="5"/>
        <v>92.472222222222229</v>
      </c>
      <c r="K120" s="115">
        <v>11400</v>
      </c>
      <c r="L120" s="116">
        <f t="shared" si="5"/>
        <v>0.69390787518573549</v>
      </c>
      <c r="M120" s="115">
        <v>8996</v>
      </c>
      <c r="N120" s="116">
        <v>-0.21087719298245611</v>
      </c>
      <c r="O120" s="116">
        <v>0.49808492922564529</v>
      </c>
    </row>
    <row r="121" spans="1:16" x14ac:dyDescent="0.25">
      <c r="B121" s="114" t="s">
        <v>75</v>
      </c>
      <c r="C121" s="115">
        <v>5504</v>
      </c>
      <c r="D121" s="116">
        <v>-5.0051777701070055E-2</v>
      </c>
      <c r="E121" s="115">
        <v>2539</v>
      </c>
      <c r="F121" s="116">
        <f t="shared" si="5"/>
        <v>-0.53869912790697683</v>
      </c>
      <c r="G121" s="115">
        <v>171</v>
      </c>
      <c r="H121" s="116">
        <f t="shared" si="5"/>
        <v>-0.9326506498621504</v>
      </c>
      <c r="I121" s="115">
        <v>8538</v>
      </c>
      <c r="J121" s="116">
        <f t="shared" si="5"/>
        <v>48.929824561403507</v>
      </c>
      <c r="K121" s="115">
        <v>11193</v>
      </c>
      <c r="L121" s="116">
        <f t="shared" si="5"/>
        <v>0.31096275474349966</v>
      </c>
      <c r="M121" s="115">
        <v>10352</v>
      </c>
      <c r="N121" s="116">
        <v>-7.51362458679532E-2</v>
      </c>
      <c r="O121" s="116">
        <v>0.8808139534883721</v>
      </c>
    </row>
    <row r="122" spans="1:16" x14ac:dyDescent="0.25">
      <c r="B122" s="114" t="s">
        <v>77</v>
      </c>
      <c r="C122" s="115">
        <v>5038</v>
      </c>
      <c r="D122" s="116">
        <v>-5.7965594614809324E-2</v>
      </c>
      <c r="E122" s="115">
        <v>0</v>
      </c>
      <c r="F122" s="116">
        <f t="shared" si="5"/>
        <v>-1</v>
      </c>
      <c r="G122" s="115">
        <v>79</v>
      </c>
      <c r="H122" s="116" t="str">
        <f t="shared" si="5"/>
        <v>-</v>
      </c>
      <c r="I122" s="115">
        <v>7844</v>
      </c>
      <c r="J122" s="116">
        <f t="shared" si="5"/>
        <v>98.291139240506325</v>
      </c>
      <c r="K122" s="115">
        <v>12880</v>
      </c>
      <c r="L122" s="116">
        <f t="shared" si="5"/>
        <v>0.64201937786843444</v>
      </c>
      <c r="M122" s="115">
        <v>10335</v>
      </c>
      <c r="N122" s="116">
        <v>-0.1975931677018633</v>
      </c>
      <c r="O122" s="116">
        <v>1.0514092894005556</v>
      </c>
    </row>
    <row r="123" spans="1:16" x14ac:dyDescent="0.25">
      <c r="B123" s="114" t="s">
        <v>79</v>
      </c>
      <c r="C123" s="115">
        <v>4153</v>
      </c>
      <c r="D123" s="116">
        <v>-0.1066896106689611</v>
      </c>
      <c r="E123" s="115">
        <v>0</v>
      </c>
      <c r="F123" s="116">
        <f t="shared" si="5"/>
        <v>-1</v>
      </c>
      <c r="G123" s="115">
        <v>149</v>
      </c>
      <c r="H123" s="116" t="str">
        <f t="shared" si="5"/>
        <v>-</v>
      </c>
      <c r="I123" s="115">
        <v>7614</v>
      </c>
      <c r="J123" s="116">
        <f t="shared" si="5"/>
        <v>50.100671140939596</v>
      </c>
      <c r="K123" s="115">
        <v>11897</v>
      </c>
      <c r="L123" s="116">
        <f t="shared" si="5"/>
        <v>0.56251641712634615</v>
      </c>
      <c r="M123" s="115">
        <v>10229</v>
      </c>
      <c r="N123" s="116">
        <v>-0.14020341262503155</v>
      </c>
      <c r="O123" s="116">
        <v>1.4630387671562728</v>
      </c>
    </row>
    <row r="124" spans="1:16" x14ac:dyDescent="0.25">
      <c r="B124" s="114" t="s">
        <v>81</v>
      </c>
      <c r="C124" s="115">
        <v>5359</v>
      </c>
      <c r="D124" s="116">
        <v>8.5477010330160086E-2</v>
      </c>
      <c r="E124" s="115">
        <v>0</v>
      </c>
      <c r="F124" s="116">
        <f t="shared" si="5"/>
        <v>-1</v>
      </c>
      <c r="G124" s="115">
        <v>407</v>
      </c>
      <c r="H124" s="116" t="str">
        <f t="shared" si="5"/>
        <v>-</v>
      </c>
      <c r="I124" s="115">
        <v>6784</v>
      </c>
      <c r="J124" s="116">
        <f t="shared" si="5"/>
        <v>15.668304668304668</v>
      </c>
      <c r="K124" s="115">
        <v>11071</v>
      </c>
      <c r="L124" s="116">
        <f t="shared" si="5"/>
        <v>0.63192806603773577</v>
      </c>
      <c r="M124" s="115">
        <v>9672</v>
      </c>
      <c r="N124" s="116">
        <v>-0.12636618191671933</v>
      </c>
      <c r="O124" s="116">
        <v>0.80481433103190891</v>
      </c>
    </row>
    <row r="125" spans="1:16" x14ac:dyDescent="0.25">
      <c r="B125" s="114" t="s">
        <v>83</v>
      </c>
      <c r="C125" s="115">
        <v>5076</v>
      </c>
      <c r="D125" s="116">
        <v>-0.10143388210302706</v>
      </c>
      <c r="E125" s="115">
        <v>0</v>
      </c>
      <c r="F125" s="116">
        <f t="shared" si="5"/>
        <v>-1</v>
      </c>
      <c r="G125" s="115">
        <v>1257</v>
      </c>
      <c r="H125" s="116" t="str">
        <f t="shared" si="5"/>
        <v>-</v>
      </c>
      <c r="I125" s="115">
        <v>6493</v>
      </c>
      <c r="J125" s="116">
        <f t="shared" si="5"/>
        <v>4.1654733492442322</v>
      </c>
      <c r="K125" s="115">
        <v>9714</v>
      </c>
      <c r="L125" s="116">
        <f t="shared" si="5"/>
        <v>0.49607269367010631</v>
      </c>
      <c r="M125" s="115">
        <v>9908</v>
      </c>
      <c r="N125" s="116">
        <v>1.9971175622812476E-2</v>
      </c>
      <c r="O125" s="116">
        <v>0.95193065405831367</v>
      </c>
    </row>
    <row r="126" spans="1:16" x14ac:dyDescent="0.25">
      <c r="B126" s="114" t="s">
        <v>85</v>
      </c>
      <c r="C126" s="115">
        <v>5299</v>
      </c>
      <c r="D126" s="116">
        <v>0.29909291493013002</v>
      </c>
      <c r="E126" s="115">
        <v>1065</v>
      </c>
      <c r="F126" s="116">
        <f t="shared" si="5"/>
        <v>-0.79901868277033405</v>
      </c>
      <c r="G126" s="115">
        <v>3443</v>
      </c>
      <c r="H126" s="116">
        <f t="shared" si="5"/>
        <v>2.2328638497652582</v>
      </c>
      <c r="I126" s="115">
        <v>9215</v>
      </c>
      <c r="J126" s="116">
        <f t="shared" si="5"/>
        <v>1.6764449607900089</v>
      </c>
      <c r="K126" s="115">
        <v>9184</v>
      </c>
      <c r="L126" s="116">
        <f t="shared" si="5"/>
        <v>-3.3640803038523792E-3</v>
      </c>
      <c r="M126" s="115">
        <v>9915</v>
      </c>
      <c r="N126" s="116">
        <v>7.9594947735191601E-2</v>
      </c>
      <c r="O126" s="116">
        <v>0.87110775618041147</v>
      </c>
    </row>
    <row r="127" spans="1:16" x14ac:dyDescent="0.25">
      <c r="B127" s="114" t="s">
        <v>87</v>
      </c>
      <c r="C127" s="115">
        <v>4728</v>
      </c>
      <c r="D127" s="116">
        <v>-6.5243179122182693E-2</v>
      </c>
      <c r="E127" s="115">
        <v>827</v>
      </c>
      <c r="F127" s="116">
        <f t="shared" si="5"/>
        <v>-0.82508460236886627</v>
      </c>
      <c r="G127" s="115">
        <v>3529</v>
      </c>
      <c r="H127" s="116">
        <f t="shared" si="5"/>
        <v>3.2672309552599756</v>
      </c>
      <c r="I127" s="115">
        <v>7683</v>
      </c>
      <c r="J127" s="116">
        <f t="shared" si="5"/>
        <v>1.1771039954661378</v>
      </c>
      <c r="K127" s="115">
        <v>9672</v>
      </c>
      <c r="L127" s="116">
        <f t="shared" si="5"/>
        <v>0.25888324873096447</v>
      </c>
      <c r="M127" s="115"/>
      <c r="N127" s="116" t="s">
        <v>235</v>
      </c>
      <c r="O127" s="116" t="s">
        <v>235</v>
      </c>
    </row>
    <row r="128" spans="1:16" x14ac:dyDescent="0.25">
      <c r="A128" s="120"/>
      <c r="B128" s="114" t="s">
        <v>89</v>
      </c>
      <c r="C128" s="115">
        <v>5150</v>
      </c>
      <c r="D128" s="116">
        <v>-0.10012231347195522</v>
      </c>
      <c r="E128" s="115">
        <v>1391</v>
      </c>
      <c r="F128" s="116">
        <f t="shared" si="5"/>
        <v>-0.7299029126213592</v>
      </c>
      <c r="G128" s="115">
        <v>7205</v>
      </c>
      <c r="H128" s="116">
        <f t="shared" si="5"/>
        <v>4.1797268152408336</v>
      </c>
      <c r="I128" s="115">
        <v>10291</v>
      </c>
      <c r="J128" s="116">
        <f t="shared" si="5"/>
        <v>0.42831367106176277</v>
      </c>
      <c r="K128" s="115">
        <v>14584</v>
      </c>
      <c r="L128" s="116">
        <f t="shared" si="5"/>
        <v>0.41716062578952484</v>
      </c>
      <c r="M128" s="115"/>
      <c r="N128" s="116" t="s">
        <v>235</v>
      </c>
      <c r="O128" s="116" t="s">
        <v>235</v>
      </c>
    </row>
    <row r="129" spans="2:16" x14ac:dyDescent="0.25">
      <c r="B129" s="114" t="s">
        <v>91</v>
      </c>
      <c r="C129" s="115">
        <v>4990</v>
      </c>
      <c r="D129" s="116">
        <v>-0.14334763948497853</v>
      </c>
      <c r="E129" s="115">
        <v>3284</v>
      </c>
      <c r="F129" s="116">
        <f t="shared" si="5"/>
        <v>-0.3418837675350701</v>
      </c>
      <c r="G129" s="115">
        <v>5313</v>
      </c>
      <c r="H129" s="116">
        <f t="shared" si="5"/>
        <v>0.61784409257003658</v>
      </c>
      <c r="I129" s="115">
        <v>6030</v>
      </c>
      <c r="J129" s="116">
        <f t="shared" si="5"/>
        <v>0.13495200451722189</v>
      </c>
      <c r="K129" s="115">
        <v>9172</v>
      </c>
      <c r="L129" s="116">
        <f t="shared" si="5"/>
        <v>0.52106135986732993</v>
      </c>
      <c r="M129" s="115"/>
      <c r="N129" s="116" t="s">
        <v>235</v>
      </c>
      <c r="O129" s="116" t="s">
        <v>235</v>
      </c>
    </row>
    <row r="130" spans="2:16" x14ac:dyDescent="0.25">
      <c r="B130" s="114" t="s">
        <v>93</v>
      </c>
      <c r="C130" s="115">
        <v>4975</v>
      </c>
      <c r="D130" s="116">
        <v>-9.0826023391812893E-2</v>
      </c>
      <c r="E130" s="115">
        <v>3228</v>
      </c>
      <c r="F130" s="116">
        <f t="shared" si="5"/>
        <v>-0.35115577889447236</v>
      </c>
      <c r="G130" s="115">
        <v>4587</v>
      </c>
      <c r="H130" s="116">
        <f t="shared" si="5"/>
        <v>0.42100371747211907</v>
      </c>
      <c r="I130" s="115">
        <v>9121</v>
      </c>
      <c r="J130" s="116">
        <f t="shared" si="5"/>
        <v>0.98844560715064311</v>
      </c>
      <c r="K130" s="115">
        <v>9933</v>
      </c>
      <c r="L130" s="116">
        <f t="shared" si="5"/>
        <v>8.9025326170375951E-2</v>
      </c>
      <c r="M130" s="115"/>
      <c r="N130" s="116" t="s">
        <v>235</v>
      </c>
      <c r="O130" s="116" t="s">
        <v>235</v>
      </c>
    </row>
    <row r="131" spans="2:16" ht="15.75" x14ac:dyDescent="0.25">
      <c r="B131" s="117" t="s">
        <v>30</v>
      </c>
      <c r="C131" s="118">
        <v>61414</v>
      </c>
      <c r="D131" s="119">
        <v>-3.0652187638108508E-2</v>
      </c>
      <c r="E131" s="118">
        <v>26382</v>
      </c>
      <c r="F131" s="119">
        <f t="shared" si="5"/>
        <v>-0.57042368189663595</v>
      </c>
      <c r="G131" s="118">
        <v>26812</v>
      </c>
      <c r="H131" s="119">
        <f t="shared" si="5"/>
        <v>1.6298991736790169E-2</v>
      </c>
      <c r="I131" s="118">
        <v>90804</v>
      </c>
      <c r="J131" s="119">
        <f t="shared" si="5"/>
        <v>2.3866925257347456</v>
      </c>
      <c r="K131" s="118">
        <v>128108</v>
      </c>
      <c r="L131" s="119">
        <f t="shared" si="5"/>
        <v>0.41081890665609455</v>
      </c>
      <c r="M131" s="118">
        <v>77707</v>
      </c>
      <c r="N131" s="119">
        <v>-8.3070787166507398E-2</v>
      </c>
      <c r="O131" s="119">
        <v>0.86925982054797823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1166</v>
      </c>
      <c r="D141" s="116">
        <v>-0.15076474872541878</v>
      </c>
      <c r="E141" s="115">
        <v>837</v>
      </c>
      <c r="F141" s="116">
        <f t="shared" ref="F141:L153" si="6">IFERROR(E141/C141-1,"-")</f>
        <v>-0.28216123499142365</v>
      </c>
      <c r="G141" s="115">
        <v>468</v>
      </c>
      <c r="H141" s="116">
        <f t="shared" si="6"/>
        <v>-0.44086021505376349</v>
      </c>
      <c r="I141" s="115">
        <v>681</v>
      </c>
      <c r="J141" s="116">
        <f t="shared" si="6"/>
        <v>0.45512820512820507</v>
      </c>
      <c r="K141" s="115">
        <v>799</v>
      </c>
      <c r="L141" s="116">
        <f t="shared" si="6"/>
        <v>0.17327459618208518</v>
      </c>
      <c r="M141" s="115">
        <v>977</v>
      </c>
      <c r="N141" s="116">
        <v>0.22277847309136423</v>
      </c>
      <c r="O141" s="116">
        <v>-0.16209262435677529</v>
      </c>
    </row>
    <row r="142" spans="2:16" x14ac:dyDescent="0.25">
      <c r="B142" s="114" t="s">
        <v>73</v>
      </c>
      <c r="C142" s="115">
        <v>1038</v>
      </c>
      <c r="D142" s="116">
        <v>-0.10362694300518138</v>
      </c>
      <c r="E142" s="115">
        <v>508</v>
      </c>
      <c r="F142" s="116">
        <f t="shared" si="6"/>
        <v>-0.51059730250481694</v>
      </c>
      <c r="G142" s="115">
        <v>123</v>
      </c>
      <c r="H142" s="116">
        <f t="shared" si="6"/>
        <v>-0.75787401574803148</v>
      </c>
      <c r="I142" s="115">
        <v>493</v>
      </c>
      <c r="J142" s="116">
        <f t="shared" si="6"/>
        <v>3.0081300813008127</v>
      </c>
      <c r="K142" s="115">
        <v>970</v>
      </c>
      <c r="L142" s="116">
        <f t="shared" si="6"/>
        <v>0.96754563894523327</v>
      </c>
      <c r="M142" s="115">
        <v>722</v>
      </c>
      <c r="N142" s="116">
        <v>-0.25567010309278349</v>
      </c>
      <c r="O142" s="116">
        <v>-0.30443159922928709</v>
      </c>
    </row>
    <row r="143" spans="2:16" x14ac:dyDescent="0.25">
      <c r="B143" s="114" t="s">
        <v>75</v>
      </c>
      <c r="C143" s="115">
        <v>1083</v>
      </c>
      <c r="D143" s="116">
        <v>-0.32057716436637396</v>
      </c>
      <c r="E143" s="115">
        <v>482</v>
      </c>
      <c r="F143" s="116">
        <f t="shared" si="6"/>
        <v>-0.55493998153277935</v>
      </c>
      <c r="G143" s="115">
        <v>337</v>
      </c>
      <c r="H143" s="116">
        <f t="shared" si="6"/>
        <v>-0.30082987551867224</v>
      </c>
      <c r="I143" s="115">
        <v>1542</v>
      </c>
      <c r="J143" s="116">
        <f t="shared" si="6"/>
        <v>3.5756676557863498</v>
      </c>
      <c r="K143" s="115">
        <v>991</v>
      </c>
      <c r="L143" s="116">
        <f t="shared" si="6"/>
        <v>-0.35732814526588841</v>
      </c>
      <c r="M143" s="115">
        <v>1079</v>
      </c>
      <c r="N143" s="116">
        <v>8.8799192734611454E-2</v>
      </c>
      <c r="O143" s="116">
        <v>-3.6934441366573978E-3</v>
      </c>
    </row>
    <row r="144" spans="2:16" x14ac:dyDescent="0.25">
      <c r="B144" s="114" t="s">
        <v>77</v>
      </c>
      <c r="C144" s="115">
        <v>905</v>
      </c>
      <c r="D144" s="116">
        <v>0.27285513361462721</v>
      </c>
      <c r="E144" s="115">
        <v>0</v>
      </c>
      <c r="F144" s="116">
        <f t="shared" si="6"/>
        <v>-1</v>
      </c>
      <c r="G144" s="115">
        <v>336</v>
      </c>
      <c r="H144" s="116" t="str">
        <f t="shared" si="6"/>
        <v>-</v>
      </c>
      <c r="I144" s="115">
        <v>450</v>
      </c>
      <c r="J144" s="116">
        <f t="shared" si="6"/>
        <v>0.33928571428571419</v>
      </c>
      <c r="K144" s="115">
        <v>1079</v>
      </c>
      <c r="L144" s="116">
        <f t="shared" si="6"/>
        <v>1.3977777777777778</v>
      </c>
      <c r="M144" s="115">
        <v>593</v>
      </c>
      <c r="N144" s="116">
        <v>-0.45041705282669142</v>
      </c>
      <c r="O144" s="116">
        <v>-0.34475138121546967</v>
      </c>
    </row>
    <row r="145" spans="1:16" x14ac:dyDescent="0.25">
      <c r="B145" s="114" t="s">
        <v>79</v>
      </c>
      <c r="C145" s="115">
        <v>553</v>
      </c>
      <c r="D145" s="116">
        <v>3.5580524344569264E-2</v>
      </c>
      <c r="E145" s="115">
        <v>0</v>
      </c>
      <c r="F145" s="116">
        <f t="shared" si="6"/>
        <v>-1</v>
      </c>
      <c r="G145" s="115">
        <v>398</v>
      </c>
      <c r="H145" s="116" t="str">
        <f t="shared" si="6"/>
        <v>-</v>
      </c>
      <c r="I145" s="115">
        <v>288</v>
      </c>
      <c r="J145" s="116">
        <f t="shared" si="6"/>
        <v>-0.27638190954773867</v>
      </c>
      <c r="K145" s="115">
        <v>523</v>
      </c>
      <c r="L145" s="116">
        <f t="shared" si="6"/>
        <v>0.81597222222222232</v>
      </c>
      <c r="M145" s="115">
        <v>557</v>
      </c>
      <c r="N145" s="116">
        <v>6.5009560229445595E-2</v>
      </c>
      <c r="O145" s="116">
        <v>7.2332730560578096E-3</v>
      </c>
    </row>
    <row r="146" spans="1:16" x14ac:dyDescent="0.25">
      <c r="B146" s="114" t="s">
        <v>81</v>
      </c>
      <c r="C146" s="115">
        <v>397</v>
      </c>
      <c r="D146" s="116">
        <v>-0.46639784946236562</v>
      </c>
      <c r="E146" s="115">
        <v>0</v>
      </c>
      <c r="F146" s="116">
        <f t="shared" si="6"/>
        <v>-1</v>
      </c>
      <c r="G146" s="115">
        <v>2089</v>
      </c>
      <c r="H146" s="116" t="str">
        <f t="shared" si="6"/>
        <v>-</v>
      </c>
      <c r="I146" s="115">
        <v>179</v>
      </c>
      <c r="J146" s="116">
        <f t="shared" si="6"/>
        <v>-0.91431306845380567</v>
      </c>
      <c r="K146" s="115">
        <v>633</v>
      </c>
      <c r="L146" s="116">
        <f t="shared" si="6"/>
        <v>2.5363128491620111</v>
      </c>
      <c r="M146" s="115">
        <v>501</v>
      </c>
      <c r="N146" s="116">
        <v>-0.20853080568720384</v>
      </c>
      <c r="O146" s="116">
        <v>0.26196473551637278</v>
      </c>
    </row>
    <row r="147" spans="1:16" x14ac:dyDescent="0.25">
      <c r="B147" s="114" t="s">
        <v>83</v>
      </c>
      <c r="C147" s="115">
        <v>468</v>
      </c>
      <c r="D147" s="116">
        <v>-0.62197092084006456</v>
      </c>
      <c r="E147" s="115">
        <v>0</v>
      </c>
      <c r="F147" s="116">
        <f t="shared" si="6"/>
        <v>-1</v>
      </c>
      <c r="G147" s="115">
        <v>425</v>
      </c>
      <c r="H147" s="116" t="str">
        <f t="shared" si="6"/>
        <v>-</v>
      </c>
      <c r="I147" s="115">
        <v>235</v>
      </c>
      <c r="J147" s="116">
        <f t="shared" si="6"/>
        <v>-0.44705882352941173</v>
      </c>
      <c r="K147" s="115">
        <v>368</v>
      </c>
      <c r="L147" s="116">
        <f t="shared" si="6"/>
        <v>0.56595744680851068</v>
      </c>
      <c r="M147" s="115">
        <v>525</v>
      </c>
      <c r="N147" s="116">
        <v>0.42663043478260865</v>
      </c>
      <c r="O147" s="116">
        <v>0.12179487179487181</v>
      </c>
    </row>
    <row r="148" spans="1:16" x14ac:dyDescent="0.25">
      <c r="B148" s="114" t="s">
        <v>85</v>
      </c>
      <c r="C148" s="115">
        <v>478</v>
      </c>
      <c r="D148" s="116">
        <v>-0.37434554973821987</v>
      </c>
      <c r="E148" s="115">
        <v>392</v>
      </c>
      <c r="F148" s="116">
        <f t="shared" si="6"/>
        <v>-0.17991631799163177</v>
      </c>
      <c r="G148" s="115">
        <v>361</v>
      </c>
      <c r="H148" s="116">
        <f t="shared" si="6"/>
        <v>-7.9081632653061229E-2</v>
      </c>
      <c r="I148" s="115">
        <v>365</v>
      </c>
      <c r="J148" s="116">
        <f t="shared" si="6"/>
        <v>1.1080332409972193E-2</v>
      </c>
      <c r="K148" s="115">
        <v>339</v>
      </c>
      <c r="L148" s="116">
        <f t="shared" si="6"/>
        <v>-7.1232876712328808E-2</v>
      </c>
      <c r="M148" s="115">
        <v>575</v>
      </c>
      <c r="N148" s="116">
        <v>0.69616519174041303</v>
      </c>
      <c r="O148" s="116">
        <v>0.20292887029288709</v>
      </c>
    </row>
    <row r="149" spans="1:16" x14ac:dyDescent="0.25">
      <c r="B149" s="114" t="s">
        <v>87</v>
      </c>
      <c r="C149" s="115">
        <v>1010</v>
      </c>
      <c r="D149" s="116">
        <v>5.9811122770199399E-2</v>
      </c>
      <c r="E149" s="115">
        <v>116</v>
      </c>
      <c r="F149" s="116">
        <f t="shared" si="6"/>
        <v>-0.88514851485148516</v>
      </c>
      <c r="G149" s="115">
        <v>522</v>
      </c>
      <c r="H149" s="116">
        <f t="shared" si="6"/>
        <v>3.5</v>
      </c>
      <c r="I149" s="115">
        <v>409</v>
      </c>
      <c r="J149" s="116">
        <f t="shared" si="6"/>
        <v>-0.21647509578544066</v>
      </c>
      <c r="K149" s="115">
        <v>570</v>
      </c>
      <c r="L149" s="116">
        <f t="shared" si="6"/>
        <v>0.39364303178484117</v>
      </c>
      <c r="M149" s="115"/>
      <c r="N149" s="116" t="s">
        <v>235</v>
      </c>
      <c r="O149" s="116" t="s">
        <v>235</v>
      </c>
    </row>
    <row r="150" spans="1:16" x14ac:dyDescent="0.25">
      <c r="A150" s="120"/>
      <c r="B150" s="114" t="s">
        <v>89</v>
      </c>
      <c r="C150" s="115">
        <v>663</v>
      </c>
      <c r="D150" s="116">
        <v>-0.39507299270072993</v>
      </c>
      <c r="E150" s="115">
        <v>86</v>
      </c>
      <c r="F150" s="116">
        <f t="shared" si="6"/>
        <v>-0.87028657616892913</v>
      </c>
      <c r="G150" s="115">
        <v>638</v>
      </c>
      <c r="H150" s="116">
        <f t="shared" si="6"/>
        <v>6.4186046511627906</v>
      </c>
      <c r="I150" s="115">
        <v>495</v>
      </c>
      <c r="J150" s="116">
        <f t="shared" si="6"/>
        <v>-0.22413793103448276</v>
      </c>
      <c r="K150" s="115">
        <v>573</v>
      </c>
      <c r="L150" s="116">
        <f t="shared" si="6"/>
        <v>0.15757575757575748</v>
      </c>
      <c r="M150" s="115"/>
      <c r="N150" s="116" t="s">
        <v>235</v>
      </c>
      <c r="O150" s="116" t="s">
        <v>235</v>
      </c>
    </row>
    <row r="151" spans="1:16" x14ac:dyDescent="0.25">
      <c r="B151" s="114" t="s">
        <v>91</v>
      </c>
      <c r="C151" s="115">
        <v>1165</v>
      </c>
      <c r="D151" s="116">
        <v>7.7854671280277454E-3</v>
      </c>
      <c r="E151" s="115">
        <v>450</v>
      </c>
      <c r="F151" s="116">
        <f t="shared" si="6"/>
        <v>-0.61373390557939911</v>
      </c>
      <c r="G151" s="115">
        <v>706</v>
      </c>
      <c r="H151" s="116">
        <f t="shared" si="6"/>
        <v>0.568888888888889</v>
      </c>
      <c r="I151" s="115">
        <v>972</v>
      </c>
      <c r="J151" s="116">
        <f t="shared" si="6"/>
        <v>0.37677053824362616</v>
      </c>
      <c r="K151" s="115">
        <v>960</v>
      </c>
      <c r="L151" s="116">
        <f t="shared" si="6"/>
        <v>-1.2345679012345734E-2</v>
      </c>
      <c r="M151" s="115"/>
      <c r="N151" s="116" t="s">
        <v>235</v>
      </c>
      <c r="O151" s="116" t="s">
        <v>235</v>
      </c>
    </row>
    <row r="152" spans="1:16" x14ac:dyDescent="0.25">
      <c r="B152" s="114" t="s">
        <v>93</v>
      </c>
      <c r="C152" s="115">
        <v>857</v>
      </c>
      <c r="D152" s="116">
        <v>-0.36092468307233405</v>
      </c>
      <c r="E152" s="115">
        <v>304</v>
      </c>
      <c r="F152" s="116">
        <f t="shared" si="6"/>
        <v>-0.64527421236872806</v>
      </c>
      <c r="G152" s="115">
        <v>794</v>
      </c>
      <c r="H152" s="116">
        <f t="shared" si="6"/>
        <v>1.611842105263158</v>
      </c>
      <c r="I152" s="115">
        <v>835</v>
      </c>
      <c r="J152" s="116">
        <f t="shared" si="6"/>
        <v>5.1637279596977281E-2</v>
      </c>
      <c r="K152" s="115">
        <v>1075</v>
      </c>
      <c r="L152" s="116">
        <f t="shared" si="6"/>
        <v>0.28742514970059885</v>
      </c>
      <c r="M152" s="115"/>
      <c r="N152" s="116" t="s">
        <v>235</v>
      </c>
      <c r="O152" s="116" t="s">
        <v>235</v>
      </c>
    </row>
    <row r="153" spans="1:16" ht="15.75" x14ac:dyDescent="0.25">
      <c r="B153" s="117" t="s">
        <v>30</v>
      </c>
      <c r="C153" s="118">
        <v>9783</v>
      </c>
      <c r="D153" s="119">
        <v>-0.22737324277365345</v>
      </c>
      <c r="E153" s="118">
        <v>3197</v>
      </c>
      <c r="F153" s="119">
        <f t="shared" si="6"/>
        <v>-0.67320862721046715</v>
      </c>
      <c r="G153" s="118">
        <v>7197</v>
      </c>
      <c r="H153" s="119">
        <f t="shared" si="6"/>
        <v>1.2511729746637474</v>
      </c>
      <c r="I153" s="118">
        <v>6944</v>
      </c>
      <c r="J153" s="119">
        <f t="shared" si="6"/>
        <v>-3.5153536195637103E-2</v>
      </c>
      <c r="K153" s="118">
        <v>8880</v>
      </c>
      <c r="L153" s="119">
        <f t="shared" si="6"/>
        <v>0.27880184331797242</v>
      </c>
      <c r="M153" s="118">
        <v>5529</v>
      </c>
      <c r="N153" s="119">
        <v>-3.0340231497720138E-2</v>
      </c>
      <c r="O153" s="119">
        <v>-9.1819973718791026E-2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1015</v>
      </c>
      <c r="D163" s="116">
        <v>-7.3059360730593603E-2</v>
      </c>
      <c r="E163" s="115">
        <v>517</v>
      </c>
      <c r="F163" s="116">
        <f t="shared" ref="F163:L175" si="7">IFERROR(E163/C163-1,"-")</f>
        <v>-0.49064039408867</v>
      </c>
      <c r="G163" s="115">
        <v>270</v>
      </c>
      <c r="H163" s="116">
        <f t="shared" si="7"/>
        <v>-0.47775628626692457</v>
      </c>
      <c r="I163" s="115">
        <v>556</v>
      </c>
      <c r="J163" s="116">
        <f t="shared" si="7"/>
        <v>1.0592592592592593</v>
      </c>
      <c r="K163" s="115">
        <v>786</v>
      </c>
      <c r="L163" s="116">
        <f t="shared" si="7"/>
        <v>0.41366906474820153</v>
      </c>
      <c r="M163" s="115">
        <v>785</v>
      </c>
      <c r="N163" s="116">
        <v>-1.2722646310432406E-3</v>
      </c>
      <c r="O163" s="116">
        <v>-0.22660098522167482</v>
      </c>
    </row>
    <row r="164" spans="2:15" x14ac:dyDescent="0.25">
      <c r="B164" s="114" t="s">
        <v>73</v>
      </c>
      <c r="C164" s="115">
        <v>1243</v>
      </c>
      <c r="D164" s="116">
        <v>0.18947368421052624</v>
      </c>
      <c r="E164" s="115">
        <v>660</v>
      </c>
      <c r="F164" s="116">
        <f t="shared" si="7"/>
        <v>-0.46902654867256632</v>
      </c>
      <c r="G164" s="115">
        <v>298</v>
      </c>
      <c r="H164" s="116">
        <f t="shared" si="7"/>
        <v>-0.54848484848484846</v>
      </c>
      <c r="I164" s="115">
        <v>884</v>
      </c>
      <c r="J164" s="116">
        <f t="shared" si="7"/>
        <v>1.9664429530201342</v>
      </c>
      <c r="K164" s="115">
        <v>1866</v>
      </c>
      <c r="L164" s="116">
        <f t="shared" si="7"/>
        <v>1.1108597285067874</v>
      </c>
      <c r="M164" s="115">
        <v>1179</v>
      </c>
      <c r="N164" s="116">
        <v>-0.36816720257234725</v>
      </c>
      <c r="O164" s="116">
        <v>-5.1488334674175351E-2</v>
      </c>
    </row>
    <row r="165" spans="2:15" x14ac:dyDescent="0.25">
      <c r="B165" s="114" t="s">
        <v>75</v>
      </c>
      <c r="C165" s="115">
        <v>1099</v>
      </c>
      <c r="D165" s="116">
        <v>5.4894784995425105E-3</v>
      </c>
      <c r="E165" s="115">
        <v>341</v>
      </c>
      <c r="F165" s="116">
        <f t="shared" si="7"/>
        <v>-0.68971792538671517</v>
      </c>
      <c r="G165" s="115">
        <v>394</v>
      </c>
      <c r="H165" s="116">
        <f t="shared" si="7"/>
        <v>0.15542521994134906</v>
      </c>
      <c r="I165" s="115">
        <v>1327</v>
      </c>
      <c r="J165" s="116">
        <f t="shared" si="7"/>
        <v>2.3680203045685277</v>
      </c>
      <c r="K165" s="115">
        <v>1634</v>
      </c>
      <c r="L165" s="116">
        <f t="shared" si="7"/>
        <v>0.23134890730972124</v>
      </c>
      <c r="M165" s="115">
        <v>802</v>
      </c>
      <c r="N165" s="116">
        <v>-0.50917992656058753</v>
      </c>
      <c r="O165" s="116">
        <v>-0.27024567788899001</v>
      </c>
    </row>
    <row r="166" spans="2:15" x14ac:dyDescent="0.25">
      <c r="B166" s="114" t="s">
        <v>77</v>
      </c>
      <c r="C166" s="115">
        <v>1120</v>
      </c>
      <c r="D166" s="116">
        <v>-8.7204563977180127E-2</v>
      </c>
      <c r="E166" s="115">
        <v>0</v>
      </c>
      <c r="F166" s="116">
        <f t="shared" si="7"/>
        <v>-1</v>
      </c>
      <c r="G166" s="115">
        <v>449</v>
      </c>
      <c r="H166" s="116" t="str">
        <f t="shared" si="7"/>
        <v>-</v>
      </c>
      <c r="I166" s="115">
        <v>757</v>
      </c>
      <c r="J166" s="116">
        <f t="shared" si="7"/>
        <v>0.68596881959910916</v>
      </c>
      <c r="K166" s="115">
        <v>1968</v>
      </c>
      <c r="L166" s="116">
        <f t="shared" si="7"/>
        <v>1.5997357992073975</v>
      </c>
      <c r="M166" s="115">
        <v>1348</v>
      </c>
      <c r="N166" s="116">
        <v>-0.31504065040650409</v>
      </c>
      <c r="O166" s="116">
        <v>0.20357142857142851</v>
      </c>
    </row>
    <row r="167" spans="2:15" x14ac:dyDescent="0.25">
      <c r="B167" s="114" t="s">
        <v>79</v>
      </c>
      <c r="C167" s="115">
        <v>976</v>
      </c>
      <c r="D167" s="116">
        <v>-0.17217981340118749</v>
      </c>
      <c r="E167" s="115">
        <v>0</v>
      </c>
      <c r="F167" s="116">
        <f t="shared" si="7"/>
        <v>-1</v>
      </c>
      <c r="G167" s="115">
        <v>726</v>
      </c>
      <c r="H167" s="116" t="str">
        <f t="shared" si="7"/>
        <v>-</v>
      </c>
      <c r="I167" s="115">
        <v>650</v>
      </c>
      <c r="J167" s="116">
        <f t="shared" si="7"/>
        <v>-0.10468319559228645</v>
      </c>
      <c r="K167" s="115">
        <v>1147</v>
      </c>
      <c r="L167" s="116">
        <f t="shared" si="7"/>
        <v>0.7646153846153847</v>
      </c>
      <c r="M167" s="115">
        <v>1201</v>
      </c>
      <c r="N167" s="116">
        <v>4.7079337401918053E-2</v>
      </c>
      <c r="O167" s="116">
        <v>0.23053278688524581</v>
      </c>
    </row>
    <row r="168" spans="2:15" x14ac:dyDescent="0.25">
      <c r="B168" s="114" t="s">
        <v>81</v>
      </c>
      <c r="C168" s="115">
        <v>1014</v>
      </c>
      <c r="D168" s="116">
        <v>5.845511482254695E-2</v>
      </c>
      <c r="E168" s="115">
        <v>0</v>
      </c>
      <c r="F168" s="116">
        <f t="shared" si="7"/>
        <v>-1</v>
      </c>
      <c r="G168" s="115">
        <v>555</v>
      </c>
      <c r="H168" s="116" t="str">
        <f t="shared" si="7"/>
        <v>-</v>
      </c>
      <c r="I168" s="115">
        <v>339</v>
      </c>
      <c r="J168" s="116">
        <f t="shared" si="7"/>
        <v>-0.38918918918918921</v>
      </c>
      <c r="K168" s="115">
        <v>1022</v>
      </c>
      <c r="L168" s="116">
        <f t="shared" si="7"/>
        <v>2.0147492625368733</v>
      </c>
      <c r="M168" s="115">
        <v>949</v>
      </c>
      <c r="N168" s="116">
        <v>-7.1428571428571397E-2</v>
      </c>
      <c r="O168" s="116">
        <v>-6.4102564102564097E-2</v>
      </c>
    </row>
    <row r="169" spans="2:15" x14ac:dyDescent="0.25">
      <c r="B169" s="114" t="s">
        <v>83</v>
      </c>
      <c r="C169" s="115">
        <v>844</v>
      </c>
      <c r="D169" s="116">
        <v>-0.29135180520570947</v>
      </c>
      <c r="E169" s="115">
        <v>0</v>
      </c>
      <c r="F169" s="116">
        <f t="shared" si="7"/>
        <v>-1</v>
      </c>
      <c r="G169" s="115">
        <v>690</v>
      </c>
      <c r="H169" s="116" t="str">
        <f t="shared" si="7"/>
        <v>-</v>
      </c>
      <c r="I169" s="115">
        <v>516</v>
      </c>
      <c r="J169" s="116">
        <f t="shared" si="7"/>
        <v>-0.25217391304347825</v>
      </c>
      <c r="K169" s="115">
        <v>780</v>
      </c>
      <c r="L169" s="116">
        <f t="shared" si="7"/>
        <v>0.51162790697674421</v>
      </c>
      <c r="M169" s="115">
        <v>1247</v>
      </c>
      <c r="N169" s="116">
        <v>0.59871794871794881</v>
      </c>
      <c r="O169" s="116">
        <v>0.47748815165876768</v>
      </c>
    </row>
    <row r="170" spans="2:15" x14ac:dyDescent="0.25">
      <c r="B170" s="114" t="s">
        <v>85</v>
      </c>
      <c r="C170" s="115">
        <v>1369</v>
      </c>
      <c r="D170" s="116">
        <v>0.19458987783595116</v>
      </c>
      <c r="E170" s="115">
        <v>213</v>
      </c>
      <c r="F170" s="116">
        <f t="shared" si="7"/>
        <v>-0.84441197954711467</v>
      </c>
      <c r="G170" s="115">
        <v>881</v>
      </c>
      <c r="H170" s="116">
        <f t="shared" si="7"/>
        <v>3.136150234741784</v>
      </c>
      <c r="I170" s="115">
        <v>1099</v>
      </c>
      <c r="J170" s="116">
        <f t="shared" si="7"/>
        <v>0.24744608399545975</v>
      </c>
      <c r="K170" s="115">
        <v>1136</v>
      </c>
      <c r="L170" s="116">
        <f t="shared" si="7"/>
        <v>3.3666969972702354E-2</v>
      </c>
      <c r="M170" s="115">
        <v>1635</v>
      </c>
      <c r="N170" s="116">
        <v>0.43926056338028174</v>
      </c>
      <c r="O170" s="116">
        <v>0.19430241051862684</v>
      </c>
    </row>
    <row r="171" spans="2:15" x14ac:dyDescent="0.25">
      <c r="B171" s="114" t="s">
        <v>87</v>
      </c>
      <c r="C171" s="115">
        <v>965</v>
      </c>
      <c r="D171" s="116">
        <v>-5.9454191033138426E-2</v>
      </c>
      <c r="E171" s="115">
        <v>243</v>
      </c>
      <c r="F171" s="116">
        <f t="shared" si="7"/>
        <v>-0.74818652849740941</v>
      </c>
      <c r="G171" s="115">
        <v>615</v>
      </c>
      <c r="H171" s="116">
        <f t="shared" si="7"/>
        <v>1.5308641975308643</v>
      </c>
      <c r="I171" s="115">
        <v>904</v>
      </c>
      <c r="J171" s="116">
        <f t="shared" si="7"/>
        <v>0.46991869918699192</v>
      </c>
      <c r="K171" s="115">
        <v>596</v>
      </c>
      <c r="L171" s="116">
        <f t="shared" si="7"/>
        <v>-0.34070796460176989</v>
      </c>
      <c r="M171" s="115"/>
      <c r="N171" s="116" t="s">
        <v>235</v>
      </c>
      <c r="O171" s="116" t="s">
        <v>235</v>
      </c>
    </row>
    <row r="172" spans="2:15" x14ac:dyDescent="0.25">
      <c r="B172" s="114" t="s">
        <v>89</v>
      </c>
      <c r="C172" s="115">
        <v>916</v>
      </c>
      <c r="D172" s="116">
        <v>-0.3117956423741548</v>
      </c>
      <c r="E172" s="115">
        <v>304</v>
      </c>
      <c r="F172" s="116">
        <f t="shared" si="7"/>
        <v>-0.66812227074235808</v>
      </c>
      <c r="G172" s="115">
        <v>611</v>
      </c>
      <c r="H172" s="116">
        <f t="shared" si="7"/>
        <v>1.0098684210526314</v>
      </c>
      <c r="I172" s="115">
        <v>1131</v>
      </c>
      <c r="J172" s="116">
        <f t="shared" si="7"/>
        <v>0.85106382978723394</v>
      </c>
      <c r="K172" s="115">
        <v>834</v>
      </c>
      <c r="L172" s="116">
        <f t="shared" si="7"/>
        <v>-0.2625994694960212</v>
      </c>
      <c r="M172" s="115"/>
      <c r="N172" s="116" t="s">
        <v>235</v>
      </c>
      <c r="O172" s="116" t="s">
        <v>235</v>
      </c>
    </row>
    <row r="173" spans="2:15" x14ac:dyDescent="0.25">
      <c r="B173" s="114" t="s">
        <v>91</v>
      </c>
      <c r="C173" s="115">
        <v>412</v>
      </c>
      <c r="D173" s="116">
        <v>-0.54923413566739598</v>
      </c>
      <c r="E173" s="115">
        <v>73</v>
      </c>
      <c r="F173" s="116">
        <f t="shared" si="7"/>
        <v>-0.82281553398058249</v>
      </c>
      <c r="G173" s="115">
        <v>526</v>
      </c>
      <c r="H173" s="116">
        <f t="shared" si="7"/>
        <v>6.2054794520547949</v>
      </c>
      <c r="I173" s="115">
        <v>729</v>
      </c>
      <c r="J173" s="116">
        <f t="shared" si="7"/>
        <v>0.38593155893536113</v>
      </c>
      <c r="K173" s="115">
        <v>781</v>
      </c>
      <c r="L173" s="116">
        <f t="shared" si="7"/>
        <v>7.1330589849108339E-2</v>
      </c>
      <c r="M173" s="115"/>
      <c r="N173" s="116" t="s">
        <v>235</v>
      </c>
      <c r="O173" s="116" t="s">
        <v>235</v>
      </c>
    </row>
    <row r="174" spans="2:15" x14ac:dyDescent="0.25">
      <c r="B174" s="114" t="s">
        <v>93</v>
      </c>
      <c r="C174" s="115">
        <v>398</v>
      </c>
      <c r="D174" s="116">
        <v>-0.68686073957513771</v>
      </c>
      <c r="E174" s="115">
        <v>131</v>
      </c>
      <c r="F174" s="116">
        <f t="shared" si="7"/>
        <v>-0.67085427135678399</v>
      </c>
      <c r="G174" s="115">
        <v>731</v>
      </c>
      <c r="H174" s="116">
        <f t="shared" si="7"/>
        <v>4.5801526717557248</v>
      </c>
      <c r="I174" s="115">
        <v>938</v>
      </c>
      <c r="J174" s="116">
        <f t="shared" si="7"/>
        <v>0.28317373461012307</v>
      </c>
      <c r="K174" s="115">
        <v>864</v>
      </c>
      <c r="L174" s="116">
        <f t="shared" si="7"/>
        <v>-7.8891257995735597E-2</v>
      </c>
      <c r="M174" s="115"/>
      <c r="N174" s="116" t="s">
        <v>235</v>
      </c>
      <c r="O174" s="116" t="s">
        <v>235</v>
      </c>
    </row>
    <row r="175" spans="2:15" ht="15.75" x14ac:dyDescent="0.25">
      <c r="B175" s="117" t="s">
        <v>30</v>
      </c>
      <c r="C175" s="118">
        <v>11371</v>
      </c>
      <c r="D175" s="119">
        <v>-0.15620362125259724</v>
      </c>
      <c r="E175" s="118">
        <v>2498</v>
      </c>
      <c r="F175" s="119">
        <f t="shared" si="7"/>
        <v>-0.78031835370679803</v>
      </c>
      <c r="G175" s="118">
        <v>6746</v>
      </c>
      <c r="H175" s="119">
        <f t="shared" si="7"/>
        <v>1.7005604483586869</v>
      </c>
      <c r="I175" s="118">
        <v>9830</v>
      </c>
      <c r="J175" s="119">
        <f t="shared" si="7"/>
        <v>0.45715979839905119</v>
      </c>
      <c r="K175" s="118">
        <v>13414</v>
      </c>
      <c r="L175" s="119">
        <f t="shared" si="7"/>
        <v>0.36459816887080376</v>
      </c>
      <c r="M175" s="118">
        <v>9146</v>
      </c>
      <c r="N175" s="119">
        <v>-0.11538833542895832</v>
      </c>
      <c r="O175" s="119">
        <v>5.3686635944700356E-2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283</v>
      </c>
      <c r="D185" s="116">
        <v>-3.082191780821919E-2</v>
      </c>
      <c r="E185" s="115">
        <v>320</v>
      </c>
      <c r="F185" s="116">
        <f t="shared" ref="F185:L197" si="8">IFERROR(E185/C185-1,"-")</f>
        <v>0.13074204946996471</v>
      </c>
      <c r="G185" s="115">
        <v>5</v>
      </c>
      <c r="H185" s="116">
        <f t="shared" si="8"/>
        <v>-0.984375</v>
      </c>
      <c r="I185" s="115">
        <v>446</v>
      </c>
      <c r="J185" s="116">
        <f t="shared" si="8"/>
        <v>88.2</v>
      </c>
      <c r="K185" s="115">
        <v>475</v>
      </c>
      <c r="L185" s="116">
        <f t="shared" si="8"/>
        <v>6.5022421524663754E-2</v>
      </c>
      <c r="M185" s="115">
        <v>480</v>
      </c>
      <c r="N185" s="116">
        <v>1.0526315789473717E-2</v>
      </c>
      <c r="O185" s="116">
        <v>0.69611307420494706</v>
      </c>
    </row>
    <row r="186" spans="1:16" x14ac:dyDescent="0.25">
      <c r="B186" s="114" t="s">
        <v>73</v>
      </c>
      <c r="C186" s="115">
        <v>225</v>
      </c>
      <c r="D186" s="116">
        <v>-0.29022082018927442</v>
      </c>
      <c r="E186" s="115">
        <v>388</v>
      </c>
      <c r="F186" s="116">
        <f t="shared" si="8"/>
        <v>0.72444444444444445</v>
      </c>
      <c r="G186" s="115">
        <v>25</v>
      </c>
      <c r="H186" s="116">
        <f t="shared" si="8"/>
        <v>-0.93556701030927836</v>
      </c>
      <c r="I186" s="115">
        <v>483</v>
      </c>
      <c r="J186" s="116">
        <f t="shared" si="8"/>
        <v>18.32</v>
      </c>
      <c r="K186" s="115">
        <v>598</v>
      </c>
      <c r="L186" s="116">
        <f t="shared" si="8"/>
        <v>0.23809523809523814</v>
      </c>
      <c r="M186" s="115">
        <v>677</v>
      </c>
      <c r="N186" s="116">
        <v>0.13210702341137126</v>
      </c>
      <c r="O186" s="116">
        <v>2.0088888888888889</v>
      </c>
    </row>
    <row r="187" spans="1:16" x14ac:dyDescent="0.25">
      <c r="B187" s="114" t="s">
        <v>75</v>
      </c>
      <c r="C187" s="115">
        <v>400</v>
      </c>
      <c r="D187" s="116">
        <v>0.11731843575418988</v>
      </c>
      <c r="E187" s="115">
        <v>167</v>
      </c>
      <c r="F187" s="116">
        <f t="shared" si="8"/>
        <v>-0.58250000000000002</v>
      </c>
      <c r="G187" s="115">
        <v>32</v>
      </c>
      <c r="H187" s="116">
        <f t="shared" si="8"/>
        <v>-0.80838323353293418</v>
      </c>
      <c r="I187" s="115">
        <v>540</v>
      </c>
      <c r="J187" s="116">
        <f t="shared" si="8"/>
        <v>15.875</v>
      </c>
      <c r="K187" s="115">
        <v>372</v>
      </c>
      <c r="L187" s="116">
        <f t="shared" si="8"/>
        <v>-0.31111111111111112</v>
      </c>
      <c r="M187" s="115">
        <v>497</v>
      </c>
      <c r="N187" s="116">
        <v>0.33602150537634401</v>
      </c>
      <c r="O187" s="116">
        <v>0.24249999999999994</v>
      </c>
    </row>
    <row r="188" spans="1:16" x14ac:dyDescent="0.25">
      <c r="B188" s="114" t="s">
        <v>77</v>
      </c>
      <c r="C188" s="115">
        <v>327</v>
      </c>
      <c r="D188" s="116">
        <v>0.58737864077669899</v>
      </c>
      <c r="E188" s="115">
        <v>0</v>
      </c>
      <c r="F188" s="116">
        <f t="shared" si="8"/>
        <v>-1</v>
      </c>
      <c r="G188" s="115">
        <v>91</v>
      </c>
      <c r="H188" s="116" t="str">
        <f t="shared" si="8"/>
        <v>-</v>
      </c>
      <c r="I188" s="115">
        <v>533</v>
      </c>
      <c r="J188" s="116">
        <f t="shared" si="8"/>
        <v>4.8571428571428568</v>
      </c>
      <c r="K188" s="115">
        <v>264</v>
      </c>
      <c r="L188" s="116">
        <f t="shared" si="8"/>
        <v>-0.50469043151969983</v>
      </c>
      <c r="M188" s="115">
        <v>408</v>
      </c>
      <c r="N188" s="116">
        <v>0.54545454545454541</v>
      </c>
      <c r="O188" s="116">
        <v>0.24770642201834869</v>
      </c>
    </row>
    <row r="189" spans="1:16" x14ac:dyDescent="0.25">
      <c r="B189" s="114" t="s">
        <v>79</v>
      </c>
      <c r="C189" s="115">
        <v>185</v>
      </c>
      <c r="D189" s="116">
        <v>-0.2992424242424242</v>
      </c>
      <c r="E189" s="115">
        <v>0</v>
      </c>
      <c r="F189" s="116">
        <f t="shared" si="8"/>
        <v>-1</v>
      </c>
      <c r="G189" s="115">
        <v>322</v>
      </c>
      <c r="H189" s="116" t="str">
        <f t="shared" si="8"/>
        <v>-</v>
      </c>
      <c r="I189" s="115">
        <v>275</v>
      </c>
      <c r="J189" s="116">
        <f t="shared" si="8"/>
        <v>-0.14596273291925466</v>
      </c>
      <c r="K189" s="115">
        <v>366</v>
      </c>
      <c r="L189" s="116">
        <f t="shared" si="8"/>
        <v>0.33090909090909082</v>
      </c>
      <c r="M189" s="115">
        <v>265</v>
      </c>
      <c r="N189" s="116">
        <v>-0.27595628415300544</v>
      </c>
      <c r="O189" s="116">
        <v>0.43243243243243246</v>
      </c>
    </row>
    <row r="190" spans="1:16" x14ac:dyDescent="0.25">
      <c r="B190" s="114" t="s">
        <v>120</v>
      </c>
      <c r="C190" s="115">
        <v>325</v>
      </c>
      <c r="D190" s="116">
        <v>5.8631921824104261E-2</v>
      </c>
      <c r="E190" s="115">
        <v>0</v>
      </c>
      <c r="F190" s="116">
        <f t="shared" si="8"/>
        <v>-1</v>
      </c>
      <c r="G190" s="115">
        <v>520</v>
      </c>
      <c r="H190" s="116" t="str">
        <f t="shared" si="8"/>
        <v>-</v>
      </c>
      <c r="I190" s="115">
        <v>128</v>
      </c>
      <c r="J190" s="116">
        <f t="shared" si="8"/>
        <v>-0.75384615384615383</v>
      </c>
      <c r="K190" s="115">
        <v>260</v>
      </c>
      <c r="L190" s="116">
        <f t="shared" si="8"/>
        <v>1.03125</v>
      </c>
      <c r="M190" s="115">
        <v>315</v>
      </c>
      <c r="N190" s="116">
        <v>0.21153846153846145</v>
      </c>
      <c r="O190" s="116">
        <v>-3.0769230769230771E-2</v>
      </c>
    </row>
    <row r="191" spans="1:16" x14ac:dyDescent="0.25">
      <c r="B191" s="114" t="s">
        <v>83</v>
      </c>
      <c r="C191" s="115">
        <v>493</v>
      </c>
      <c r="D191" s="116">
        <v>0.25126903553299496</v>
      </c>
      <c r="E191" s="115">
        <v>0</v>
      </c>
      <c r="F191" s="116">
        <f t="shared" si="8"/>
        <v>-1</v>
      </c>
      <c r="G191" s="115">
        <v>570</v>
      </c>
      <c r="H191" s="116" t="str">
        <f t="shared" si="8"/>
        <v>-</v>
      </c>
      <c r="I191" s="115">
        <v>543</v>
      </c>
      <c r="J191" s="116">
        <f t="shared" si="8"/>
        <v>-4.7368421052631615E-2</v>
      </c>
      <c r="K191" s="115">
        <v>1051</v>
      </c>
      <c r="L191" s="116">
        <f t="shared" si="8"/>
        <v>0.9355432780847146</v>
      </c>
      <c r="M191" s="115">
        <v>327</v>
      </c>
      <c r="N191" s="116">
        <v>-0.68886774500475734</v>
      </c>
      <c r="O191" s="116">
        <v>-0.33671399594320484</v>
      </c>
    </row>
    <row r="192" spans="1:16" x14ac:dyDescent="0.25">
      <c r="B192" s="114" t="s">
        <v>85</v>
      </c>
      <c r="C192" s="115">
        <v>392</v>
      </c>
      <c r="D192" s="116">
        <v>0.22500000000000009</v>
      </c>
      <c r="E192" s="115">
        <v>456</v>
      </c>
      <c r="F192" s="116">
        <f t="shared" si="8"/>
        <v>0.16326530612244894</v>
      </c>
      <c r="G192" s="115">
        <v>475</v>
      </c>
      <c r="H192" s="116">
        <f t="shared" si="8"/>
        <v>4.1666666666666741E-2</v>
      </c>
      <c r="I192" s="115">
        <v>374</v>
      </c>
      <c r="J192" s="116">
        <f t="shared" si="8"/>
        <v>-0.21263157894736839</v>
      </c>
      <c r="K192" s="115">
        <v>248</v>
      </c>
      <c r="L192" s="116">
        <f t="shared" si="8"/>
        <v>-0.33689839572192515</v>
      </c>
      <c r="M192" s="115">
        <v>281</v>
      </c>
      <c r="N192" s="116">
        <v>0.13306451612903225</v>
      </c>
      <c r="O192" s="116">
        <v>-0.28316326530612246</v>
      </c>
    </row>
    <row r="193" spans="2:16" x14ac:dyDescent="0.25">
      <c r="B193" s="114" t="s">
        <v>87</v>
      </c>
      <c r="C193" s="115">
        <v>249</v>
      </c>
      <c r="D193" s="116">
        <v>-0.12014134275618371</v>
      </c>
      <c r="E193" s="115">
        <v>1202</v>
      </c>
      <c r="F193" s="116">
        <f t="shared" si="8"/>
        <v>3.8273092369477908</v>
      </c>
      <c r="G193" s="115">
        <v>618</v>
      </c>
      <c r="H193" s="116">
        <f t="shared" si="8"/>
        <v>-0.4858569051580699</v>
      </c>
      <c r="I193" s="115">
        <v>425</v>
      </c>
      <c r="J193" s="116">
        <f t="shared" si="8"/>
        <v>-0.31229773462783172</v>
      </c>
      <c r="K193" s="115">
        <v>370</v>
      </c>
      <c r="L193" s="116">
        <f t="shared" si="8"/>
        <v>-0.12941176470588234</v>
      </c>
      <c r="M193" s="115"/>
      <c r="N193" s="116" t="s">
        <v>235</v>
      </c>
      <c r="O193" s="116" t="s">
        <v>235</v>
      </c>
    </row>
    <row r="194" spans="2:16" x14ac:dyDescent="0.25">
      <c r="B194" s="114" t="s">
        <v>89</v>
      </c>
      <c r="C194" s="115">
        <v>214</v>
      </c>
      <c r="D194" s="116">
        <v>-0.48803827751196172</v>
      </c>
      <c r="E194" s="115">
        <v>163</v>
      </c>
      <c r="F194" s="116">
        <f t="shared" si="8"/>
        <v>-0.23831775700934577</v>
      </c>
      <c r="G194" s="115">
        <v>624</v>
      </c>
      <c r="H194" s="116">
        <f t="shared" si="8"/>
        <v>2.8282208588957056</v>
      </c>
      <c r="I194" s="115">
        <v>357</v>
      </c>
      <c r="J194" s="116">
        <f t="shared" si="8"/>
        <v>-0.42788461538461542</v>
      </c>
      <c r="K194" s="115">
        <v>373</v>
      </c>
      <c r="L194" s="116">
        <f t="shared" si="8"/>
        <v>4.481792717086841E-2</v>
      </c>
      <c r="M194" s="115"/>
      <c r="N194" s="116" t="s">
        <v>235</v>
      </c>
      <c r="O194" s="116" t="s">
        <v>235</v>
      </c>
    </row>
    <row r="195" spans="2:16" x14ac:dyDescent="0.25">
      <c r="B195" s="114" t="s">
        <v>91</v>
      </c>
      <c r="C195" s="115">
        <v>362</v>
      </c>
      <c r="D195" s="116">
        <v>0.22297297297297303</v>
      </c>
      <c r="E195" s="115">
        <v>46</v>
      </c>
      <c r="F195" s="116">
        <f t="shared" si="8"/>
        <v>-0.8729281767955801</v>
      </c>
      <c r="G195" s="115">
        <v>469</v>
      </c>
      <c r="H195" s="116">
        <f t="shared" si="8"/>
        <v>9.195652173913043</v>
      </c>
      <c r="I195" s="115">
        <v>291</v>
      </c>
      <c r="J195" s="116">
        <f t="shared" si="8"/>
        <v>-0.3795309168443497</v>
      </c>
      <c r="K195" s="115">
        <v>504</v>
      </c>
      <c r="L195" s="116">
        <f t="shared" si="8"/>
        <v>0.731958762886598</v>
      </c>
      <c r="M195" s="115"/>
      <c r="N195" s="116" t="s">
        <v>235</v>
      </c>
      <c r="O195" s="116" t="s">
        <v>235</v>
      </c>
    </row>
    <row r="196" spans="2:16" x14ac:dyDescent="0.25">
      <c r="B196" s="114" t="s">
        <v>93</v>
      </c>
      <c r="C196" s="115">
        <v>294</v>
      </c>
      <c r="D196" s="116">
        <v>-0.17877094972067042</v>
      </c>
      <c r="E196" s="115">
        <v>71</v>
      </c>
      <c r="F196" s="116">
        <f t="shared" si="8"/>
        <v>-0.75850340136054428</v>
      </c>
      <c r="G196" s="115">
        <v>617</v>
      </c>
      <c r="H196" s="116">
        <f t="shared" si="8"/>
        <v>7.6901408450704221</v>
      </c>
      <c r="I196" s="115">
        <v>355</v>
      </c>
      <c r="J196" s="116">
        <f t="shared" si="8"/>
        <v>-0.42463533225283634</v>
      </c>
      <c r="K196" s="115">
        <v>459</v>
      </c>
      <c r="L196" s="116">
        <f t="shared" si="8"/>
        <v>0.29295774647887329</v>
      </c>
      <c r="M196" s="115"/>
      <c r="N196" s="116" t="s">
        <v>235</v>
      </c>
      <c r="O196" s="116" t="s">
        <v>235</v>
      </c>
    </row>
    <row r="197" spans="2:16" ht="15.75" x14ac:dyDescent="0.25">
      <c r="B197" s="117" t="s">
        <v>30</v>
      </c>
      <c r="C197" s="118">
        <v>3749</v>
      </c>
      <c r="D197" s="119">
        <v>-1.6784683975872072E-2</v>
      </c>
      <c r="E197" s="118">
        <v>2838</v>
      </c>
      <c r="F197" s="119">
        <f t="shared" si="8"/>
        <v>-0.24299813283542282</v>
      </c>
      <c r="G197" s="118">
        <v>4368</v>
      </c>
      <c r="H197" s="119">
        <f t="shared" si="8"/>
        <v>0.53911205073995783</v>
      </c>
      <c r="I197" s="118">
        <v>4750</v>
      </c>
      <c r="J197" s="119">
        <f t="shared" si="8"/>
        <v>8.7454212454212366E-2</v>
      </c>
      <c r="K197" s="118">
        <v>5340</v>
      </c>
      <c r="L197" s="119">
        <f t="shared" si="8"/>
        <v>0.12421052631578955</v>
      </c>
      <c r="M197" s="118">
        <v>3250</v>
      </c>
      <c r="N197" s="119">
        <v>-0.10566868464501922</v>
      </c>
      <c r="O197" s="119">
        <v>0.23574144486692017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274</v>
      </c>
      <c r="D207" s="116">
        <v>-0.11326860841423947</v>
      </c>
      <c r="E207" s="115">
        <v>301</v>
      </c>
      <c r="F207" s="116">
        <f t="shared" ref="F207:L219" si="9">IFERROR(E207/C207-1,"-")</f>
        <v>9.8540145985401395E-2</v>
      </c>
      <c r="G207" s="115">
        <v>0</v>
      </c>
      <c r="H207" s="116">
        <f t="shared" si="9"/>
        <v>-1</v>
      </c>
      <c r="I207" s="115">
        <v>670</v>
      </c>
      <c r="J207" s="116" t="str">
        <f t="shared" si="9"/>
        <v>-</v>
      </c>
      <c r="K207" s="115">
        <v>539</v>
      </c>
      <c r="L207" s="116">
        <f t="shared" si="9"/>
        <v>-0.19552238805970146</v>
      </c>
      <c r="M207" s="115">
        <v>688</v>
      </c>
      <c r="N207" s="116">
        <v>0.27643784786641934</v>
      </c>
      <c r="O207" s="116">
        <v>1.5109489051094891</v>
      </c>
    </row>
    <row r="208" spans="2:16" x14ac:dyDescent="0.25">
      <c r="B208" s="114" t="s">
        <v>73</v>
      </c>
      <c r="C208" s="115">
        <v>215</v>
      </c>
      <c r="D208" s="116">
        <v>-0.23758865248226946</v>
      </c>
      <c r="E208" s="115">
        <v>174</v>
      </c>
      <c r="F208" s="116">
        <f t="shared" si="9"/>
        <v>-0.19069767441860463</v>
      </c>
      <c r="G208" s="115">
        <v>36</v>
      </c>
      <c r="H208" s="116">
        <f t="shared" si="9"/>
        <v>-0.7931034482758621</v>
      </c>
      <c r="I208" s="115">
        <v>604</v>
      </c>
      <c r="J208" s="116">
        <f t="shared" si="9"/>
        <v>15.777777777777779</v>
      </c>
      <c r="K208" s="115">
        <v>504</v>
      </c>
      <c r="L208" s="116">
        <f t="shared" si="9"/>
        <v>-0.16556291390728473</v>
      </c>
      <c r="M208" s="115">
        <v>892</v>
      </c>
      <c r="N208" s="116">
        <v>0.76984126984126977</v>
      </c>
      <c r="O208" s="116">
        <v>3.148837209302326</v>
      </c>
    </row>
    <row r="209" spans="2:16" x14ac:dyDescent="0.25">
      <c r="B209" s="114" t="s">
        <v>75</v>
      </c>
      <c r="C209" s="115">
        <v>331</v>
      </c>
      <c r="D209" s="116">
        <v>0.41452991452991461</v>
      </c>
      <c r="E209" s="115">
        <v>111</v>
      </c>
      <c r="F209" s="116">
        <f t="shared" si="9"/>
        <v>-0.66465256797583083</v>
      </c>
      <c r="G209" s="115">
        <v>18</v>
      </c>
      <c r="H209" s="116">
        <f t="shared" si="9"/>
        <v>-0.83783783783783783</v>
      </c>
      <c r="I209" s="115">
        <v>743</v>
      </c>
      <c r="J209" s="116">
        <f t="shared" si="9"/>
        <v>40.277777777777779</v>
      </c>
      <c r="K209" s="115">
        <v>692</v>
      </c>
      <c r="L209" s="116">
        <f t="shared" si="9"/>
        <v>-6.8640646029609731E-2</v>
      </c>
      <c r="M209" s="115">
        <v>527</v>
      </c>
      <c r="N209" s="116">
        <v>-0.23843930635838151</v>
      </c>
      <c r="O209" s="116">
        <v>0.59214501510574014</v>
      </c>
    </row>
    <row r="210" spans="2:16" x14ac:dyDescent="0.25">
      <c r="B210" s="114" t="s">
        <v>77</v>
      </c>
      <c r="C210" s="115">
        <v>220</v>
      </c>
      <c r="D210" s="116">
        <v>0.25</v>
      </c>
      <c r="E210" s="115">
        <v>0</v>
      </c>
      <c r="F210" s="116">
        <f t="shared" si="9"/>
        <v>-1</v>
      </c>
      <c r="G210" s="115">
        <v>51</v>
      </c>
      <c r="H210" s="116" t="str">
        <f t="shared" si="9"/>
        <v>-</v>
      </c>
      <c r="I210" s="115">
        <v>396</v>
      </c>
      <c r="J210" s="116">
        <f t="shared" si="9"/>
        <v>6.7647058823529411</v>
      </c>
      <c r="K210" s="115">
        <v>772</v>
      </c>
      <c r="L210" s="116">
        <f t="shared" si="9"/>
        <v>0.94949494949494939</v>
      </c>
      <c r="M210" s="115">
        <v>713</v>
      </c>
      <c r="N210" s="116">
        <v>-7.6424870466321293E-2</v>
      </c>
      <c r="O210" s="116">
        <v>2.2409090909090907</v>
      </c>
    </row>
    <row r="211" spans="2:16" x14ac:dyDescent="0.25">
      <c r="B211" s="114" t="s">
        <v>79</v>
      </c>
      <c r="C211" s="115">
        <v>260</v>
      </c>
      <c r="D211" s="116">
        <v>0.49425287356321834</v>
      </c>
      <c r="E211" s="115">
        <v>0</v>
      </c>
      <c r="F211" s="116">
        <f t="shared" si="9"/>
        <v>-1</v>
      </c>
      <c r="G211" s="115">
        <v>59</v>
      </c>
      <c r="H211" s="116" t="str">
        <f t="shared" si="9"/>
        <v>-</v>
      </c>
      <c r="I211" s="115">
        <v>1005</v>
      </c>
      <c r="J211" s="116">
        <f t="shared" si="9"/>
        <v>16.033898305084747</v>
      </c>
      <c r="K211" s="115">
        <v>335</v>
      </c>
      <c r="L211" s="116">
        <f t="shared" si="9"/>
        <v>-0.66666666666666674</v>
      </c>
      <c r="M211" s="115">
        <v>517</v>
      </c>
      <c r="N211" s="116">
        <v>0.5432835820895523</v>
      </c>
      <c r="O211" s="116">
        <v>0.9884615384615385</v>
      </c>
    </row>
    <row r="212" spans="2:16" x14ac:dyDescent="0.25">
      <c r="B212" s="114" t="s">
        <v>81</v>
      </c>
      <c r="C212" s="115">
        <v>96</v>
      </c>
      <c r="D212" s="116">
        <v>-5.8823529411764719E-2</v>
      </c>
      <c r="E212" s="115">
        <v>0</v>
      </c>
      <c r="F212" s="116">
        <f t="shared" si="9"/>
        <v>-1</v>
      </c>
      <c r="G212" s="115">
        <v>591</v>
      </c>
      <c r="H212" s="116" t="str">
        <f t="shared" si="9"/>
        <v>-</v>
      </c>
      <c r="I212" s="115">
        <v>258</v>
      </c>
      <c r="J212" s="116">
        <f t="shared" si="9"/>
        <v>-0.56345177664974622</v>
      </c>
      <c r="K212" s="115">
        <v>259</v>
      </c>
      <c r="L212" s="116">
        <f t="shared" si="9"/>
        <v>3.8759689922480689E-3</v>
      </c>
      <c r="M212" s="115">
        <v>182</v>
      </c>
      <c r="N212" s="116">
        <v>-0.29729729729729726</v>
      </c>
      <c r="O212" s="116">
        <v>0.89583333333333326</v>
      </c>
    </row>
    <row r="213" spans="2:16" x14ac:dyDescent="0.25">
      <c r="B213" s="114" t="s">
        <v>83</v>
      </c>
      <c r="C213" s="115">
        <v>113</v>
      </c>
      <c r="D213" s="116">
        <v>-0.34682080924855496</v>
      </c>
      <c r="E213" s="115">
        <v>0</v>
      </c>
      <c r="F213" s="116">
        <f t="shared" si="9"/>
        <v>-1</v>
      </c>
      <c r="G213" s="115">
        <v>401</v>
      </c>
      <c r="H213" s="116" t="str">
        <f t="shared" si="9"/>
        <v>-</v>
      </c>
      <c r="I213" s="115">
        <v>255</v>
      </c>
      <c r="J213" s="116">
        <f t="shared" si="9"/>
        <v>-0.36408977556109723</v>
      </c>
      <c r="K213" s="115">
        <v>394</v>
      </c>
      <c r="L213" s="116">
        <f t="shared" si="9"/>
        <v>0.54509803921568634</v>
      </c>
      <c r="M213" s="115">
        <v>292</v>
      </c>
      <c r="N213" s="116">
        <v>-0.25888324873096447</v>
      </c>
      <c r="O213" s="116">
        <v>1.584070796460177</v>
      </c>
    </row>
    <row r="214" spans="2:16" x14ac:dyDescent="0.25">
      <c r="B214" s="114" t="s">
        <v>85</v>
      </c>
      <c r="C214" s="115">
        <v>239</v>
      </c>
      <c r="D214" s="116">
        <v>1.2980769230769229</v>
      </c>
      <c r="E214" s="115">
        <v>450</v>
      </c>
      <c r="F214" s="116">
        <f t="shared" si="9"/>
        <v>0.88284518828451874</v>
      </c>
      <c r="G214" s="115">
        <v>515</v>
      </c>
      <c r="H214" s="116">
        <f t="shared" si="9"/>
        <v>0.14444444444444438</v>
      </c>
      <c r="I214" s="115">
        <v>246</v>
      </c>
      <c r="J214" s="116">
        <f t="shared" si="9"/>
        <v>-0.52233009708737865</v>
      </c>
      <c r="K214" s="115">
        <v>449</v>
      </c>
      <c r="L214" s="116">
        <f t="shared" si="9"/>
        <v>0.82520325203252032</v>
      </c>
      <c r="M214" s="115">
        <v>255</v>
      </c>
      <c r="N214" s="116">
        <v>-0.43207126948775054</v>
      </c>
      <c r="O214" s="116">
        <v>6.6945606694560622E-2</v>
      </c>
    </row>
    <row r="215" spans="2:16" x14ac:dyDescent="0.25">
      <c r="B215" s="114" t="s">
        <v>87</v>
      </c>
      <c r="C215" s="115">
        <v>97</v>
      </c>
      <c r="D215" s="116">
        <v>-0.11009174311926606</v>
      </c>
      <c r="E215" s="115">
        <v>22</v>
      </c>
      <c r="F215" s="116">
        <f t="shared" si="9"/>
        <v>-0.77319587628865982</v>
      </c>
      <c r="G215" s="115">
        <v>494</v>
      </c>
      <c r="H215" s="116">
        <f t="shared" si="9"/>
        <v>21.454545454545453</v>
      </c>
      <c r="I215" s="115">
        <v>392</v>
      </c>
      <c r="J215" s="116">
        <f t="shared" si="9"/>
        <v>-0.20647773279352222</v>
      </c>
      <c r="K215" s="115">
        <v>394</v>
      </c>
      <c r="L215" s="116">
        <f t="shared" si="9"/>
        <v>5.1020408163264808E-3</v>
      </c>
      <c r="M215" s="115"/>
      <c r="N215" s="116" t="s">
        <v>235</v>
      </c>
      <c r="O215" s="116" t="s">
        <v>235</v>
      </c>
    </row>
    <row r="216" spans="2:16" x14ac:dyDescent="0.25">
      <c r="B216" s="114" t="s">
        <v>89</v>
      </c>
      <c r="C216" s="115">
        <v>258</v>
      </c>
      <c r="D216" s="116">
        <v>-0.22522522522522526</v>
      </c>
      <c r="E216" s="115">
        <v>48</v>
      </c>
      <c r="F216" s="116">
        <f t="shared" si="9"/>
        <v>-0.81395348837209303</v>
      </c>
      <c r="G216" s="115">
        <v>581</v>
      </c>
      <c r="H216" s="116">
        <f t="shared" si="9"/>
        <v>11.104166666666666</v>
      </c>
      <c r="I216" s="115">
        <v>475</v>
      </c>
      <c r="J216" s="116">
        <f t="shared" si="9"/>
        <v>-0.18244406196213425</v>
      </c>
      <c r="K216" s="115">
        <v>853</v>
      </c>
      <c r="L216" s="116">
        <f t="shared" si="9"/>
        <v>0.7957894736842106</v>
      </c>
      <c r="M216" s="115"/>
      <c r="N216" s="116" t="s">
        <v>235</v>
      </c>
      <c r="O216" s="116" t="s">
        <v>235</v>
      </c>
    </row>
    <row r="217" spans="2:16" x14ac:dyDescent="0.25">
      <c r="B217" s="114" t="s">
        <v>91</v>
      </c>
      <c r="C217" s="115">
        <v>207</v>
      </c>
      <c r="D217" s="116">
        <v>-0.22180451127819545</v>
      </c>
      <c r="E217" s="115">
        <v>115</v>
      </c>
      <c r="F217" s="116">
        <f t="shared" si="9"/>
        <v>-0.44444444444444442</v>
      </c>
      <c r="G217" s="115">
        <v>344</v>
      </c>
      <c r="H217" s="116">
        <f t="shared" si="9"/>
        <v>1.991304347826087</v>
      </c>
      <c r="I217" s="115">
        <v>699</v>
      </c>
      <c r="J217" s="116">
        <f t="shared" si="9"/>
        <v>1.0319767441860463</v>
      </c>
      <c r="K217" s="115">
        <v>654</v>
      </c>
      <c r="L217" s="116">
        <f t="shared" si="9"/>
        <v>-6.4377682403433445E-2</v>
      </c>
      <c r="M217" s="115"/>
      <c r="N217" s="116" t="s">
        <v>235</v>
      </c>
      <c r="O217" s="116" t="s">
        <v>235</v>
      </c>
    </row>
    <row r="218" spans="2:16" x14ac:dyDescent="0.25">
      <c r="B218" s="114" t="s">
        <v>93</v>
      </c>
      <c r="C218" s="115">
        <v>186</v>
      </c>
      <c r="D218" s="116">
        <v>-0.22821576763485474</v>
      </c>
      <c r="E218" s="115">
        <v>41</v>
      </c>
      <c r="F218" s="116">
        <f t="shared" si="9"/>
        <v>-0.77956989247311825</v>
      </c>
      <c r="G218" s="115">
        <v>573</v>
      </c>
      <c r="H218" s="116">
        <f t="shared" si="9"/>
        <v>12.975609756097562</v>
      </c>
      <c r="I218" s="115">
        <v>547</v>
      </c>
      <c r="J218" s="116">
        <f t="shared" si="9"/>
        <v>-4.5375218150087271E-2</v>
      </c>
      <c r="K218" s="115">
        <v>669</v>
      </c>
      <c r="L218" s="116">
        <f t="shared" si="9"/>
        <v>0.22303473491773307</v>
      </c>
      <c r="M218" s="115"/>
      <c r="N218" s="116" t="s">
        <v>235</v>
      </c>
      <c r="O218" s="116" t="s">
        <v>235</v>
      </c>
    </row>
    <row r="219" spans="2:16" ht="15.75" x14ac:dyDescent="0.25">
      <c r="B219" s="117" t="s">
        <v>30</v>
      </c>
      <c r="C219" s="118">
        <v>2496</v>
      </c>
      <c r="D219" s="119">
        <v>-2.7966440271673942E-3</v>
      </c>
      <c r="E219" s="118">
        <v>1300</v>
      </c>
      <c r="F219" s="119">
        <f t="shared" si="9"/>
        <v>-0.47916666666666663</v>
      </c>
      <c r="G219" s="118">
        <v>3663</v>
      </c>
      <c r="H219" s="119">
        <f t="shared" si="9"/>
        <v>1.8176923076923077</v>
      </c>
      <c r="I219" s="118">
        <v>6290</v>
      </c>
      <c r="J219" s="119">
        <f t="shared" si="9"/>
        <v>0.71717171717171713</v>
      </c>
      <c r="K219" s="118">
        <v>6514</v>
      </c>
      <c r="L219" s="119">
        <f t="shared" si="9"/>
        <v>3.5612082670906098E-2</v>
      </c>
      <c r="M219" s="118">
        <v>4066</v>
      </c>
      <c r="N219" s="119">
        <v>3.0933062880324602E-2</v>
      </c>
      <c r="O219" s="119">
        <v>1.3260869565217392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283</v>
      </c>
      <c r="D229" s="116">
        <v>-3.082191780821919E-2</v>
      </c>
      <c r="E229" s="115">
        <v>320</v>
      </c>
      <c r="F229" s="116">
        <f t="shared" ref="F229:L241" si="10">IFERROR(E229/C229-1,"-")</f>
        <v>0.13074204946996471</v>
      </c>
      <c r="G229" s="115">
        <v>5</v>
      </c>
      <c r="H229" s="116">
        <f t="shared" si="10"/>
        <v>-0.984375</v>
      </c>
      <c r="I229" s="115">
        <v>446</v>
      </c>
      <c r="J229" s="116">
        <f t="shared" si="10"/>
        <v>88.2</v>
      </c>
      <c r="K229" s="115">
        <v>475</v>
      </c>
      <c r="L229" s="116">
        <f t="shared" si="10"/>
        <v>6.5022421524663754E-2</v>
      </c>
      <c r="M229" s="115">
        <v>480</v>
      </c>
      <c r="N229" s="116">
        <v>1.0526315789473717E-2</v>
      </c>
      <c r="O229" s="116">
        <v>0.69611307420494706</v>
      </c>
    </row>
    <row r="230" spans="2:16" x14ac:dyDescent="0.25">
      <c r="B230" s="114" t="s">
        <v>73</v>
      </c>
      <c r="C230" s="115">
        <v>225</v>
      </c>
      <c r="D230" s="116">
        <v>-0.29022082018927442</v>
      </c>
      <c r="E230" s="115">
        <v>388</v>
      </c>
      <c r="F230" s="116">
        <f t="shared" si="10"/>
        <v>0.72444444444444445</v>
      </c>
      <c r="G230" s="115">
        <v>25</v>
      </c>
      <c r="H230" s="116">
        <f t="shared" si="10"/>
        <v>-0.93556701030927836</v>
      </c>
      <c r="I230" s="115">
        <v>483</v>
      </c>
      <c r="J230" s="116">
        <f t="shared" si="10"/>
        <v>18.32</v>
      </c>
      <c r="K230" s="115">
        <v>598</v>
      </c>
      <c r="L230" s="116">
        <f t="shared" si="10"/>
        <v>0.23809523809523814</v>
      </c>
      <c r="M230" s="115">
        <v>677</v>
      </c>
      <c r="N230" s="116">
        <v>0.13210702341137126</v>
      </c>
      <c r="O230" s="116">
        <v>2.0088888888888889</v>
      </c>
    </row>
    <row r="231" spans="2:16" x14ac:dyDescent="0.25">
      <c r="B231" s="114" t="s">
        <v>75</v>
      </c>
      <c r="C231" s="115">
        <v>400</v>
      </c>
      <c r="D231" s="116">
        <v>0.11731843575418988</v>
      </c>
      <c r="E231" s="115">
        <v>167</v>
      </c>
      <c r="F231" s="116">
        <f t="shared" si="10"/>
        <v>-0.58250000000000002</v>
      </c>
      <c r="G231" s="115">
        <v>32</v>
      </c>
      <c r="H231" s="116">
        <f t="shared" si="10"/>
        <v>-0.80838323353293418</v>
      </c>
      <c r="I231" s="115">
        <v>540</v>
      </c>
      <c r="J231" s="116">
        <f t="shared" si="10"/>
        <v>15.875</v>
      </c>
      <c r="K231" s="115">
        <v>372</v>
      </c>
      <c r="L231" s="116">
        <f t="shared" si="10"/>
        <v>-0.31111111111111112</v>
      </c>
      <c r="M231" s="115">
        <v>497</v>
      </c>
      <c r="N231" s="116">
        <v>0.33602150537634401</v>
      </c>
      <c r="O231" s="116">
        <v>0.24249999999999994</v>
      </c>
    </row>
    <row r="232" spans="2:16" x14ac:dyDescent="0.25">
      <c r="B232" s="114" t="s">
        <v>77</v>
      </c>
      <c r="C232" s="115">
        <v>327</v>
      </c>
      <c r="D232" s="116">
        <v>0.58737864077669899</v>
      </c>
      <c r="E232" s="115">
        <v>0</v>
      </c>
      <c r="F232" s="116">
        <f t="shared" si="10"/>
        <v>-1</v>
      </c>
      <c r="G232" s="115">
        <v>91</v>
      </c>
      <c r="H232" s="116" t="str">
        <f t="shared" si="10"/>
        <v>-</v>
      </c>
      <c r="I232" s="115">
        <v>533</v>
      </c>
      <c r="J232" s="116">
        <f t="shared" si="10"/>
        <v>4.8571428571428568</v>
      </c>
      <c r="K232" s="115">
        <v>264</v>
      </c>
      <c r="L232" s="116">
        <f t="shared" si="10"/>
        <v>-0.50469043151969983</v>
      </c>
      <c r="M232" s="115">
        <v>408</v>
      </c>
      <c r="N232" s="116">
        <v>0.54545454545454541</v>
      </c>
      <c r="O232" s="116">
        <v>0.24770642201834869</v>
      </c>
    </row>
    <row r="233" spans="2:16" x14ac:dyDescent="0.25">
      <c r="B233" s="114" t="s">
        <v>79</v>
      </c>
      <c r="C233" s="115">
        <v>185</v>
      </c>
      <c r="D233" s="116">
        <v>-0.2992424242424242</v>
      </c>
      <c r="E233" s="115">
        <v>0</v>
      </c>
      <c r="F233" s="116">
        <f t="shared" si="10"/>
        <v>-1</v>
      </c>
      <c r="G233" s="115">
        <v>322</v>
      </c>
      <c r="H233" s="116" t="str">
        <f t="shared" si="10"/>
        <v>-</v>
      </c>
      <c r="I233" s="115">
        <v>275</v>
      </c>
      <c r="J233" s="116">
        <f t="shared" si="10"/>
        <v>-0.14596273291925466</v>
      </c>
      <c r="K233" s="115">
        <v>366</v>
      </c>
      <c r="L233" s="116">
        <f t="shared" si="10"/>
        <v>0.33090909090909082</v>
      </c>
      <c r="M233" s="115">
        <v>265</v>
      </c>
      <c r="N233" s="116">
        <v>-0.27595628415300544</v>
      </c>
      <c r="O233" s="116">
        <v>0.43243243243243246</v>
      </c>
    </row>
    <row r="234" spans="2:16" x14ac:dyDescent="0.25">
      <c r="B234" s="114" t="s">
        <v>81</v>
      </c>
      <c r="C234" s="115">
        <v>325</v>
      </c>
      <c r="D234" s="116">
        <v>5.8631921824104261E-2</v>
      </c>
      <c r="E234" s="115">
        <v>0</v>
      </c>
      <c r="F234" s="116">
        <f t="shared" si="10"/>
        <v>-1</v>
      </c>
      <c r="G234" s="115">
        <v>520</v>
      </c>
      <c r="H234" s="116" t="str">
        <f t="shared" si="10"/>
        <v>-</v>
      </c>
      <c r="I234" s="115">
        <v>128</v>
      </c>
      <c r="J234" s="116">
        <f t="shared" si="10"/>
        <v>-0.75384615384615383</v>
      </c>
      <c r="K234" s="115">
        <v>260</v>
      </c>
      <c r="L234" s="116">
        <f t="shared" si="10"/>
        <v>1.03125</v>
      </c>
      <c r="M234" s="115">
        <v>315</v>
      </c>
      <c r="N234" s="116">
        <v>0.21153846153846145</v>
      </c>
      <c r="O234" s="116">
        <v>-3.0769230769230771E-2</v>
      </c>
    </row>
    <row r="235" spans="2:16" x14ac:dyDescent="0.25">
      <c r="B235" s="114" t="s">
        <v>83</v>
      </c>
      <c r="C235" s="115">
        <v>493</v>
      </c>
      <c r="D235" s="116">
        <v>0.25126903553299496</v>
      </c>
      <c r="E235" s="115">
        <v>0</v>
      </c>
      <c r="F235" s="116">
        <f t="shared" si="10"/>
        <v>-1</v>
      </c>
      <c r="G235" s="115">
        <v>570</v>
      </c>
      <c r="H235" s="116" t="str">
        <f t="shared" si="10"/>
        <v>-</v>
      </c>
      <c r="I235" s="115">
        <v>543</v>
      </c>
      <c r="J235" s="116">
        <f t="shared" si="10"/>
        <v>-4.7368421052631615E-2</v>
      </c>
      <c r="K235" s="115">
        <v>1051</v>
      </c>
      <c r="L235" s="116">
        <f t="shared" si="10"/>
        <v>0.9355432780847146</v>
      </c>
      <c r="M235" s="115">
        <v>327</v>
      </c>
      <c r="N235" s="116">
        <v>-0.68886774500475734</v>
      </c>
      <c r="O235" s="116">
        <v>-0.33671399594320484</v>
      </c>
    </row>
    <row r="236" spans="2:16" x14ac:dyDescent="0.25">
      <c r="B236" s="114" t="s">
        <v>85</v>
      </c>
      <c r="C236" s="115">
        <v>392</v>
      </c>
      <c r="D236" s="116">
        <v>0.22500000000000009</v>
      </c>
      <c r="E236" s="115">
        <v>456</v>
      </c>
      <c r="F236" s="116">
        <f t="shared" si="10"/>
        <v>0.16326530612244894</v>
      </c>
      <c r="G236" s="115">
        <v>475</v>
      </c>
      <c r="H236" s="116">
        <f t="shared" si="10"/>
        <v>4.1666666666666741E-2</v>
      </c>
      <c r="I236" s="115">
        <v>374</v>
      </c>
      <c r="J236" s="116">
        <f t="shared" si="10"/>
        <v>-0.21263157894736839</v>
      </c>
      <c r="K236" s="115">
        <v>248</v>
      </c>
      <c r="L236" s="116">
        <f t="shared" si="10"/>
        <v>-0.33689839572192515</v>
      </c>
      <c r="M236" s="115">
        <v>281</v>
      </c>
      <c r="N236" s="116">
        <v>0.13306451612903225</v>
      </c>
      <c r="O236" s="116">
        <v>-0.28316326530612246</v>
      </c>
    </row>
    <row r="237" spans="2:16" x14ac:dyDescent="0.25">
      <c r="B237" s="114" t="s">
        <v>87</v>
      </c>
      <c r="C237" s="115">
        <v>249</v>
      </c>
      <c r="D237" s="116">
        <v>-0.12014134275618371</v>
      </c>
      <c r="E237" s="115">
        <v>1202</v>
      </c>
      <c r="F237" s="116">
        <f t="shared" si="10"/>
        <v>3.8273092369477908</v>
      </c>
      <c r="G237" s="115">
        <v>618</v>
      </c>
      <c r="H237" s="116">
        <f t="shared" si="10"/>
        <v>-0.4858569051580699</v>
      </c>
      <c r="I237" s="115">
        <v>425</v>
      </c>
      <c r="J237" s="116">
        <f t="shared" si="10"/>
        <v>-0.31229773462783172</v>
      </c>
      <c r="K237" s="115">
        <v>370</v>
      </c>
      <c r="L237" s="116">
        <f t="shared" si="10"/>
        <v>-0.12941176470588234</v>
      </c>
      <c r="M237" s="115"/>
      <c r="N237" s="116" t="s">
        <v>235</v>
      </c>
      <c r="O237" s="116" t="s">
        <v>235</v>
      </c>
    </row>
    <row r="238" spans="2:16" x14ac:dyDescent="0.25">
      <c r="B238" s="114" t="s">
        <v>89</v>
      </c>
      <c r="C238" s="115">
        <v>214</v>
      </c>
      <c r="D238" s="116">
        <v>-0.48803827751196172</v>
      </c>
      <c r="E238" s="115">
        <v>163</v>
      </c>
      <c r="F238" s="116">
        <f t="shared" si="10"/>
        <v>-0.23831775700934577</v>
      </c>
      <c r="G238" s="115">
        <v>624</v>
      </c>
      <c r="H238" s="116">
        <f t="shared" si="10"/>
        <v>2.8282208588957056</v>
      </c>
      <c r="I238" s="115">
        <v>357</v>
      </c>
      <c r="J238" s="116">
        <f t="shared" si="10"/>
        <v>-0.42788461538461542</v>
      </c>
      <c r="K238" s="115">
        <v>373</v>
      </c>
      <c r="L238" s="116">
        <f t="shared" si="10"/>
        <v>4.481792717086841E-2</v>
      </c>
      <c r="M238" s="115"/>
      <c r="N238" s="116" t="s">
        <v>235</v>
      </c>
      <c r="O238" s="116" t="s">
        <v>235</v>
      </c>
    </row>
    <row r="239" spans="2:16" x14ac:dyDescent="0.25">
      <c r="B239" s="114" t="s">
        <v>91</v>
      </c>
      <c r="C239" s="115">
        <v>362</v>
      </c>
      <c r="D239" s="116">
        <v>0.22297297297297303</v>
      </c>
      <c r="E239" s="115">
        <v>46</v>
      </c>
      <c r="F239" s="116">
        <f t="shared" si="10"/>
        <v>-0.8729281767955801</v>
      </c>
      <c r="G239" s="115">
        <v>469</v>
      </c>
      <c r="H239" s="116">
        <f t="shared" si="10"/>
        <v>9.195652173913043</v>
      </c>
      <c r="I239" s="115">
        <v>291</v>
      </c>
      <c r="J239" s="116">
        <f t="shared" si="10"/>
        <v>-0.3795309168443497</v>
      </c>
      <c r="K239" s="115">
        <v>504</v>
      </c>
      <c r="L239" s="116">
        <f t="shared" si="10"/>
        <v>0.731958762886598</v>
      </c>
      <c r="M239" s="115"/>
      <c r="N239" s="116" t="s">
        <v>235</v>
      </c>
      <c r="O239" s="116" t="s">
        <v>235</v>
      </c>
    </row>
    <row r="240" spans="2:16" x14ac:dyDescent="0.25">
      <c r="B240" s="114" t="s">
        <v>93</v>
      </c>
      <c r="C240" s="115">
        <v>294</v>
      </c>
      <c r="D240" s="116">
        <v>-0.17877094972067042</v>
      </c>
      <c r="E240" s="115">
        <v>71</v>
      </c>
      <c r="F240" s="116">
        <f t="shared" si="10"/>
        <v>-0.75850340136054428</v>
      </c>
      <c r="G240" s="115">
        <v>617</v>
      </c>
      <c r="H240" s="116">
        <f t="shared" si="10"/>
        <v>7.6901408450704221</v>
      </c>
      <c r="I240" s="115">
        <v>355</v>
      </c>
      <c r="J240" s="116">
        <f t="shared" si="10"/>
        <v>-0.42463533225283634</v>
      </c>
      <c r="K240" s="115">
        <v>459</v>
      </c>
      <c r="L240" s="116">
        <f t="shared" si="10"/>
        <v>0.29295774647887329</v>
      </c>
      <c r="M240" s="115"/>
      <c r="N240" s="116" t="s">
        <v>235</v>
      </c>
      <c r="O240" s="116" t="s">
        <v>235</v>
      </c>
    </row>
    <row r="241" spans="2:16" ht="15.75" x14ac:dyDescent="0.25">
      <c r="B241" s="117" t="s">
        <v>30</v>
      </c>
      <c r="C241" s="118">
        <v>3749</v>
      </c>
      <c r="D241" s="119">
        <v>-1.6784683975872072E-2</v>
      </c>
      <c r="E241" s="118">
        <v>2838</v>
      </c>
      <c r="F241" s="119">
        <f t="shared" si="10"/>
        <v>-0.24299813283542282</v>
      </c>
      <c r="G241" s="118">
        <v>4368</v>
      </c>
      <c r="H241" s="119">
        <f t="shared" si="10"/>
        <v>0.53911205073995783</v>
      </c>
      <c r="I241" s="118">
        <v>4750</v>
      </c>
      <c r="J241" s="119">
        <f t="shared" si="10"/>
        <v>8.7454212454212366E-2</v>
      </c>
      <c r="K241" s="118">
        <v>5340</v>
      </c>
      <c r="L241" s="119">
        <f t="shared" si="10"/>
        <v>0.12421052631578955</v>
      </c>
      <c r="M241" s="118">
        <v>3250</v>
      </c>
      <c r="N241" s="119">
        <v>-0.10566868464501922</v>
      </c>
      <c r="O241" s="119">
        <v>0.23574144486692017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270</v>
      </c>
      <c r="O250" s="112" t="s">
        <v>271</v>
      </c>
    </row>
    <row r="251" spans="2:16" x14ac:dyDescent="0.25">
      <c r="B251" s="114" t="s">
        <v>71</v>
      </c>
      <c r="C251" s="115">
        <v>123</v>
      </c>
      <c r="D251" s="116">
        <v>0.14953271028037385</v>
      </c>
      <c r="E251" s="115">
        <v>121</v>
      </c>
      <c r="F251" s="116">
        <f t="shared" ref="F251:L263" si="11">IFERROR(E251/C251-1,"-")</f>
        <v>-1.6260162601625994E-2</v>
      </c>
      <c r="G251" s="115">
        <v>0</v>
      </c>
      <c r="H251" s="116">
        <f t="shared" si="11"/>
        <v>-1</v>
      </c>
      <c r="I251" s="115">
        <v>100</v>
      </c>
      <c r="J251" s="116" t="str">
        <f t="shared" si="11"/>
        <v>-</v>
      </c>
      <c r="K251" s="115">
        <v>170</v>
      </c>
      <c r="L251" s="116">
        <f t="shared" si="11"/>
        <v>0.7</v>
      </c>
      <c r="M251" s="115">
        <v>178</v>
      </c>
      <c r="N251" s="116">
        <v>4.705882352941182E-2</v>
      </c>
      <c r="O251" s="116">
        <v>0.44715447154471555</v>
      </c>
    </row>
    <row r="252" spans="2:16" x14ac:dyDescent="0.25">
      <c r="B252" s="114" t="s">
        <v>73</v>
      </c>
      <c r="C252" s="115">
        <v>139</v>
      </c>
      <c r="D252" s="116">
        <v>6.1068702290076438E-2</v>
      </c>
      <c r="E252" s="115">
        <v>175</v>
      </c>
      <c r="F252" s="116">
        <f t="shared" si="11"/>
        <v>0.25899280575539563</v>
      </c>
      <c r="G252" s="115">
        <v>0</v>
      </c>
      <c r="H252" s="116">
        <f t="shared" si="11"/>
        <v>-1</v>
      </c>
      <c r="I252" s="115">
        <v>157</v>
      </c>
      <c r="J252" s="116" t="str">
        <f t="shared" si="11"/>
        <v>-</v>
      </c>
      <c r="K252" s="115">
        <v>240</v>
      </c>
      <c r="L252" s="116">
        <f t="shared" si="11"/>
        <v>0.52866242038216571</v>
      </c>
      <c r="M252" s="115">
        <v>373</v>
      </c>
      <c r="N252" s="116">
        <v>0.5541666666666667</v>
      </c>
      <c r="O252" s="116">
        <v>1.6834532374100721</v>
      </c>
    </row>
    <row r="253" spans="2:16" x14ac:dyDescent="0.25">
      <c r="B253" s="114" t="s">
        <v>75</v>
      </c>
      <c r="C253" s="115">
        <v>139</v>
      </c>
      <c r="D253" s="116">
        <v>3.7313432835820892E-2</v>
      </c>
      <c r="E253" s="115">
        <v>90</v>
      </c>
      <c r="F253" s="116">
        <f t="shared" si="11"/>
        <v>-0.35251798561151082</v>
      </c>
      <c r="G253" s="115">
        <v>0</v>
      </c>
      <c r="H253" s="116">
        <f t="shared" si="11"/>
        <v>-1</v>
      </c>
      <c r="I253" s="115">
        <v>132</v>
      </c>
      <c r="J253" s="116" t="str">
        <f t="shared" si="11"/>
        <v>-</v>
      </c>
      <c r="K253" s="115">
        <v>204</v>
      </c>
      <c r="L253" s="116">
        <f t="shared" si="11"/>
        <v>0.54545454545454541</v>
      </c>
      <c r="M253" s="115">
        <v>254</v>
      </c>
      <c r="N253" s="116">
        <v>0.24509803921568629</v>
      </c>
      <c r="O253" s="116">
        <v>0.82733812949640284</v>
      </c>
    </row>
    <row r="254" spans="2:16" x14ac:dyDescent="0.25">
      <c r="B254" s="114" t="s">
        <v>77</v>
      </c>
      <c r="C254" s="115">
        <v>27</v>
      </c>
      <c r="D254" s="116">
        <v>-0.42553191489361697</v>
      </c>
      <c r="E254" s="115">
        <v>0</v>
      </c>
      <c r="F254" s="116">
        <f t="shared" si="11"/>
        <v>-1</v>
      </c>
      <c r="G254" s="115">
        <v>4</v>
      </c>
      <c r="H254" s="116" t="str">
        <f t="shared" si="11"/>
        <v>-</v>
      </c>
      <c r="I254" s="115">
        <v>60</v>
      </c>
      <c r="J254" s="116">
        <f t="shared" si="11"/>
        <v>14</v>
      </c>
      <c r="K254" s="115">
        <v>53</v>
      </c>
      <c r="L254" s="116">
        <f t="shared" si="11"/>
        <v>-0.1166666666666667</v>
      </c>
      <c r="M254" s="115">
        <v>57</v>
      </c>
      <c r="N254" s="116">
        <v>7.547169811320753E-2</v>
      </c>
      <c r="O254" s="116">
        <v>1.1111111111111112</v>
      </c>
    </row>
    <row r="255" spans="2:16" x14ac:dyDescent="0.25">
      <c r="B255" s="114" t="s">
        <v>79</v>
      </c>
      <c r="C255" s="115">
        <v>15</v>
      </c>
      <c r="D255" s="116">
        <v>4</v>
      </c>
      <c r="E255" s="115">
        <v>0</v>
      </c>
      <c r="F255" s="116">
        <f t="shared" si="11"/>
        <v>-1</v>
      </c>
      <c r="G255" s="115">
        <v>0</v>
      </c>
      <c r="H255" s="116" t="str">
        <f t="shared" si="11"/>
        <v>-</v>
      </c>
      <c r="I255" s="115">
        <v>16</v>
      </c>
      <c r="J255" s="116" t="str">
        <f t="shared" si="11"/>
        <v>-</v>
      </c>
      <c r="K255" s="115">
        <v>19</v>
      </c>
      <c r="L255" s="116">
        <f t="shared" si="11"/>
        <v>0.1875</v>
      </c>
      <c r="M255" s="115">
        <v>9</v>
      </c>
      <c r="N255" s="116">
        <v>-0.52631578947368429</v>
      </c>
      <c r="O255" s="116">
        <v>-0.4</v>
      </c>
    </row>
    <row r="256" spans="2:16" x14ac:dyDescent="0.25">
      <c r="B256" s="114" t="s">
        <v>81</v>
      </c>
      <c r="C256" s="115">
        <v>11</v>
      </c>
      <c r="D256" s="116">
        <v>0.83333333333333326</v>
      </c>
      <c r="E256" s="115">
        <v>0</v>
      </c>
      <c r="F256" s="116">
        <f t="shared" si="11"/>
        <v>-1</v>
      </c>
      <c r="G256" s="115">
        <v>10</v>
      </c>
      <c r="H256" s="116" t="str">
        <f t="shared" si="11"/>
        <v>-</v>
      </c>
      <c r="I256" s="115">
        <v>6</v>
      </c>
      <c r="J256" s="116">
        <f t="shared" si="11"/>
        <v>-0.4</v>
      </c>
      <c r="K256" s="115">
        <v>14</v>
      </c>
      <c r="L256" s="116">
        <f t="shared" si="11"/>
        <v>1.3333333333333335</v>
      </c>
      <c r="M256" s="115">
        <v>7</v>
      </c>
      <c r="N256" s="116">
        <v>-0.5</v>
      </c>
      <c r="O256" s="116">
        <v>-0.36363636363636365</v>
      </c>
    </row>
    <row r="257" spans="2:16" x14ac:dyDescent="0.25">
      <c r="B257" s="114" t="s">
        <v>83</v>
      </c>
      <c r="C257" s="115">
        <v>25</v>
      </c>
      <c r="D257" s="116">
        <v>-0.51923076923076916</v>
      </c>
      <c r="E257" s="115">
        <v>0</v>
      </c>
      <c r="F257" s="116">
        <f t="shared" si="11"/>
        <v>-1</v>
      </c>
      <c r="G257" s="115">
        <v>26</v>
      </c>
      <c r="H257" s="116" t="str">
        <f t="shared" si="11"/>
        <v>-</v>
      </c>
      <c r="I257" s="115">
        <v>24</v>
      </c>
      <c r="J257" s="116">
        <f t="shared" si="11"/>
        <v>-7.6923076923076872E-2</v>
      </c>
      <c r="K257" s="115">
        <v>153</v>
      </c>
      <c r="L257" s="116">
        <f t="shared" si="11"/>
        <v>5.375</v>
      </c>
      <c r="M257" s="115">
        <v>16</v>
      </c>
      <c r="N257" s="116">
        <v>-0.89542483660130723</v>
      </c>
      <c r="O257" s="116">
        <v>-0.36</v>
      </c>
    </row>
    <row r="258" spans="2:16" x14ac:dyDescent="0.25">
      <c r="B258" s="114" t="s">
        <v>85</v>
      </c>
      <c r="C258" s="115">
        <v>24</v>
      </c>
      <c r="D258" s="116">
        <v>23</v>
      </c>
      <c r="E258" s="115">
        <v>3</v>
      </c>
      <c r="F258" s="116">
        <f t="shared" si="11"/>
        <v>-0.875</v>
      </c>
      <c r="G258" s="115">
        <v>11</v>
      </c>
      <c r="H258" s="116">
        <f t="shared" si="11"/>
        <v>2.6666666666666665</v>
      </c>
      <c r="I258" s="115">
        <v>41</v>
      </c>
      <c r="J258" s="116">
        <f t="shared" si="11"/>
        <v>2.7272727272727271</v>
      </c>
      <c r="K258" s="115">
        <v>17</v>
      </c>
      <c r="L258" s="116">
        <f t="shared" si="11"/>
        <v>-0.58536585365853666</v>
      </c>
      <c r="M258" s="115">
        <v>4</v>
      </c>
      <c r="N258" s="116">
        <v>-0.76470588235294112</v>
      </c>
      <c r="O258" s="116">
        <v>-0.83333333333333337</v>
      </c>
    </row>
    <row r="259" spans="2:16" x14ac:dyDescent="0.25">
      <c r="B259" s="114" t="s">
        <v>87</v>
      </c>
      <c r="C259" s="115">
        <v>10</v>
      </c>
      <c r="D259" s="116">
        <v>9</v>
      </c>
      <c r="E259" s="115">
        <v>14</v>
      </c>
      <c r="F259" s="116">
        <f t="shared" si="11"/>
        <v>0.39999999999999991</v>
      </c>
      <c r="G259" s="115">
        <v>10</v>
      </c>
      <c r="H259" s="116">
        <f t="shared" si="11"/>
        <v>-0.2857142857142857</v>
      </c>
      <c r="I259" s="115">
        <v>16</v>
      </c>
      <c r="J259" s="116">
        <f t="shared" si="11"/>
        <v>0.60000000000000009</v>
      </c>
      <c r="K259" s="115">
        <v>43</v>
      </c>
      <c r="L259" s="116">
        <f t="shared" si="11"/>
        <v>1.6875</v>
      </c>
      <c r="M259" s="115"/>
      <c r="N259" s="116" t="s">
        <v>235</v>
      </c>
      <c r="O259" s="116" t="s">
        <v>235</v>
      </c>
    </row>
    <row r="260" spans="2:16" x14ac:dyDescent="0.25">
      <c r="B260" s="114" t="s">
        <v>89</v>
      </c>
      <c r="C260" s="115">
        <v>54</v>
      </c>
      <c r="D260" s="116">
        <v>0.42105263157894735</v>
      </c>
      <c r="E260" s="115">
        <v>0</v>
      </c>
      <c r="F260" s="116">
        <f t="shared" si="11"/>
        <v>-1</v>
      </c>
      <c r="G260" s="115">
        <v>78</v>
      </c>
      <c r="H260" s="116" t="str">
        <f t="shared" si="11"/>
        <v>-</v>
      </c>
      <c r="I260" s="115">
        <v>374</v>
      </c>
      <c r="J260" s="116">
        <f t="shared" si="11"/>
        <v>3.7948717948717947</v>
      </c>
      <c r="K260" s="115">
        <v>91</v>
      </c>
      <c r="L260" s="116">
        <f t="shared" si="11"/>
        <v>-0.75668449197860965</v>
      </c>
      <c r="M260" s="115"/>
      <c r="N260" s="116" t="s">
        <v>235</v>
      </c>
      <c r="O260" s="116" t="s">
        <v>235</v>
      </c>
    </row>
    <row r="261" spans="2:16" x14ac:dyDescent="0.25">
      <c r="B261" s="114" t="s">
        <v>91</v>
      </c>
      <c r="C261" s="115">
        <v>153</v>
      </c>
      <c r="D261" s="116">
        <v>0.125</v>
      </c>
      <c r="E261" s="115">
        <v>0</v>
      </c>
      <c r="F261" s="116">
        <f t="shared" si="11"/>
        <v>-1</v>
      </c>
      <c r="G261" s="115">
        <v>107</v>
      </c>
      <c r="H261" s="116" t="str">
        <f t="shared" si="11"/>
        <v>-</v>
      </c>
      <c r="I261" s="115">
        <v>217</v>
      </c>
      <c r="J261" s="116">
        <f t="shared" si="11"/>
        <v>1.02803738317757</v>
      </c>
      <c r="K261" s="115">
        <v>277</v>
      </c>
      <c r="L261" s="116">
        <f t="shared" si="11"/>
        <v>0.27649769585253448</v>
      </c>
      <c r="M261" s="115"/>
      <c r="N261" s="116" t="s">
        <v>235</v>
      </c>
      <c r="O261" s="116" t="s">
        <v>235</v>
      </c>
    </row>
    <row r="262" spans="2:16" x14ac:dyDescent="0.25">
      <c r="B262" s="114" t="s">
        <v>93</v>
      </c>
      <c r="C262" s="115">
        <v>106</v>
      </c>
      <c r="D262" s="116">
        <v>0.23255813953488369</v>
      </c>
      <c r="E262" s="115">
        <v>3</v>
      </c>
      <c r="F262" s="116">
        <f t="shared" si="11"/>
        <v>-0.97169811320754718</v>
      </c>
      <c r="G262" s="115">
        <v>123</v>
      </c>
      <c r="H262" s="116">
        <f t="shared" si="11"/>
        <v>40</v>
      </c>
      <c r="I262" s="115">
        <v>118</v>
      </c>
      <c r="J262" s="116">
        <f t="shared" si="11"/>
        <v>-4.065040650406504E-2</v>
      </c>
      <c r="K262" s="115">
        <v>176</v>
      </c>
      <c r="L262" s="116">
        <f t="shared" si="11"/>
        <v>0.49152542372881358</v>
      </c>
      <c r="M262" s="115"/>
      <c r="N262" s="116" t="s">
        <v>235</v>
      </c>
      <c r="O262" s="116" t="s">
        <v>235</v>
      </c>
    </row>
    <row r="263" spans="2:16" ht="15.75" x14ac:dyDescent="0.25">
      <c r="B263" s="117" t="s">
        <v>30</v>
      </c>
      <c r="C263" s="118">
        <v>826</v>
      </c>
      <c r="D263" s="119">
        <v>0.1132075471698113</v>
      </c>
      <c r="E263" s="118">
        <v>406</v>
      </c>
      <c r="F263" s="119">
        <f t="shared" si="11"/>
        <v>-0.50847457627118642</v>
      </c>
      <c r="G263" s="118">
        <v>369</v>
      </c>
      <c r="H263" s="119">
        <f t="shared" si="11"/>
        <v>-9.113300492610843E-2</v>
      </c>
      <c r="I263" s="118">
        <v>1261</v>
      </c>
      <c r="J263" s="119">
        <f t="shared" si="11"/>
        <v>2.4173441734417342</v>
      </c>
      <c r="K263" s="118">
        <v>1457</v>
      </c>
      <c r="L263" s="119">
        <f t="shared" si="11"/>
        <v>0.15543219666930996</v>
      </c>
      <c r="M263" s="118">
        <v>898</v>
      </c>
      <c r="N263" s="119">
        <v>3.2183908045976928E-2</v>
      </c>
      <c r="O263" s="119">
        <v>0.78528827037773352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270</v>
      </c>
      <c r="O272" s="112" t="s">
        <v>271</v>
      </c>
    </row>
    <row r="273" spans="2:15" x14ac:dyDescent="0.25">
      <c r="B273" s="114" t="s">
        <v>71</v>
      </c>
      <c r="C273" s="115">
        <v>345</v>
      </c>
      <c r="D273" s="116">
        <v>-0.16464891041162233</v>
      </c>
      <c r="E273" s="115">
        <v>316</v>
      </c>
      <c r="F273" s="116">
        <f t="shared" ref="F273:L285" si="12">IFERROR(E273/C273-1,"-")</f>
        <v>-8.4057971014492749E-2</v>
      </c>
      <c r="G273" s="115">
        <v>0</v>
      </c>
      <c r="H273" s="116">
        <f t="shared" si="12"/>
        <v>-1</v>
      </c>
      <c r="I273" s="115">
        <v>227</v>
      </c>
      <c r="J273" s="116" t="str">
        <f t="shared" si="12"/>
        <v>-</v>
      </c>
      <c r="K273" s="115">
        <v>189</v>
      </c>
      <c r="L273" s="116">
        <f t="shared" si="12"/>
        <v>-0.16740088105726869</v>
      </c>
      <c r="M273" s="115">
        <v>274</v>
      </c>
      <c r="N273" s="116">
        <v>0.44973544973544977</v>
      </c>
      <c r="O273" s="116">
        <v>-0.20579710144927532</v>
      </c>
    </row>
    <row r="274" spans="2:15" x14ac:dyDescent="0.25">
      <c r="B274" s="114" t="s">
        <v>73</v>
      </c>
      <c r="C274" s="115">
        <v>186</v>
      </c>
      <c r="D274" s="116">
        <v>-0.33333333333333337</v>
      </c>
      <c r="E274" s="115">
        <v>459</v>
      </c>
      <c r="F274" s="116">
        <f t="shared" si="12"/>
        <v>1.467741935483871</v>
      </c>
      <c r="G274" s="115">
        <v>0</v>
      </c>
      <c r="H274" s="116">
        <f t="shared" si="12"/>
        <v>-1</v>
      </c>
      <c r="I274" s="115">
        <v>129</v>
      </c>
      <c r="J274" s="116" t="str">
        <f t="shared" si="12"/>
        <v>-</v>
      </c>
      <c r="K274" s="115">
        <v>124</v>
      </c>
      <c r="L274" s="116">
        <f t="shared" si="12"/>
        <v>-3.8759689922480578E-2</v>
      </c>
      <c r="M274" s="115">
        <v>414</v>
      </c>
      <c r="N274" s="116">
        <v>2.338709677419355</v>
      </c>
      <c r="O274" s="116">
        <v>1.225806451612903</v>
      </c>
    </row>
    <row r="275" spans="2:15" x14ac:dyDescent="0.25">
      <c r="B275" s="114" t="s">
        <v>75</v>
      </c>
      <c r="C275" s="115">
        <v>192</v>
      </c>
      <c r="D275" s="116">
        <v>-0.41104294478527603</v>
      </c>
      <c r="E275" s="115">
        <v>134</v>
      </c>
      <c r="F275" s="116">
        <f t="shared" si="12"/>
        <v>-0.30208333333333337</v>
      </c>
      <c r="G275" s="115">
        <v>0</v>
      </c>
      <c r="H275" s="116">
        <f t="shared" si="12"/>
        <v>-1</v>
      </c>
      <c r="I275" s="115">
        <v>250</v>
      </c>
      <c r="J275" s="116" t="str">
        <f t="shared" si="12"/>
        <v>-</v>
      </c>
      <c r="K275" s="115">
        <v>80</v>
      </c>
      <c r="L275" s="116">
        <f t="shared" si="12"/>
        <v>-0.67999999999999994</v>
      </c>
      <c r="M275" s="115">
        <v>313</v>
      </c>
      <c r="N275" s="116">
        <v>2.9125000000000001</v>
      </c>
      <c r="O275" s="116">
        <v>0.63020833333333326</v>
      </c>
    </row>
    <row r="276" spans="2:15" x14ac:dyDescent="0.25">
      <c r="B276" s="114" t="s">
        <v>77</v>
      </c>
      <c r="C276" s="115">
        <v>67</v>
      </c>
      <c r="D276" s="116">
        <v>-4.2857142857142816E-2</v>
      </c>
      <c r="E276" s="115">
        <v>0</v>
      </c>
      <c r="F276" s="116">
        <f t="shared" si="12"/>
        <v>-1</v>
      </c>
      <c r="G276" s="115">
        <v>4</v>
      </c>
      <c r="H276" s="116" t="str">
        <f t="shared" si="12"/>
        <v>-</v>
      </c>
      <c r="I276" s="115">
        <v>67</v>
      </c>
      <c r="J276" s="116">
        <f t="shared" si="12"/>
        <v>15.75</v>
      </c>
      <c r="K276" s="115">
        <v>26</v>
      </c>
      <c r="L276" s="116">
        <f t="shared" si="12"/>
        <v>-0.61194029850746268</v>
      </c>
      <c r="M276" s="115">
        <v>55</v>
      </c>
      <c r="N276" s="116">
        <v>1.1153846153846154</v>
      </c>
      <c r="O276" s="116">
        <v>-0.17910447761194026</v>
      </c>
    </row>
    <row r="277" spans="2:15" x14ac:dyDescent="0.25">
      <c r="B277" s="114" t="s">
        <v>79</v>
      </c>
      <c r="C277" s="115">
        <v>15</v>
      </c>
      <c r="D277" s="116">
        <v>-0.11764705882352944</v>
      </c>
      <c r="E277" s="115">
        <v>0</v>
      </c>
      <c r="F277" s="116">
        <f t="shared" si="12"/>
        <v>-1</v>
      </c>
      <c r="G277" s="115">
        <v>2</v>
      </c>
      <c r="H277" s="116" t="str">
        <f t="shared" si="12"/>
        <v>-</v>
      </c>
      <c r="I277" s="115">
        <v>18</v>
      </c>
      <c r="J277" s="116">
        <f t="shared" si="12"/>
        <v>8</v>
      </c>
      <c r="K277" s="115">
        <v>3</v>
      </c>
      <c r="L277" s="116">
        <f t="shared" si="12"/>
        <v>-0.83333333333333337</v>
      </c>
      <c r="M277" s="115">
        <v>11</v>
      </c>
      <c r="N277" s="116">
        <v>2.6666666666666665</v>
      </c>
      <c r="O277" s="116">
        <v>-0.26666666666666672</v>
      </c>
    </row>
    <row r="278" spans="2:15" x14ac:dyDescent="0.25">
      <c r="B278" s="114" t="s">
        <v>81</v>
      </c>
      <c r="C278" s="115">
        <v>50</v>
      </c>
      <c r="D278" s="116">
        <v>2.125</v>
      </c>
      <c r="E278" s="115">
        <v>0</v>
      </c>
      <c r="F278" s="116">
        <f t="shared" si="12"/>
        <v>-1</v>
      </c>
      <c r="G278" s="115">
        <v>14</v>
      </c>
      <c r="H278" s="116" t="str">
        <f t="shared" si="12"/>
        <v>-</v>
      </c>
      <c r="I278" s="115">
        <v>10</v>
      </c>
      <c r="J278" s="116">
        <f t="shared" si="12"/>
        <v>-0.2857142857142857</v>
      </c>
      <c r="K278" s="115">
        <v>15</v>
      </c>
      <c r="L278" s="116">
        <f t="shared" si="12"/>
        <v>0.5</v>
      </c>
      <c r="M278" s="115">
        <v>11</v>
      </c>
      <c r="N278" s="116">
        <v>-0.26666666666666672</v>
      </c>
      <c r="O278" s="116">
        <v>-0.78</v>
      </c>
    </row>
    <row r="279" spans="2:15" x14ac:dyDescent="0.25">
      <c r="B279" s="114" t="s">
        <v>83</v>
      </c>
      <c r="C279" s="115">
        <v>35</v>
      </c>
      <c r="D279" s="116">
        <v>1.1875</v>
      </c>
      <c r="E279" s="115">
        <v>0</v>
      </c>
      <c r="F279" s="116">
        <f t="shared" si="12"/>
        <v>-1</v>
      </c>
      <c r="G279" s="115">
        <v>1</v>
      </c>
      <c r="H279" s="116" t="str">
        <f t="shared" si="12"/>
        <v>-</v>
      </c>
      <c r="I279" s="115">
        <v>7</v>
      </c>
      <c r="J279" s="116">
        <f t="shared" si="12"/>
        <v>6</v>
      </c>
      <c r="K279" s="115">
        <v>18</v>
      </c>
      <c r="L279" s="116">
        <f t="shared" si="12"/>
        <v>1.5714285714285716</v>
      </c>
      <c r="M279" s="115">
        <v>53</v>
      </c>
      <c r="N279" s="116">
        <v>1.9444444444444446</v>
      </c>
      <c r="O279" s="116">
        <v>0.51428571428571423</v>
      </c>
    </row>
    <row r="280" spans="2:15" x14ac:dyDescent="0.25">
      <c r="B280" s="114" t="s">
        <v>85</v>
      </c>
      <c r="C280" s="115">
        <v>19</v>
      </c>
      <c r="D280" s="116">
        <v>2.8</v>
      </c>
      <c r="E280" s="115">
        <v>0</v>
      </c>
      <c r="F280" s="116">
        <f t="shared" si="12"/>
        <v>-1</v>
      </c>
      <c r="G280" s="115">
        <v>5</v>
      </c>
      <c r="H280" s="116" t="str">
        <f t="shared" si="12"/>
        <v>-</v>
      </c>
      <c r="I280" s="115">
        <v>10</v>
      </c>
      <c r="J280" s="116">
        <f t="shared" si="12"/>
        <v>1</v>
      </c>
      <c r="K280" s="115">
        <v>17</v>
      </c>
      <c r="L280" s="116">
        <f t="shared" si="12"/>
        <v>0.7</v>
      </c>
      <c r="M280" s="115">
        <v>1</v>
      </c>
      <c r="N280" s="116">
        <v>-0.94117647058823528</v>
      </c>
      <c r="O280" s="116">
        <v>-0.94736842105263164</v>
      </c>
    </row>
    <row r="281" spans="2:15" x14ac:dyDescent="0.25">
      <c r="B281" s="114" t="s">
        <v>87</v>
      </c>
      <c r="C281" s="115">
        <v>24</v>
      </c>
      <c r="D281" s="116">
        <v>0.5</v>
      </c>
      <c r="E281" s="115">
        <v>8</v>
      </c>
      <c r="F281" s="116">
        <f t="shared" si="12"/>
        <v>-0.66666666666666674</v>
      </c>
      <c r="G281" s="115">
        <v>13</v>
      </c>
      <c r="H281" s="116">
        <f t="shared" si="12"/>
        <v>0.625</v>
      </c>
      <c r="I281" s="115">
        <v>7</v>
      </c>
      <c r="J281" s="116">
        <f t="shared" si="12"/>
        <v>-0.46153846153846156</v>
      </c>
      <c r="K281" s="115">
        <v>18</v>
      </c>
      <c r="L281" s="116">
        <f t="shared" si="12"/>
        <v>1.5714285714285716</v>
      </c>
      <c r="M281" s="115"/>
      <c r="N281" s="116" t="s">
        <v>235</v>
      </c>
      <c r="O281" s="116" t="s">
        <v>235</v>
      </c>
    </row>
    <row r="282" spans="2:15" x14ac:dyDescent="0.25">
      <c r="B282" s="114" t="s">
        <v>89</v>
      </c>
      <c r="C282" s="115">
        <v>94</v>
      </c>
      <c r="D282" s="116">
        <v>0.16049382716049387</v>
      </c>
      <c r="E282" s="115">
        <v>8</v>
      </c>
      <c r="F282" s="116">
        <f t="shared" si="12"/>
        <v>-0.91489361702127658</v>
      </c>
      <c r="G282" s="115">
        <v>61</v>
      </c>
      <c r="H282" s="116">
        <f t="shared" si="12"/>
        <v>6.625</v>
      </c>
      <c r="I282" s="115">
        <v>56</v>
      </c>
      <c r="J282" s="116">
        <f t="shared" si="12"/>
        <v>-8.1967213114754078E-2</v>
      </c>
      <c r="K282" s="115">
        <v>34</v>
      </c>
      <c r="L282" s="116">
        <f t="shared" si="12"/>
        <v>-0.3928571428571429</v>
      </c>
      <c r="M282" s="115"/>
      <c r="N282" s="116" t="s">
        <v>235</v>
      </c>
      <c r="O282" s="116" t="s">
        <v>235</v>
      </c>
    </row>
    <row r="283" spans="2:15" x14ac:dyDescent="0.25">
      <c r="B283" s="114" t="s">
        <v>91</v>
      </c>
      <c r="C283" s="115">
        <v>351</v>
      </c>
      <c r="D283" s="116">
        <v>9.6875000000000044E-2</v>
      </c>
      <c r="E283" s="115">
        <v>0</v>
      </c>
      <c r="F283" s="116">
        <f t="shared" si="12"/>
        <v>-1</v>
      </c>
      <c r="G283" s="115">
        <v>251</v>
      </c>
      <c r="H283" s="116" t="str">
        <f t="shared" si="12"/>
        <v>-</v>
      </c>
      <c r="I283" s="115">
        <v>80</v>
      </c>
      <c r="J283" s="116">
        <f t="shared" si="12"/>
        <v>-0.68127490039840644</v>
      </c>
      <c r="K283" s="115">
        <v>201</v>
      </c>
      <c r="L283" s="116">
        <f t="shared" si="12"/>
        <v>1.5125000000000002</v>
      </c>
      <c r="M283" s="115"/>
      <c r="N283" s="116" t="s">
        <v>235</v>
      </c>
      <c r="O283" s="116" t="s">
        <v>235</v>
      </c>
    </row>
    <row r="284" spans="2:15" x14ac:dyDescent="0.25">
      <c r="B284" s="114" t="s">
        <v>93</v>
      </c>
      <c r="C284" s="115">
        <v>286</v>
      </c>
      <c r="D284" s="116">
        <v>-8.6261980830670937E-2</v>
      </c>
      <c r="E284" s="115">
        <v>7</v>
      </c>
      <c r="F284" s="116">
        <f t="shared" si="12"/>
        <v>-0.97552447552447552</v>
      </c>
      <c r="G284" s="115">
        <v>170</v>
      </c>
      <c r="H284" s="116">
        <f t="shared" si="12"/>
        <v>23.285714285714285</v>
      </c>
      <c r="I284" s="115">
        <v>119</v>
      </c>
      <c r="J284" s="116">
        <f t="shared" si="12"/>
        <v>-0.30000000000000004</v>
      </c>
      <c r="K284" s="115">
        <v>219</v>
      </c>
      <c r="L284" s="116">
        <f t="shared" si="12"/>
        <v>0.84033613445378141</v>
      </c>
      <c r="M284" s="115"/>
      <c r="N284" s="116" t="s">
        <v>235</v>
      </c>
      <c r="O284" s="116" t="s">
        <v>235</v>
      </c>
    </row>
    <row r="285" spans="2:15" ht="15.75" x14ac:dyDescent="0.25">
      <c r="B285" s="117" t="s">
        <v>30</v>
      </c>
      <c r="C285" s="118">
        <v>1664</v>
      </c>
      <c r="D285" s="119">
        <v>-0.11111111111111116</v>
      </c>
      <c r="E285" s="118">
        <v>932</v>
      </c>
      <c r="F285" s="119">
        <f t="shared" si="12"/>
        <v>-0.43990384615384615</v>
      </c>
      <c r="G285" s="118">
        <v>521</v>
      </c>
      <c r="H285" s="119">
        <f t="shared" si="12"/>
        <v>-0.44098712446351929</v>
      </c>
      <c r="I285" s="118">
        <v>980</v>
      </c>
      <c r="J285" s="119">
        <f t="shared" si="12"/>
        <v>0.88099808061420348</v>
      </c>
      <c r="K285" s="118">
        <v>944</v>
      </c>
      <c r="L285" s="119">
        <f t="shared" si="12"/>
        <v>-3.6734693877551017E-2</v>
      </c>
      <c r="M285" s="118">
        <v>1132</v>
      </c>
      <c r="N285" s="119">
        <v>1.3983050847457625</v>
      </c>
      <c r="O285" s="119">
        <v>0.24532453245324537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B2C0D-5D72-4B9A-B9A4-C94BED8C6921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247</v>
      </c>
      <c r="L8" s="113" t="s">
        <v>69</v>
      </c>
      <c r="M8" s="112" t="s">
        <v>136</v>
      </c>
      <c r="N8" s="113" t="s">
        <v>69</v>
      </c>
      <c r="O8" s="112" t="s">
        <v>248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12333</v>
      </c>
      <c r="D9" s="115">
        <v>11537</v>
      </c>
      <c r="E9" s="116">
        <f t="shared" ref="E9:E21" si="0">D9/C9-1</f>
        <v>-6.454228492661962E-2</v>
      </c>
      <c r="F9" s="115">
        <v>11811</v>
      </c>
      <c r="G9" s="116">
        <f>F9/D9-1</f>
        <v>2.3749674958828182E-2</v>
      </c>
      <c r="H9" s="115">
        <v>14599</v>
      </c>
      <c r="I9" s="116">
        <f>H9/F9-1</f>
        <v>0.23605113876894412</v>
      </c>
      <c r="J9" s="115">
        <v>2476</v>
      </c>
      <c r="K9" s="116">
        <v>-0.83039934242071378</v>
      </c>
      <c r="L9" s="115">
        <v>11584</v>
      </c>
      <c r="M9" s="116">
        <f t="shared" ref="M9:M21" si="1">IFERROR(L9/J9-1,"-")</f>
        <v>3.6785137318255252</v>
      </c>
      <c r="N9" s="115">
        <v>15634</v>
      </c>
      <c r="O9" s="116">
        <f>IFERROR(N9/L9-1,"-")</f>
        <v>0.34962016574585641</v>
      </c>
      <c r="P9" s="98">
        <f>N9/F9-1</f>
        <v>0.32368131402929468</v>
      </c>
      <c r="Q9" s="115">
        <v>17228</v>
      </c>
      <c r="R9" s="116">
        <f>IFERROR(Q9/N9-1,"-")</f>
        <v>0.10195727261097609</v>
      </c>
      <c r="S9" s="116">
        <f>IFERROR(Q9/F9-1,"-")</f>
        <v>0.45864025061383451</v>
      </c>
    </row>
    <row r="10" spans="1:20" x14ac:dyDescent="0.25">
      <c r="A10" s="1" t="s">
        <v>72</v>
      </c>
      <c r="B10" s="114" t="s">
        <v>73</v>
      </c>
      <c r="C10" s="115">
        <v>12271</v>
      </c>
      <c r="D10" s="115">
        <v>11473</v>
      </c>
      <c r="E10" s="116">
        <f t="shared" si="0"/>
        <v>-6.5031374786081009E-2</v>
      </c>
      <c r="F10" s="115">
        <v>12040</v>
      </c>
      <c r="G10" s="116">
        <f t="shared" ref="G10:I21" si="2">F10/D10-1</f>
        <v>4.9420378279438681E-2</v>
      </c>
      <c r="H10" s="115">
        <v>15480</v>
      </c>
      <c r="I10" s="116">
        <f t="shared" si="2"/>
        <v>0.28571428571428581</v>
      </c>
      <c r="J10" s="115">
        <v>1925</v>
      </c>
      <c r="K10" s="116">
        <v>-0.87564599483204131</v>
      </c>
      <c r="L10" s="115">
        <v>14671</v>
      </c>
      <c r="M10" s="116">
        <f t="shared" si="1"/>
        <v>6.6212987012987012</v>
      </c>
      <c r="N10" s="115">
        <v>20512</v>
      </c>
      <c r="O10" s="116">
        <f t="shared" ref="O10:O21" si="3">IFERROR(N10/L10-1,"-")</f>
        <v>0.3981323699815964</v>
      </c>
      <c r="P10" s="98">
        <f t="shared" ref="P10:P21" si="4">N10/F10-1</f>
        <v>0.70365448504983386</v>
      </c>
      <c r="Q10" s="115">
        <v>17964</v>
      </c>
      <c r="R10" s="116">
        <f t="shared" ref="R10:R19" si="5">IFERROR(Q10/N10-1,"-")</f>
        <v>-0.12421996879875197</v>
      </c>
      <c r="S10" s="116">
        <f t="shared" ref="S10:S20" si="6">IFERROR(Q10/F10-1,"-")</f>
        <v>0.49202657807308969</v>
      </c>
    </row>
    <row r="11" spans="1:20" x14ac:dyDescent="0.25">
      <c r="A11" s="1" t="s">
        <v>74</v>
      </c>
      <c r="B11" s="114" t="s">
        <v>75</v>
      </c>
      <c r="C11" s="115">
        <v>9888</v>
      </c>
      <c r="D11" s="115">
        <v>12699</v>
      </c>
      <c r="E11" s="116">
        <f t="shared" si="0"/>
        <v>0.28428398058252435</v>
      </c>
      <c r="F11" s="115">
        <v>12441</v>
      </c>
      <c r="G11" s="116">
        <f t="shared" si="2"/>
        <v>-2.0316560359083358E-2</v>
      </c>
      <c r="H11" s="115">
        <v>5930</v>
      </c>
      <c r="I11" s="116">
        <f t="shared" si="2"/>
        <v>-0.52335021300538542</v>
      </c>
      <c r="J11" s="115">
        <v>3083</v>
      </c>
      <c r="K11" s="116">
        <v>-0.48010118043844852</v>
      </c>
      <c r="L11" s="115">
        <v>19941</v>
      </c>
      <c r="M11" s="116">
        <f t="shared" si="1"/>
        <v>5.4680506000648723</v>
      </c>
      <c r="N11" s="115">
        <v>21527</v>
      </c>
      <c r="O11" s="116">
        <f t="shared" si="3"/>
        <v>7.953462715009274E-2</v>
      </c>
      <c r="P11" s="98">
        <f t="shared" si="4"/>
        <v>0.73032714412024746</v>
      </c>
      <c r="Q11" s="115">
        <v>21188</v>
      </c>
      <c r="R11" s="116">
        <f t="shared" si="5"/>
        <v>-1.5747665722116388E-2</v>
      </c>
      <c r="S11" s="116">
        <f t="shared" si="6"/>
        <v>0.70307853066473758</v>
      </c>
    </row>
    <row r="12" spans="1:20" x14ac:dyDescent="0.25">
      <c r="A12" s="1" t="s">
        <v>76</v>
      </c>
      <c r="B12" s="114" t="s">
        <v>77</v>
      </c>
      <c r="C12" s="115">
        <v>13530</v>
      </c>
      <c r="D12" s="115">
        <v>11115</v>
      </c>
      <c r="E12" s="116">
        <f t="shared" si="0"/>
        <v>-0.1784922394678492</v>
      </c>
      <c r="F12" s="115">
        <v>11487</v>
      </c>
      <c r="G12" s="116">
        <f t="shared" si="2"/>
        <v>3.3468286099864963E-2</v>
      </c>
      <c r="H12" s="115">
        <v>0</v>
      </c>
      <c r="I12" s="116">
        <f t="shared" si="2"/>
        <v>-1</v>
      </c>
      <c r="J12" s="115">
        <v>5874</v>
      </c>
      <c r="K12" s="116" t="s">
        <v>235</v>
      </c>
      <c r="L12" s="115">
        <v>16329</v>
      </c>
      <c r="M12" s="116">
        <f t="shared" si="1"/>
        <v>1.7798774259448416</v>
      </c>
      <c r="N12" s="115">
        <v>26292</v>
      </c>
      <c r="O12" s="116">
        <f t="shared" si="3"/>
        <v>0.61014146610325182</v>
      </c>
      <c r="P12" s="116">
        <f>N12/F12-1</f>
        <v>1.2888482632541134</v>
      </c>
      <c r="Q12" s="115">
        <v>20460</v>
      </c>
      <c r="R12" s="116">
        <f t="shared" si="5"/>
        <v>-0.221816522136011</v>
      </c>
      <c r="S12" s="116">
        <f t="shared" si="6"/>
        <v>0.78114390180203719</v>
      </c>
    </row>
    <row r="13" spans="1:20" x14ac:dyDescent="0.25">
      <c r="A13" s="1" t="s">
        <v>78</v>
      </c>
      <c r="B13" s="114" t="s">
        <v>79</v>
      </c>
      <c r="C13" s="115">
        <v>10584</v>
      </c>
      <c r="D13" s="115">
        <v>10094</v>
      </c>
      <c r="E13" s="116">
        <f t="shared" si="0"/>
        <v>-4.629629629629628E-2</v>
      </c>
      <c r="F13" s="115">
        <v>9934</v>
      </c>
      <c r="G13" s="116">
        <f t="shared" si="2"/>
        <v>-1.5851000594412468E-2</v>
      </c>
      <c r="H13" s="115">
        <v>0</v>
      </c>
      <c r="I13" s="116">
        <f t="shared" si="2"/>
        <v>-1</v>
      </c>
      <c r="J13" s="115">
        <v>6562</v>
      </c>
      <c r="K13" s="116" t="s">
        <v>235</v>
      </c>
      <c r="L13" s="115">
        <v>15949</v>
      </c>
      <c r="M13" s="116">
        <f t="shared" si="1"/>
        <v>1.4305089911612314</v>
      </c>
      <c r="N13" s="115">
        <v>20694</v>
      </c>
      <c r="O13" s="116">
        <f t="shared" si="3"/>
        <v>0.29751081572512383</v>
      </c>
      <c r="P13" s="116">
        <f t="shared" si="4"/>
        <v>1.0831487819609422</v>
      </c>
      <c r="Q13" s="115">
        <v>21715</v>
      </c>
      <c r="R13" s="116">
        <f t="shared" si="5"/>
        <v>4.9337972359137838E-2</v>
      </c>
      <c r="S13" s="116">
        <f t="shared" si="6"/>
        <v>1.1859271189853029</v>
      </c>
    </row>
    <row r="14" spans="1:20" x14ac:dyDescent="0.25">
      <c r="A14" s="1" t="s">
        <v>80</v>
      </c>
      <c r="B14" s="114" t="s">
        <v>81</v>
      </c>
      <c r="C14" s="115">
        <v>9420</v>
      </c>
      <c r="D14" s="115">
        <v>11696</v>
      </c>
      <c r="E14" s="116">
        <f t="shared" si="0"/>
        <v>0.24161358811040334</v>
      </c>
      <c r="F14" s="115">
        <v>11553</v>
      </c>
      <c r="G14" s="116">
        <f t="shared" si="2"/>
        <v>-1.2226402188782459E-2</v>
      </c>
      <c r="H14" s="115">
        <v>0</v>
      </c>
      <c r="I14" s="116">
        <f t="shared" si="2"/>
        <v>-1</v>
      </c>
      <c r="J14" s="115">
        <v>12758</v>
      </c>
      <c r="K14" s="116" t="s">
        <v>235</v>
      </c>
      <c r="L14" s="115">
        <v>13606</v>
      </c>
      <c r="M14" s="116">
        <f t="shared" si="1"/>
        <v>6.6468098448032586E-2</v>
      </c>
      <c r="N14" s="115">
        <v>22097</v>
      </c>
      <c r="O14" s="116">
        <f t="shared" si="3"/>
        <v>0.62406291342054976</v>
      </c>
      <c r="P14" s="116">
        <f t="shared" si="4"/>
        <v>0.91266337747771131</v>
      </c>
      <c r="Q14" s="115">
        <v>19721</v>
      </c>
      <c r="R14" s="116">
        <f t="shared" si="5"/>
        <v>-0.10752590849436572</v>
      </c>
      <c r="S14" s="116">
        <f t="shared" si="6"/>
        <v>0.70700251017051841</v>
      </c>
    </row>
    <row r="15" spans="1:20" x14ac:dyDescent="0.25">
      <c r="A15" s="1" t="s">
        <v>82</v>
      </c>
      <c r="B15" s="114" t="s">
        <v>83</v>
      </c>
      <c r="C15" s="115">
        <v>14061</v>
      </c>
      <c r="D15" s="115">
        <v>14656</v>
      </c>
      <c r="E15" s="116">
        <f t="shared" si="0"/>
        <v>4.2315624777754079E-2</v>
      </c>
      <c r="F15" s="115">
        <v>12797</v>
      </c>
      <c r="G15" s="116">
        <f t="shared" si="2"/>
        <v>-0.12684224890829698</v>
      </c>
      <c r="H15" s="115">
        <v>0</v>
      </c>
      <c r="I15" s="116">
        <f t="shared" si="2"/>
        <v>-1</v>
      </c>
      <c r="J15" s="115">
        <v>10658</v>
      </c>
      <c r="K15" s="116" t="s">
        <v>235</v>
      </c>
      <c r="L15" s="115">
        <v>15515</v>
      </c>
      <c r="M15" s="116">
        <f t="shared" si="1"/>
        <v>0.45571401763933195</v>
      </c>
      <c r="N15" s="115">
        <v>21748</v>
      </c>
      <c r="O15" s="116">
        <f t="shared" si="3"/>
        <v>0.4017402513696422</v>
      </c>
      <c r="P15" s="116">
        <f t="shared" si="4"/>
        <v>0.69946081112760794</v>
      </c>
      <c r="Q15" s="115">
        <v>20589</v>
      </c>
      <c r="R15" s="116">
        <f t="shared" si="5"/>
        <v>-5.3292256759242207E-2</v>
      </c>
      <c r="S15" s="116">
        <f t="shared" si="6"/>
        <v>0.60889270922872551</v>
      </c>
    </row>
    <row r="16" spans="1:20" x14ac:dyDescent="0.25">
      <c r="A16" s="1" t="s">
        <v>84</v>
      </c>
      <c r="B16" s="114" t="s">
        <v>85</v>
      </c>
      <c r="C16" s="115">
        <v>16464</v>
      </c>
      <c r="D16" s="115">
        <v>12534</v>
      </c>
      <c r="E16" s="116">
        <f t="shared" si="0"/>
        <v>-0.23870262390670549</v>
      </c>
      <c r="F16" s="115">
        <v>13742</v>
      </c>
      <c r="G16" s="116">
        <f t="shared" si="2"/>
        <v>9.6377852241902096E-2</v>
      </c>
      <c r="H16" s="115">
        <v>12002</v>
      </c>
      <c r="I16" s="116">
        <f t="shared" si="2"/>
        <v>-0.12661912385387863</v>
      </c>
      <c r="J16" s="115">
        <v>13469</v>
      </c>
      <c r="K16" s="116">
        <v>0.12222962839526752</v>
      </c>
      <c r="L16" s="115">
        <v>21074</v>
      </c>
      <c r="M16" s="116">
        <f t="shared" si="1"/>
        <v>0.56462989086049453</v>
      </c>
      <c r="N16" s="115">
        <v>20367</v>
      </c>
      <c r="O16" s="116">
        <f t="shared" si="3"/>
        <v>-3.3548448324950186E-2</v>
      </c>
      <c r="P16" s="98">
        <f t="shared" si="4"/>
        <v>0.48209867559307229</v>
      </c>
      <c r="Q16" s="115">
        <v>22021</v>
      </c>
      <c r="R16" s="116">
        <f t="shared" si="5"/>
        <v>8.1209800166936796E-2</v>
      </c>
      <c r="S16" s="116">
        <f t="shared" si="6"/>
        <v>0.6024596128656674</v>
      </c>
    </row>
    <row r="17" spans="1:19" x14ac:dyDescent="0.25">
      <c r="A17" s="1" t="s">
        <v>86</v>
      </c>
      <c r="B17" s="114" t="s">
        <v>87</v>
      </c>
      <c r="C17" s="115">
        <v>12648</v>
      </c>
      <c r="D17" s="115">
        <v>12232</v>
      </c>
      <c r="E17" s="116">
        <f t="shared" si="0"/>
        <v>-3.289057558507269E-2</v>
      </c>
      <c r="F17" s="115">
        <v>11463</v>
      </c>
      <c r="G17" s="116">
        <f t="shared" si="2"/>
        <v>-6.2867887508175291E-2</v>
      </c>
      <c r="H17" s="115">
        <v>11710</v>
      </c>
      <c r="I17" s="116">
        <f t="shared" si="2"/>
        <v>2.1547587891476816E-2</v>
      </c>
      <c r="J17" s="115">
        <v>13048</v>
      </c>
      <c r="K17" s="116">
        <v>0.11426131511528603</v>
      </c>
      <c r="L17" s="115">
        <v>17425</v>
      </c>
      <c r="M17" s="116">
        <f t="shared" si="1"/>
        <v>0.33545370938074792</v>
      </c>
      <c r="N17" s="115">
        <v>18863</v>
      </c>
      <c r="O17" s="116">
        <f t="shared" si="3"/>
        <v>8.2525107604017212E-2</v>
      </c>
      <c r="P17" s="98">
        <f t="shared" si="4"/>
        <v>0.64555526476489566</v>
      </c>
      <c r="Q17" s="115" t="s">
        <v>235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13146</v>
      </c>
      <c r="D18" s="115">
        <v>13667</v>
      </c>
      <c r="E18" s="116">
        <f t="shared" si="0"/>
        <v>3.9631827171763279E-2</v>
      </c>
      <c r="F18" s="115">
        <v>11916</v>
      </c>
      <c r="G18" s="116">
        <f t="shared" si="2"/>
        <v>-0.12811882637008853</v>
      </c>
      <c r="H18" s="115">
        <v>4520</v>
      </c>
      <c r="I18" s="116">
        <f t="shared" si="2"/>
        <v>-0.62067807989258139</v>
      </c>
      <c r="J18" s="115">
        <v>13324</v>
      </c>
      <c r="K18" s="116">
        <v>1.9477876106194691</v>
      </c>
      <c r="L18" s="115">
        <v>20050</v>
      </c>
      <c r="M18" s="116">
        <f t="shared" si="1"/>
        <v>0.50480336235364764</v>
      </c>
      <c r="N18" s="115">
        <v>26095</v>
      </c>
      <c r="O18" s="116">
        <f t="shared" si="3"/>
        <v>0.30149625935162105</v>
      </c>
      <c r="P18" s="98">
        <f t="shared" si="4"/>
        <v>1.1899127223900638</v>
      </c>
      <c r="Q18" s="115" t="s">
        <v>235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12641</v>
      </c>
      <c r="D19" s="115">
        <v>12228</v>
      </c>
      <c r="E19" s="116">
        <f t="shared" si="0"/>
        <v>-3.2671465865042326E-2</v>
      </c>
      <c r="F19" s="115">
        <v>12009</v>
      </c>
      <c r="G19" s="116">
        <f t="shared" si="2"/>
        <v>-1.790971540726205E-2</v>
      </c>
      <c r="H19" s="115">
        <v>5547</v>
      </c>
      <c r="I19" s="116">
        <f t="shared" si="2"/>
        <v>-0.5380964276792406</v>
      </c>
      <c r="J19" s="115">
        <v>10944</v>
      </c>
      <c r="K19" s="116">
        <v>0.97295835586803681</v>
      </c>
      <c r="L19" s="115">
        <v>14824</v>
      </c>
      <c r="M19" s="116">
        <f t="shared" si="1"/>
        <v>0.35453216374269014</v>
      </c>
      <c r="N19" s="115">
        <v>18426</v>
      </c>
      <c r="O19" s="116">
        <f t="shared" si="3"/>
        <v>0.24298434970318405</v>
      </c>
      <c r="P19" s="98">
        <f t="shared" si="4"/>
        <v>0.53434923807144652</v>
      </c>
      <c r="Q19" s="115" t="s">
        <v>235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13107</v>
      </c>
      <c r="D20" s="115">
        <v>12866</v>
      </c>
      <c r="E20" s="116">
        <f t="shared" si="0"/>
        <v>-1.8387121385519234E-2</v>
      </c>
      <c r="F20" s="115">
        <v>11708</v>
      </c>
      <c r="G20" s="116">
        <f t="shared" si="2"/>
        <v>-9.0004663454064993E-2</v>
      </c>
      <c r="H20" s="115">
        <v>6293</v>
      </c>
      <c r="I20" s="116">
        <f t="shared" si="2"/>
        <v>-0.46250427058421595</v>
      </c>
      <c r="J20" s="115">
        <v>13338</v>
      </c>
      <c r="K20" s="116">
        <v>1.1194978547592562</v>
      </c>
      <c r="L20" s="115">
        <v>17905</v>
      </c>
      <c r="M20" s="116">
        <f t="shared" si="1"/>
        <v>0.34240515819463191</v>
      </c>
      <c r="N20" s="115">
        <v>20333</v>
      </c>
      <c r="O20" s="116">
        <f t="shared" si="3"/>
        <v>0.13560457972633344</v>
      </c>
      <c r="P20" s="98">
        <f t="shared" si="4"/>
        <v>0.73667577724632727</v>
      </c>
      <c r="Q20" s="115" t="s">
        <v>235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150093</v>
      </c>
      <c r="D21" s="118">
        <v>146797</v>
      </c>
      <c r="E21" s="119">
        <f t="shared" si="0"/>
        <v>-2.1959718307982379E-2</v>
      </c>
      <c r="F21" s="118">
        <v>142901</v>
      </c>
      <c r="G21" s="119">
        <f>F21/D21-1</f>
        <v>-2.6540051908417794E-2</v>
      </c>
      <c r="H21" s="118">
        <v>77467</v>
      </c>
      <c r="I21" s="119">
        <f t="shared" si="2"/>
        <v>-0.45789742549037449</v>
      </c>
      <c r="J21" s="118">
        <v>107459</v>
      </c>
      <c r="K21" s="119">
        <v>0.38715840293286163</v>
      </c>
      <c r="L21" s="118">
        <v>198873</v>
      </c>
      <c r="M21" s="119">
        <f t="shared" si="1"/>
        <v>0.85068723885388842</v>
      </c>
      <c r="N21" s="118">
        <v>252588</v>
      </c>
      <c r="O21" s="119">
        <f t="shared" si="3"/>
        <v>0.27009699657570407</v>
      </c>
      <c r="P21" s="119">
        <f t="shared" si="4"/>
        <v>0.76757335498002122</v>
      </c>
      <c r="Q21" s="118">
        <v>160886</v>
      </c>
      <c r="R21" s="119">
        <v>-4.7284613699214217E-2</v>
      </c>
      <c r="S21" s="119">
        <v>0.67930692552580774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9586B3-45F4-4AC0-89C5-CE434A39AE45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435B6A55-D3C2-4B57-B42C-963C1E6C89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A85BC1-0F77-4A9D-AA58-EEEF67F303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2024-09-30T09:19:57Z</dcterms:created>
  <dcterms:modified xsi:type="dcterms:W3CDTF">2024-10-02T13:22:14Z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