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agosto/"/>
    </mc:Choice>
  </mc:AlternateContent>
  <xr:revisionPtr revIDLastSave="34" documentId="8_{BA892F6A-55EA-4A6A-85E5-FAE7AB925062}" xr6:coauthVersionLast="47" xr6:coauthVersionMax="47" xr10:uidLastSave="{C068E0CF-F376-4488-8BC2-272EC9E6F2D6}"/>
  <bookViews>
    <workbookView xWindow="-120" yWindow="-120" windowWidth="29040" windowHeight="15720" xr2:uid="{04C36193-6594-4CA6-8BA0-6C41FEB3395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8" i="33" l="1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L135" i="43" l="1"/>
  <c r="H135" i="43"/>
  <c r="G135" i="43"/>
  <c r="S5" i="43"/>
  <c r="F5" i="43"/>
  <c r="K135" i="42"/>
  <c r="G135" i="42"/>
  <c r="Q5" i="42"/>
  <c r="T5" i="42"/>
  <c r="N5" i="42"/>
  <c r="M5" i="42"/>
  <c r="L5" i="42"/>
  <c r="J5" i="42"/>
  <c r="I5" i="42"/>
  <c r="I135" i="41"/>
  <c r="N5" i="41"/>
  <c r="M5" i="41"/>
  <c r="M133" i="40"/>
  <c r="L133" i="40"/>
  <c r="K133" i="40"/>
  <c r="I133" i="40"/>
  <c r="T5" i="40"/>
  <c r="N5" i="40"/>
  <c r="M5" i="40"/>
  <c r="L5" i="40"/>
  <c r="M133" i="39"/>
  <c r="L133" i="39"/>
  <c r="K133" i="39"/>
  <c r="R5" i="39"/>
  <c r="T5" i="39"/>
  <c r="J5" i="39"/>
  <c r="F5" i="39"/>
  <c r="I133" i="38"/>
  <c r="H133" i="38"/>
  <c r="T5" i="38"/>
  <c r="S5" i="38"/>
  <c r="R5" i="38"/>
  <c r="J5" i="38"/>
  <c r="N123" i="37"/>
  <c r="M123" i="37"/>
  <c r="T5" i="37"/>
  <c r="Q5" i="37"/>
  <c r="P5" i="37"/>
  <c r="O5" i="37"/>
  <c r="L5" i="37"/>
  <c r="M5" i="37"/>
  <c r="I5" i="37"/>
  <c r="H5" i="37"/>
  <c r="G5" i="37"/>
  <c r="AO29" i="35"/>
  <c r="AN29" i="35"/>
  <c r="Y29" i="35"/>
  <c r="X29" i="35"/>
  <c r="BB7" i="35"/>
  <c r="AY7" i="35"/>
  <c r="Y7" i="35"/>
  <c r="O7" i="35"/>
  <c r="J96" i="31"/>
  <c r="L96" i="31"/>
  <c r="H96" i="31"/>
  <c r="F96" i="31"/>
  <c r="D96" i="31"/>
  <c r="H74" i="31"/>
  <c r="L74" i="31"/>
  <c r="J74" i="31"/>
  <c r="F52" i="31"/>
  <c r="D52" i="31"/>
  <c r="J52" i="31"/>
  <c r="H52" i="31"/>
  <c r="L30" i="31"/>
  <c r="D30" i="31"/>
  <c r="J8" i="31"/>
  <c r="H8" i="31"/>
  <c r="L8" i="31"/>
  <c r="H272" i="30"/>
  <c r="F272" i="30"/>
  <c r="D272" i="30"/>
  <c r="J272" i="30"/>
  <c r="C271" i="30"/>
  <c r="B270" i="30"/>
  <c r="F250" i="30"/>
  <c r="D250" i="30"/>
  <c r="L250" i="30"/>
  <c r="H250" i="30"/>
  <c r="C249" i="30"/>
  <c r="B248" i="30"/>
  <c r="F228" i="30"/>
  <c r="D228" i="30"/>
  <c r="H228" i="30"/>
  <c r="C227" i="30"/>
  <c r="B226" i="30"/>
  <c r="F206" i="30"/>
  <c r="D206" i="30"/>
  <c r="H206" i="30"/>
  <c r="C205" i="30"/>
  <c r="B204" i="30"/>
  <c r="F184" i="30"/>
  <c r="D184" i="30"/>
  <c r="J184" i="30"/>
  <c r="H184" i="30"/>
  <c r="C183" i="30"/>
  <c r="B182" i="30"/>
  <c r="L162" i="30"/>
  <c r="F162" i="30"/>
  <c r="D162" i="30"/>
  <c r="H162" i="30"/>
  <c r="C161" i="30"/>
  <c r="B160" i="30"/>
  <c r="F140" i="30"/>
  <c r="D140" i="30"/>
  <c r="J140" i="30"/>
  <c r="H140" i="30"/>
  <c r="C139" i="30"/>
  <c r="B138" i="30"/>
  <c r="L118" i="30"/>
  <c r="H118" i="30"/>
  <c r="F118" i="30"/>
  <c r="D118" i="30"/>
  <c r="J118" i="30"/>
  <c r="C117" i="30"/>
  <c r="B116" i="30"/>
  <c r="J96" i="30"/>
  <c r="H96" i="30"/>
  <c r="F96" i="30"/>
  <c r="D96" i="30"/>
  <c r="L96" i="30"/>
  <c r="C95" i="30"/>
  <c r="H74" i="30"/>
  <c r="F74" i="30"/>
  <c r="D74" i="30"/>
  <c r="L74" i="30"/>
  <c r="J74" i="30"/>
  <c r="C73" i="30"/>
  <c r="F52" i="30"/>
  <c r="D52" i="30"/>
  <c r="C51" i="30"/>
  <c r="F30" i="30"/>
  <c r="D30" i="30"/>
  <c r="L30" i="30"/>
  <c r="J30" i="30"/>
  <c r="H30" i="30"/>
  <c r="C29" i="30"/>
  <c r="L8" i="30"/>
  <c r="D8" i="30"/>
  <c r="J8" i="30"/>
  <c r="H8" i="30"/>
  <c r="F8" i="30"/>
  <c r="C7" i="30"/>
  <c r="M6" i="28"/>
  <c r="J6" i="28"/>
  <c r="I6" i="28"/>
  <c r="B4" i="28"/>
  <c r="L6" i="27"/>
  <c r="I6" i="27"/>
  <c r="B3" i="27"/>
  <c r="M6" i="26"/>
  <c r="K6" i="26"/>
  <c r="J6" i="26"/>
  <c r="I6" i="26"/>
  <c r="L6" i="26"/>
  <c r="B4" i="26"/>
  <c r="J96" i="25"/>
  <c r="F96" i="25"/>
  <c r="D96" i="25"/>
  <c r="L96" i="25"/>
  <c r="H96" i="25"/>
  <c r="H74" i="25"/>
  <c r="D74" i="25"/>
  <c r="L74" i="25"/>
  <c r="J74" i="25"/>
  <c r="F74" i="25"/>
  <c r="F52" i="25"/>
  <c r="L52" i="25"/>
  <c r="J52" i="25"/>
  <c r="H52" i="25"/>
  <c r="D52" i="25"/>
  <c r="L30" i="25"/>
  <c r="D30" i="25"/>
  <c r="J30" i="25"/>
  <c r="H30" i="25"/>
  <c r="F30" i="25"/>
  <c r="L8" i="25"/>
  <c r="D8" i="25"/>
  <c r="H8" i="25"/>
  <c r="F8" i="25"/>
  <c r="H254" i="24"/>
  <c r="C253" i="24"/>
  <c r="D254" i="24" s="1"/>
  <c r="B252" i="24"/>
  <c r="D228" i="24"/>
  <c r="H228" i="24"/>
  <c r="C227" i="24"/>
  <c r="B226" i="24"/>
  <c r="D206" i="24"/>
  <c r="H206" i="24"/>
  <c r="C205" i="24"/>
  <c r="B204" i="24"/>
  <c r="H184" i="24"/>
  <c r="C183" i="24"/>
  <c r="D184" i="24" s="1"/>
  <c r="B182" i="24"/>
  <c r="H162" i="24"/>
  <c r="C161" i="24"/>
  <c r="D162" i="24" s="1"/>
  <c r="B160" i="24"/>
  <c r="H140" i="24"/>
  <c r="C139" i="24"/>
  <c r="D140" i="24" s="1"/>
  <c r="B138" i="24"/>
  <c r="D118" i="24"/>
  <c r="H118" i="24"/>
  <c r="C117" i="24"/>
  <c r="B116" i="24"/>
  <c r="D96" i="24"/>
  <c r="H96" i="24"/>
  <c r="C95" i="24"/>
  <c r="H74" i="24"/>
  <c r="C73" i="24"/>
  <c r="D74" i="24" s="1"/>
  <c r="H52" i="24"/>
  <c r="F52" i="24"/>
  <c r="C51" i="24"/>
  <c r="F30" i="24"/>
  <c r="D30" i="24"/>
  <c r="H30" i="24"/>
  <c r="C29" i="24"/>
  <c r="L8" i="24"/>
  <c r="D8" i="24"/>
  <c r="J8" i="24"/>
  <c r="H8" i="24"/>
  <c r="X7" i="22"/>
  <c r="Z7" i="22"/>
  <c r="N7" i="22"/>
  <c r="K7" i="22"/>
  <c r="M7" i="22"/>
  <c r="B4" i="22"/>
  <c r="B5" i="21"/>
  <c r="V7" i="19"/>
  <c r="U7" i="19" s="1"/>
  <c r="F7" i="19"/>
  <c r="E7" i="19"/>
  <c r="B4" i="19"/>
  <c r="AB6" i="18"/>
  <c r="AA6" i="18"/>
  <c r="Z6" i="18"/>
  <c r="T6" i="18"/>
  <c r="S6" i="18"/>
  <c r="R6" i="18"/>
  <c r="K6" i="18"/>
  <c r="B3" i="18"/>
  <c r="AA7" i="17"/>
  <c r="Z7" i="17"/>
  <c r="W7" i="17"/>
  <c r="L7" i="17"/>
  <c r="K7" i="17"/>
  <c r="B4" i="17"/>
  <c r="AA7" i="16"/>
  <c r="X7" i="16"/>
  <c r="Z7" i="16"/>
  <c r="B4" i="16"/>
  <c r="Y7" i="15"/>
  <c r="X7" i="15"/>
  <c r="W7" i="15"/>
  <c r="Z7" i="15"/>
  <c r="M7" i="15"/>
  <c r="J7" i="15"/>
  <c r="L7" i="15"/>
  <c r="I7" i="15"/>
  <c r="B4" i="15"/>
  <c r="U9" i="14"/>
  <c r="T9" i="14"/>
  <c r="V9" i="14"/>
  <c r="K9" i="14"/>
  <c r="B6" i="14"/>
  <c r="AA6" i="13"/>
  <c r="W6" i="13"/>
  <c r="I6" i="13"/>
  <c r="B3" i="13"/>
  <c r="V5" i="12"/>
  <c r="U5" i="12"/>
  <c r="N5" i="12"/>
  <c r="M5" i="12"/>
  <c r="I5" i="12"/>
  <c r="H96" i="10"/>
  <c r="F96" i="10"/>
  <c r="D96" i="10"/>
  <c r="L96" i="10"/>
  <c r="C95" i="10"/>
  <c r="L74" i="10"/>
  <c r="F74" i="10"/>
  <c r="D74" i="10"/>
  <c r="C73" i="10"/>
  <c r="L52" i="10"/>
  <c r="J52" i="10"/>
  <c r="D52" i="10"/>
  <c r="C51" i="10"/>
  <c r="J30" i="10"/>
  <c r="H30" i="10"/>
  <c r="D30" i="10"/>
  <c r="C29" i="10"/>
  <c r="H8" i="10"/>
  <c r="F8" i="10"/>
  <c r="D8" i="10"/>
  <c r="C7" i="10"/>
  <c r="P8" i="9"/>
  <c r="S8" i="9"/>
  <c r="L272" i="8"/>
  <c r="J272" i="8"/>
  <c r="D272" i="8"/>
  <c r="H272" i="8"/>
  <c r="F272" i="8"/>
  <c r="C271" i="8"/>
  <c r="B270" i="8"/>
  <c r="L250" i="8"/>
  <c r="J250" i="8"/>
  <c r="D250" i="8"/>
  <c r="H250" i="8"/>
  <c r="F250" i="8"/>
  <c r="C249" i="8"/>
  <c r="B248" i="8"/>
  <c r="L228" i="8"/>
  <c r="J228" i="8"/>
  <c r="D228" i="8"/>
  <c r="H228" i="8"/>
  <c r="F228" i="8"/>
  <c r="C227" i="8"/>
  <c r="B226" i="8"/>
  <c r="L206" i="8"/>
  <c r="D206" i="8"/>
  <c r="J206" i="8"/>
  <c r="H206" i="8"/>
  <c r="F206" i="8"/>
  <c r="C205" i="8"/>
  <c r="B204" i="8"/>
  <c r="L184" i="8"/>
  <c r="J184" i="8"/>
  <c r="F184" i="8"/>
  <c r="D184" i="8"/>
  <c r="H184" i="8"/>
  <c r="C183" i="8"/>
  <c r="B182" i="8"/>
  <c r="L162" i="8"/>
  <c r="J162" i="8"/>
  <c r="F162" i="8"/>
  <c r="D162" i="8"/>
  <c r="H162" i="8"/>
  <c r="C161" i="8"/>
  <c r="B160" i="8"/>
  <c r="L140" i="8"/>
  <c r="J140" i="8"/>
  <c r="F140" i="8"/>
  <c r="D140" i="8"/>
  <c r="H140" i="8"/>
  <c r="C139" i="8"/>
  <c r="B138" i="8"/>
  <c r="L118" i="8"/>
  <c r="J118" i="8"/>
  <c r="F118" i="8"/>
  <c r="D118" i="8"/>
  <c r="H118" i="8"/>
  <c r="C117" i="8"/>
  <c r="B116" i="8"/>
  <c r="L96" i="8"/>
  <c r="J96" i="8"/>
  <c r="F96" i="8"/>
  <c r="D96" i="8"/>
  <c r="H96" i="8"/>
  <c r="C95" i="8"/>
  <c r="J74" i="8"/>
  <c r="H74" i="8"/>
  <c r="D74" i="8"/>
  <c r="C73" i="8"/>
  <c r="H52" i="8"/>
  <c r="F52" i="8"/>
  <c r="D52" i="8"/>
  <c r="C51" i="8"/>
  <c r="F30" i="8"/>
  <c r="D30" i="8"/>
  <c r="L30" i="8"/>
  <c r="J30" i="8"/>
  <c r="H30" i="8"/>
  <c r="C29" i="8"/>
  <c r="L8" i="8"/>
  <c r="F8" i="8"/>
  <c r="D8" i="8"/>
  <c r="J8" i="8"/>
  <c r="H8" i="8"/>
  <c r="C7" i="8"/>
  <c r="M6" i="6"/>
  <c r="K6" i="6"/>
  <c r="J6" i="6"/>
  <c r="B3" i="6"/>
  <c r="W6" i="5"/>
  <c r="J6" i="5"/>
  <c r="B3" i="5"/>
  <c r="N152" i="3"/>
  <c r="J152" i="3"/>
  <c r="N79" i="3"/>
  <c r="J79" i="3"/>
  <c r="L79" i="3"/>
  <c r="N6" i="3"/>
  <c r="K6" i="3"/>
  <c r="J6" i="3"/>
  <c r="L6" i="3"/>
  <c r="M6" i="3"/>
  <c r="M56" i="2"/>
  <c r="L31" i="2"/>
  <c r="K31" i="2"/>
  <c r="J31" i="2"/>
  <c r="L6" i="2"/>
  <c r="B39" i="1"/>
  <c r="B38" i="1"/>
  <c r="B37" i="1"/>
  <c r="M2" i="1"/>
  <c r="N72" i="2" l="1"/>
  <c r="S31" i="5"/>
  <c r="U31" i="5"/>
  <c r="W22" i="6"/>
  <c r="S22" i="6"/>
  <c r="U22" i="6"/>
  <c r="J49" i="2"/>
  <c r="K49" i="2"/>
  <c r="I140" i="13"/>
  <c r="K140" i="13"/>
  <c r="J21" i="2"/>
  <c r="K21" i="2"/>
  <c r="J143" i="3"/>
  <c r="K143" i="3"/>
  <c r="N143" i="3"/>
  <c r="N8" i="3"/>
  <c r="M8" i="3"/>
  <c r="L8" i="3"/>
  <c r="K8" i="3"/>
  <c r="J8" i="3"/>
  <c r="N16" i="3"/>
  <c r="M16" i="3"/>
  <c r="L16" i="3"/>
  <c r="K16" i="3"/>
  <c r="J16" i="3"/>
  <c r="N24" i="3"/>
  <c r="M24" i="3"/>
  <c r="L24" i="3"/>
  <c r="K24" i="3"/>
  <c r="J24" i="3"/>
  <c r="N85" i="3"/>
  <c r="M85" i="3"/>
  <c r="L85" i="3"/>
  <c r="K85" i="3"/>
  <c r="J85" i="3"/>
  <c r="N93" i="3"/>
  <c r="M93" i="3"/>
  <c r="L93" i="3"/>
  <c r="K93" i="3"/>
  <c r="J93" i="3"/>
  <c r="G113" i="3"/>
  <c r="G121" i="3"/>
  <c r="N162" i="3"/>
  <c r="K162" i="3"/>
  <c r="J162" i="3"/>
  <c r="H196" i="3"/>
  <c r="M41" i="3"/>
  <c r="L41" i="3"/>
  <c r="K41" i="3"/>
  <c r="J41" i="3"/>
  <c r="M49" i="3"/>
  <c r="L49" i="3"/>
  <c r="K49" i="3"/>
  <c r="J49" i="3"/>
  <c r="M57" i="3"/>
  <c r="L57" i="3"/>
  <c r="K57" i="3"/>
  <c r="J57" i="3"/>
  <c r="H113" i="3"/>
  <c r="F114" i="3"/>
  <c r="H117" i="3"/>
  <c r="F118" i="3"/>
  <c r="H121" i="3"/>
  <c r="F122" i="3"/>
  <c r="N163" i="3"/>
  <c r="K163" i="3"/>
  <c r="J163" i="3"/>
  <c r="J169" i="3"/>
  <c r="K169" i="3"/>
  <c r="I188" i="3"/>
  <c r="J177" i="3"/>
  <c r="K177" i="3"/>
  <c r="I196" i="3"/>
  <c r="J185" i="3"/>
  <c r="K185" i="3"/>
  <c r="N208" i="3"/>
  <c r="J208" i="3"/>
  <c r="K208" i="3"/>
  <c r="N216" i="3"/>
  <c r="J216" i="3"/>
  <c r="K216" i="3"/>
  <c r="T15" i="5"/>
  <c r="V15" i="5"/>
  <c r="T18" i="5"/>
  <c r="V18" i="5"/>
  <c r="J20" i="5"/>
  <c r="L20" i="5"/>
  <c r="W34" i="5"/>
  <c r="T34" i="5"/>
  <c r="V34" i="5"/>
  <c r="M36" i="5"/>
  <c r="J36" i="5"/>
  <c r="L36" i="5"/>
  <c r="J52" i="5"/>
  <c r="L52" i="5"/>
  <c r="M8" i="6"/>
  <c r="J8" i="6"/>
  <c r="L8" i="6"/>
  <c r="K12" i="6"/>
  <c r="J12" i="6"/>
  <c r="I12" i="6"/>
  <c r="M12" i="6"/>
  <c r="L12" i="6"/>
  <c r="M13" i="6"/>
  <c r="I13" i="6"/>
  <c r="K13" i="6"/>
  <c r="L14" i="8"/>
  <c r="F21" i="8"/>
  <c r="J31" i="8"/>
  <c r="L34" i="8"/>
  <c r="J54" i="8"/>
  <c r="J82" i="8"/>
  <c r="L210" i="8"/>
  <c r="I13" i="9"/>
  <c r="I18" i="9"/>
  <c r="V8" i="12"/>
  <c r="U8" i="12"/>
  <c r="K86" i="13"/>
  <c r="I86" i="13"/>
  <c r="C133" i="15"/>
  <c r="N7" i="2"/>
  <c r="N12" i="3"/>
  <c r="M12" i="3"/>
  <c r="L12" i="3"/>
  <c r="K12" i="3"/>
  <c r="J12" i="3"/>
  <c r="N32" i="3"/>
  <c r="M32" i="3"/>
  <c r="L32" i="3"/>
  <c r="K32" i="3"/>
  <c r="J32" i="3"/>
  <c r="M40" i="3"/>
  <c r="L40" i="3"/>
  <c r="K40" i="3"/>
  <c r="J40" i="3"/>
  <c r="G117" i="3"/>
  <c r="K23" i="6"/>
  <c r="J23" i="6"/>
  <c r="I23" i="6"/>
  <c r="L23" i="6"/>
  <c r="L80" i="8"/>
  <c r="H43" i="2"/>
  <c r="N32" i="2"/>
  <c r="L32" i="2"/>
  <c r="M32" i="2"/>
  <c r="K32" i="2"/>
  <c r="J32" i="2"/>
  <c r="N36" i="2"/>
  <c r="L36" i="2"/>
  <c r="M36" i="2"/>
  <c r="K36" i="2"/>
  <c r="J36" i="2"/>
  <c r="N40" i="2"/>
  <c r="I43" i="2"/>
  <c r="M40" i="2"/>
  <c r="L40" i="2"/>
  <c r="K40" i="2"/>
  <c r="J40" i="2"/>
  <c r="G68" i="2"/>
  <c r="N9" i="3"/>
  <c r="L9" i="3"/>
  <c r="M9" i="3"/>
  <c r="K9" i="3"/>
  <c r="J9" i="3"/>
  <c r="N13" i="3"/>
  <c r="L13" i="3"/>
  <c r="M13" i="3"/>
  <c r="K13" i="3"/>
  <c r="J13" i="3"/>
  <c r="N17" i="3"/>
  <c r="M17" i="3"/>
  <c r="L17" i="3"/>
  <c r="K17" i="3"/>
  <c r="J17" i="3"/>
  <c r="N21" i="3"/>
  <c r="M21" i="3"/>
  <c r="L21" i="3"/>
  <c r="K21" i="3"/>
  <c r="J21" i="3"/>
  <c r="N25" i="3"/>
  <c r="L25" i="3"/>
  <c r="M25" i="3"/>
  <c r="K25" i="3"/>
  <c r="J25" i="3"/>
  <c r="N29" i="3"/>
  <c r="M29" i="3"/>
  <c r="L29" i="3"/>
  <c r="K29" i="3"/>
  <c r="J29" i="3"/>
  <c r="N33" i="3"/>
  <c r="M33" i="3"/>
  <c r="L33" i="3"/>
  <c r="K33" i="3"/>
  <c r="J33" i="3"/>
  <c r="N37" i="3"/>
  <c r="L37" i="3"/>
  <c r="M37" i="3"/>
  <c r="K37" i="3"/>
  <c r="J37" i="3"/>
  <c r="M42" i="3"/>
  <c r="L42" i="3"/>
  <c r="K42" i="3"/>
  <c r="J42" i="3"/>
  <c r="M50" i="3"/>
  <c r="L50" i="3"/>
  <c r="K50" i="3"/>
  <c r="J50" i="3"/>
  <c r="M58" i="3"/>
  <c r="L58" i="3"/>
  <c r="K58" i="3"/>
  <c r="J58" i="3"/>
  <c r="N64" i="3"/>
  <c r="M64" i="3"/>
  <c r="L64" i="3"/>
  <c r="K64" i="3"/>
  <c r="J64" i="3"/>
  <c r="N68" i="3"/>
  <c r="M68" i="3"/>
  <c r="L68" i="3"/>
  <c r="K68" i="3"/>
  <c r="J68" i="3"/>
  <c r="N72" i="3"/>
  <c r="M72" i="3"/>
  <c r="L72" i="3"/>
  <c r="K72" i="3"/>
  <c r="J72" i="3"/>
  <c r="N82" i="3"/>
  <c r="M82" i="3"/>
  <c r="L82" i="3"/>
  <c r="K82" i="3"/>
  <c r="J82" i="3"/>
  <c r="N86" i="3"/>
  <c r="M86" i="3"/>
  <c r="L86" i="3"/>
  <c r="K86" i="3"/>
  <c r="J86" i="3"/>
  <c r="N90" i="3"/>
  <c r="M90" i="3"/>
  <c r="L90" i="3"/>
  <c r="K90" i="3"/>
  <c r="J90" i="3"/>
  <c r="N94" i="3"/>
  <c r="M94" i="3"/>
  <c r="L94" i="3"/>
  <c r="K94" i="3"/>
  <c r="J94" i="3"/>
  <c r="N98" i="3"/>
  <c r="M98" i="3"/>
  <c r="L98" i="3"/>
  <c r="K98" i="3"/>
  <c r="J98" i="3"/>
  <c r="N102" i="3"/>
  <c r="M102" i="3"/>
  <c r="L102" i="3"/>
  <c r="K102" i="3"/>
  <c r="I113" i="3"/>
  <c r="J102" i="3"/>
  <c r="G114" i="3"/>
  <c r="E115" i="3"/>
  <c r="N106" i="3"/>
  <c r="M106" i="3"/>
  <c r="L106" i="3"/>
  <c r="I117" i="3"/>
  <c r="K106" i="3"/>
  <c r="J106" i="3"/>
  <c r="G118" i="3"/>
  <c r="E119" i="3"/>
  <c r="N110" i="3"/>
  <c r="I121" i="3"/>
  <c r="M110" i="3"/>
  <c r="L110" i="3"/>
  <c r="K110" i="3"/>
  <c r="J110" i="3"/>
  <c r="G122" i="3"/>
  <c r="E123" i="3"/>
  <c r="N155" i="3"/>
  <c r="K155" i="3"/>
  <c r="J155" i="3"/>
  <c r="N159" i="3"/>
  <c r="K159" i="3"/>
  <c r="J159" i="3"/>
  <c r="N213" i="3"/>
  <c r="I14" i="5"/>
  <c r="K14" i="5"/>
  <c r="I33" i="5"/>
  <c r="K33" i="5"/>
  <c r="F13" i="8"/>
  <c r="J16" i="8"/>
  <c r="J36" i="8"/>
  <c r="F43" i="8"/>
  <c r="L102" i="8"/>
  <c r="F104" i="8"/>
  <c r="J109" i="8"/>
  <c r="M13" i="9"/>
  <c r="X15" i="12"/>
  <c r="M33" i="12"/>
  <c r="K27" i="14"/>
  <c r="J27" i="14"/>
  <c r="I27" i="14"/>
  <c r="M48" i="15"/>
  <c r="L48" i="15"/>
  <c r="K48" i="15"/>
  <c r="J48" i="15"/>
  <c r="I48" i="15"/>
  <c r="M156" i="16"/>
  <c r="J156" i="16"/>
  <c r="I156" i="16"/>
  <c r="L156" i="16"/>
  <c r="K156" i="16"/>
  <c r="N22" i="2"/>
  <c r="K22" i="2"/>
  <c r="J22" i="2"/>
  <c r="N101" i="3"/>
  <c r="M101" i="3"/>
  <c r="L101" i="3"/>
  <c r="K101" i="3"/>
  <c r="J101" i="3"/>
  <c r="E118" i="3"/>
  <c r="N140" i="3"/>
  <c r="N154" i="3"/>
  <c r="K154" i="3"/>
  <c r="J154" i="3"/>
  <c r="I17" i="9"/>
  <c r="F68" i="2"/>
  <c r="M43" i="3"/>
  <c r="L43" i="3"/>
  <c r="K43" i="3"/>
  <c r="J43" i="3"/>
  <c r="M51" i="3"/>
  <c r="L51" i="3"/>
  <c r="K51" i="3"/>
  <c r="J51" i="3"/>
  <c r="M59" i="3"/>
  <c r="L59" i="3"/>
  <c r="K59" i="3"/>
  <c r="J59" i="3"/>
  <c r="H114" i="3"/>
  <c r="F115" i="3"/>
  <c r="H118" i="3"/>
  <c r="F119" i="3"/>
  <c r="H122" i="3"/>
  <c r="F123" i="3"/>
  <c r="M27" i="5"/>
  <c r="J40" i="5"/>
  <c r="L40" i="5"/>
  <c r="F35" i="8"/>
  <c r="L41" i="8"/>
  <c r="J104" i="8"/>
  <c r="L107" i="8"/>
  <c r="M9" i="9"/>
  <c r="M14" i="9"/>
  <c r="P19" i="9"/>
  <c r="O19" i="9"/>
  <c r="D32" i="11"/>
  <c r="N10" i="12"/>
  <c r="M10" i="12"/>
  <c r="L10" i="12"/>
  <c r="K10" i="12"/>
  <c r="J10" i="12"/>
  <c r="I10" i="12"/>
  <c r="J74" i="14"/>
  <c r="I74" i="14"/>
  <c r="K74" i="14"/>
  <c r="N67" i="3"/>
  <c r="M67" i="3"/>
  <c r="L67" i="3"/>
  <c r="K67" i="3"/>
  <c r="J67" i="3"/>
  <c r="N97" i="3"/>
  <c r="M97" i="3"/>
  <c r="L97" i="3"/>
  <c r="K97" i="3"/>
  <c r="J97" i="3"/>
  <c r="H188" i="3"/>
  <c r="I24" i="6"/>
  <c r="K24" i="6"/>
  <c r="L10" i="3"/>
  <c r="K10" i="3"/>
  <c r="J10" i="3"/>
  <c r="M10" i="3"/>
  <c r="N10" i="3"/>
  <c r="L14" i="3"/>
  <c r="J14" i="3"/>
  <c r="M14" i="3"/>
  <c r="K14" i="3"/>
  <c r="N14" i="3"/>
  <c r="L18" i="3"/>
  <c r="K18" i="3"/>
  <c r="J18" i="3"/>
  <c r="M18" i="3"/>
  <c r="N18" i="3"/>
  <c r="L22" i="3"/>
  <c r="K22" i="3"/>
  <c r="J22" i="3"/>
  <c r="M22" i="3"/>
  <c r="N22" i="3"/>
  <c r="L26" i="3"/>
  <c r="J26" i="3"/>
  <c r="K26" i="3"/>
  <c r="M26" i="3"/>
  <c r="N26" i="3"/>
  <c r="L30" i="3"/>
  <c r="K30" i="3"/>
  <c r="J30" i="3"/>
  <c r="N30" i="3"/>
  <c r="M30" i="3"/>
  <c r="L34" i="3"/>
  <c r="J34" i="3"/>
  <c r="M34" i="3"/>
  <c r="K34" i="3"/>
  <c r="N34" i="3"/>
  <c r="L38" i="3"/>
  <c r="J38" i="3"/>
  <c r="K38" i="3"/>
  <c r="N38" i="3"/>
  <c r="M38" i="3"/>
  <c r="L44" i="3"/>
  <c r="K44" i="3"/>
  <c r="J44" i="3"/>
  <c r="M44" i="3"/>
  <c r="L52" i="3"/>
  <c r="K52" i="3"/>
  <c r="J52" i="3"/>
  <c r="M52" i="3"/>
  <c r="L60" i="3"/>
  <c r="M60" i="3"/>
  <c r="K60" i="3"/>
  <c r="J60" i="3"/>
  <c r="L65" i="3"/>
  <c r="M65" i="3"/>
  <c r="K65" i="3"/>
  <c r="J65" i="3"/>
  <c r="N65" i="3"/>
  <c r="L69" i="3"/>
  <c r="K69" i="3"/>
  <c r="J69" i="3"/>
  <c r="M69" i="3"/>
  <c r="N69" i="3"/>
  <c r="L83" i="3"/>
  <c r="K83" i="3"/>
  <c r="J83" i="3"/>
  <c r="M83" i="3"/>
  <c r="N83" i="3"/>
  <c r="L87" i="3"/>
  <c r="K87" i="3"/>
  <c r="J87" i="3"/>
  <c r="N87" i="3"/>
  <c r="M87" i="3"/>
  <c r="L91" i="3"/>
  <c r="K91" i="3"/>
  <c r="J91" i="3"/>
  <c r="M91" i="3"/>
  <c r="N91" i="3"/>
  <c r="L95" i="3"/>
  <c r="K95" i="3"/>
  <c r="J95" i="3"/>
  <c r="M95" i="3"/>
  <c r="N95" i="3"/>
  <c r="L99" i="3"/>
  <c r="K99" i="3"/>
  <c r="J99" i="3"/>
  <c r="M99" i="3"/>
  <c r="N99" i="3"/>
  <c r="L103" i="3"/>
  <c r="K103" i="3"/>
  <c r="J103" i="3"/>
  <c r="M103" i="3"/>
  <c r="I114" i="3"/>
  <c r="N103" i="3"/>
  <c r="G115" i="3"/>
  <c r="E116" i="3"/>
  <c r="L107" i="3"/>
  <c r="K107" i="3"/>
  <c r="I118" i="3"/>
  <c r="J107" i="3"/>
  <c r="M107" i="3"/>
  <c r="N107" i="3"/>
  <c r="G119" i="3"/>
  <c r="E120" i="3"/>
  <c r="L111" i="3"/>
  <c r="K111" i="3"/>
  <c r="J111" i="3"/>
  <c r="M111" i="3"/>
  <c r="I122" i="3"/>
  <c r="N111" i="3"/>
  <c r="G123" i="3"/>
  <c r="M51" i="6"/>
  <c r="K51" i="6"/>
  <c r="J51" i="6"/>
  <c r="L51" i="6"/>
  <c r="I51" i="6"/>
  <c r="H10" i="8"/>
  <c r="L18" i="8"/>
  <c r="F20" i="8"/>
  <c r="L33" i="8"/>
  <c r="F40" i="8"/>
  <c r="J43" i="8"/>
  <c r="L99" i="8"/>
  <c r="J284" i="8"/>
  <c r="D42" i="11"/>
  <c r="D107" i="11"/>
  <c r="M17" i="12"/>
  <c r="K35" i="14"/>
  <c r="J35" i="14"/>
  <c r="I35" i="14"/>
  <c r="N20" i="3"/>
  <c r="M20" i="3"/>
  <c r="L20" i="3"/>
  <c r="K20" i="3"/>
  <c r="J20" i="3"/>
  <c r="M56" i="3"/>
  <c r="L56" i="3"/>
  <c r="K56" i="3"/>
  <c r="J56" i="3"/>
  <c r="N63" i="3"/>
  <c r="M63" i="3"/>
  <c r="L63" i="3"/>
  <c r="K63" i="3"/>
  <c r="J63" i="3"/>
  <c r="E122" i="3"/>
  <c r="N136" i="3"/>
  <c r="N144" i="3"/>
  <c r="K144" i="3"/>
  <c r="J144" i="3"/>
  <c r="N158" i="3"/>
  <c r="K158" i="3"/>
  <c r="J158" i="3"/>
  <c r="U11" i="5"/>
  <c r="T11" i="5"/>
  <c r="S11" i="5"/>
  <c r="W11" i="5"/>
  <c r="V11" i="5"/>
  <c r="U30" i="5"/>
  <c r="T30" i="5"/>
  <c r="S30" i="5"/>
  <c r="V30" i="5"/>
  <c r="J19" i="6"/>
  <c r="L19" i="6"/>
  <c r="U49" i="6"/>
  <c r="S49" i="6"/>
  <c r="F16" i="8"/>
  <c r="J39" i="8"/>
  <c r="M49" i="12"/>
  <c r="J49" i="12"/>
  <c r="I49" i="12"/>
  <c r="F18" i="2"/>
  <c r="K45" i="3"/>
  <c r="J45" i="3"/>
  <c r="L45" i="3"/>
  <c r="M45" i="3"/>
  <c r="K53" i="3"/>
  <c r="J53" i="3"/>
  <c r="M53" i="3"/>
  <c r="L53" i="3"/>
  <c r="K61" i="3"/>
  <c r="J61" i="3"/>
  <c r="L61" i="3"/>
  <c r="M61" i="3"/>
  <c r="H115" i="3"/>
  <c r="F116" i="3"/>
  <c r="H119" i="3"/>
  <c r="F120" i="3"/>
  <c r="H123" i="3"/>
  <c r="I192" i="3"/>
  <c r="N212" i="3"/>
  <c r="W7" i="5"/>
  <c r="T7" i="5"/>
  <c r="V7" i="5"/>
  <c r="J9" i="5"/>
  <c r="L9" i="5"/>
  <c r="T26" i="5"/>
  <c r="V26" i="5"/>
  <c r="M28" i="5"/>
  <c r="J28" i="5"/>
  <c r="L28" i="5"/>
  <c r="U50" i="5"/>
  <c r="T50" i="5"/>
  <c r="V50" i="5"/>
  <c r="S50" i="5"/>
  <c r="M46" i="6"/>
  <c r="M43" i="6"/>
  <c r="J43" i="6"/>
  <c r="L43" i="6"/>
  <c r="J47" i="6"/>
  <c r="M47" i="6"/>
  <c r="L47" i="6"/>
  <c r="M48" i="6"/>
  <c r="I48" i="6"/>
  <c r="K48" i="6"/>
  <c r="L10" i="8"/>
  <c r="F12" i="8"/>
  <c r="J20" i="8"/>
  <c r="F32" i="8"/>
  <c r="J35" i="8"/>
  <c r="J63" i="8"/>
  <c r="J101" i="8"/>
  <c r="F108" i="8"/>
  <c r="L212" i="8"/>
  <c r="S20" i="9"/>
  <c r="R20" i="9"/>
  <c r="M74" i="15"/>
  <c r="L74" i="15"/>
  <c r="K74" i="15"/>
  <c r="J74" i="15"/>
  <c r="I74" i="15"/>
  <c r="N35" i="2"/>
  <c r="N36" i="3"/>
  <c r="M36" i="3"/>
  <c r="L36" i="3"/>
  <c r="K36" i="3"/>
  <c r="J36" i="3"/>
  <c r="N71" i="3"/>
  <c r="M71" i="3"/>
  <c r="L71" i="3"/>
  <c r="K71" i="3"/>
  <c r="J71" i="3"/>
  <c r="E114" i="3"/>
  <c r="I120" i="3"/>
  <c r="N109" i="3"/>
  <c r="M109" i="3"/>
  <c r="L109" i="3"/>
  <c r="K109" i="3"/>
  <c r="J109" i="3"/>
  <c r="M16" i="6"/>
  <c r="J16" i="6"/>
  <c r="L16" i="6"/>
  <c r="F31" i="8"/>
  <c r="J100" i="8"/>
  <c r="H17" i="2"/>
  <c r="F42" i="2"/>
  <c r="G18" i="2"/>
  <c r="J34" i="2"/>
  <c r="K34" i="2"/>
  <c r="N34" i="2"/>
  <c r="L34" i="2"/>
  <c r="M34" i="2"/>
  <c r="J38" i="2"/>
  <c r="K38" i="2"/>
  <c r="L38" i="2"/>
  <c r="N38" i="2"/>
  <c r="M38" i="2"/>
  <c r="E43" i="2"/>
  <c r="J7" i="3"/>
  <c r="K7" i="3"/>
  <c r="N7" i="3"/>
  <c r="M7" i="3"/>
  <c r="L7" i="3"/>
  <c r="J11" i="3"/>
  <c r="K11" i="3"/>
  <c r="N11" i="3"/>
  <c r="M11" i="3"/>
  <c r="L11" i="3"/>
  <c r="J15" i="3"/>
  <c r="N15" i="3"/>
  <c r="K15" i="3"/>
  <c r="M15" i="3"/>
  <c r="L15" i="3"/>
  <c r="J19" i="3"/>
  <c r="K19" i="3"/>
  <c r="N19" i="3"/>
  <c r="M19" i="3"/>
  <c r="L19" i="3"/>
  <c r="J23" i="3"/>
  <c r="K23" i="3"/>
  <c r="N23" i="3"/>
  <c r="M23" i="3"/>
  <c r="L23" i="3"/>
  <c r="J27" i="3"/>
  <c r="N27" i="3"/>
  <c r="K27" i="3"/>
  <c r="M27" i="3"/>
  <c r="L27" i="3"/>
  <c r="J31" i="3"/>
  <c r="K31" i="3"/>
  <c r="N31" i="3"/>
  <c r="M31" i="3"/>
  <c r="L31" i="3"/>
  <c r="J35" i="3"/>
  <c r="K35" i="3"/>
  <c r="N35" i="3"/>
  <c r="M35" i="3"/>
  <c r="L35" i="3"/>
  <c r="J39" i="3"/>
  <c r="N39" i="3"/>
  <c r="M39" i="3"/>
  <c r="L39" i="3"/>
  <c r="K39" i="3"/>
  <c r="J46" i="3"/>
  <c r="K46" i="3"/>
  <c r="M46" i="3"/>
  <c r="L46" i="3"/>
  <c r="J54" i="3"/>
  <c r="K54" i="3"/>
  <c r="M54" i="3"/>
  <c r="L54" i="3"/>
  <c r="J62" i="3"/>
  <c r="K62" i="3"/>
  <c r="N62" i="3"/>
  <c r="M62" i="3"/>
  <c r="L62" i="3"/>
  <c r="J66" i="3"/>
  <c r="K66" i="3"/>
  <c r="N66" i="3"/>
  <c r="M66" i="3"/>
  <c r="L66" i="3"/>
  <c r="J70" i="3"/>
  <c r="N70" i="3"/>
  <c r="M70" i="3"/>
  <c r="K70" i="3"/>
  <c r="L70" i="3"/>
  <c r="J80" i="3"/>
  <c r="K80" i="3"/>
  <c r="N80" i="3"/>
  <c r="M80" i="3"/>
  <c r="L80" i="3"/>
  <c r="J84" i="3"/>
  <c r="N84" i="3"/>
  <c r="K84" i="3"/>
  <c r="M84" i="3"/>
  <c r="L84" i="3"/>
  <c r="J88" i="3"/>
  <c r="K88" i="3"/>
  <c r="N88" i="3"/>
  <c r="M88" i="3"/>
  <c r="L88" i="3"/>
  <c r="J92" i="3"/>
  <c r="N92" i="3"/>
  <c r="K92" i="3"/>
  <c r="M92" i="3"/>
  <c r="L92" i="3"/>
  <c r="J96" i="3"/>
  <c r="N96" i="3"/>
  <c r="M96" i="3"/>
  <c r="L96" i="3"/>
  <c r="K96" i="3"/>
  <c r="J100" i="3"/>
  <c r="K100" i="3"/>
  <c r="N100" i="3"/>
  <c r="M100" i="3"/>
  <c r="L100" i="3"/>
  <c r="E113" i="3"/>
  <c r="J104" i="3"/>
  <c r="K104" i="3"/>
  <c r="N104" i="3"/>
  <c r="I115" i="3"/>
  <c r="M104" i="3"/>
  <c r="L104" i="3"/>
  <c r="G116" i="3"/>
  <c r="E117" i="3"/>
  <c r="J108" i="3"/>
  <c r="K108" i="3"/>
  <c r="I119" i="3"/>
  <c r="N108" i="3"/>
  <c r="M108" i="3"/>
  <c r="L108" i="3"/>
  <c r="G120" i="3"/>
  <c r="E121" i="3"/>
  <c r="J112" i="3"/>
  <c r="N112" i="3"/>
  <c r="K112" i="3"/>
  <c r="I123" i="3"/>
  <c r="M112" i="3"/>
  <c r="L112" i="3"/>
  <c r="J135" i="3"/>
  <c r="N135" i="3"/>
  <c r="K135" i="3"/>
  <c r="J153" i="3"/>
  <c r="N153" i="3"/>
  <c r="K153" i="3"/>
  <c r="J157" i="3"/>
  <c r="K157" i="3"/>
  <c r="N157" i="3"/>
  <c r="J161" i="3"/>
  <c r="K161" i="3"/>
  <c r="N161" i="3"/>
  <c r="N209" i="3"/>
  <c r="N217" i="3"/>
  <c r="M25" i="5"/>
  <c r="I25" i="5"/>
  <c r="K25" i="5"/>
  <c r="J35" i="6"/>
  <c r="L35" i="6"/>
  <c r="J39" i="6"/>
  <c r="L39" i="6"/>
  <c r="M39" i="6"/>
  <c r="M40" i="6"/>
  <c r="I40" i="6"/>
  <c r="K40" i="6"/>
  <c r="J12" i="8"/>
  <c r="L15" i="8"/>
  <c r="H65" i="8"/>
  <c r="F100" i="8"/>
  <c r="L106" i="8"/>
  <c r="E21" i="9"/>
  <c r="J18" i="10"/>
  <c r="N39" i="2"/>
  <c r="J39" i="2"/>
  <c r="K39" i="2"/>
  <c r="N63" i="2"/>
  <c r="N73" i="2"/>
  <c r="K73" i="2"/>
  <c r="J73" i="2"/>
  <c r="N28" i="3"/>
  <c r="M28" i="3"/>
  <c r="L28" i="3"/>
  <c r="K28" i="3"/>
  <c r="J28" i="3"/>
  <c r="M48" i="3"/>
  <c r="L48" i="3"/>
  <c r="K48" i="3"/>
  <c r="J48" i="3"/>
  <c r="N81" i="3"/>
  <c r="M81" i="3"/>
  <c r="L81" i="3"/>
  <c r="K81" i="3"/>
  <c r="J81" i="3"/>
  <c r="N89" i="3"/>
  <c r="M89" i="3"/>
  <c r="L89" i="3"/>
  <c r="K89" i="3"/>
  <c r="J89" i="3"/>
  <c r="N105" i="3"/>
  <c r="M105" i="3"/>
  <c r="I116" i="3"/>
  <c r="L105" i="3"/>
  <c r="K105" i="3"/>
  <c r="J105" i="3"/>
  <c r="J13" i="5"/>
  <c r="L13" i="5"/>
  <c r="J32" i="5"/>
  <c r="L32" i="5"/>
  <c r="J9" i="8"/>
  <c r="L42" i="8"/>
  <c r="F97" i="8"/>
  <c r="G12" i="9"/>
  <c r="J47" i="3"/>
  <c r="M47" i="3"/>
  <c r="L47" i="3"/>
  <c r="K47" i="3"/>
  <c r="M55" i="3"/>
  <c r="L55" i="3"/>
  <c r="K55" i="3"/>
  <c r="J55" i="3"/>
  <c r="F113" i="3"/>
  <c r="H116" i="3"/>
  <c r="F117" i="3"/>
  <c r="H120" i="3"/>
  <c r="F121" i="3"/>
  <c r="J27" i="6"/>
  <c r="L27" i="6"/>
  <c r="K31" i="6"/>
  <c r="J31" i="6"/>
  <c r="I31" i="6"/>
  <c r="L31" i="6"/>
  <c r="I32" i="6"/>
  <c r="K32" i="6"/>
  <c r="J17" i="8"/>
  <c r="L37" i="8"/>
  <c r="F39" i="8"/>
  <c r="L98" i="8"/>
  <c r="F105" i="8"/>
  <c r="E17" i="9"/>
  <c r="D14" i="11"/>
  <c r="D62" i="11"/>
  <c r="K112" i="14"/>
  <c r="J112" i="14"/>
  <c r="I112" i="14"/>
  <c r="F133" i="16"/>
  <c r="G9" i="17"/>
  <c r="F10" i="8"/>
  <c r="L12" i="8"/>
  <c r="J14" i="8"/>
  <c r="H16" i="8"/>
  <c r="L20" i="8"/>
  <c r="L31" i="8"/>
  <c r="J33" i="8"/>
  <c r="H35" i="8"/>
  <c r="L39" i="8"/>
  <c r="J41" i="8"/>
  <c r="H43" i="8"/>
  <c r="H54" i="8"/>
  <c r="J98" i="8"/>
  <c r="H100" i="8"/>
  <c r="L104" i="8"/>
  <c r="J106" i="8"/>
  <c r="H108" i="8"/>
  <c r="S9" i="9"/>
  <c r="R9" i="9"/>
  <c r="G11" i="9"/>
  <c r="H18" i="10"/>
  <c r="H20" i="10"/>
  <c r="D16" i="11"/>
  <c r="D34" i="11"/>
  <c r="M29" i="12"/>
  <c r="X43" i="12"/>
  <c r="M45" i="12"/>
  <c r="C65" i="14"/>
  <c r="F63" i="15"/>
  <c r="M7" i="6"/>
  <c r="M15" i="6"/>
  <c r="L9" i="8"/>
  <c r="J11" i="8"/>
  <c r="H13" i="8"/>
  <c r="F15" i="8"/>
  <c r="L17" i="8"/>
  <c r="J19" i="8"/>
  <c r="H21" i="8"/>
  <c r="H32" i="8"/>
  <c r="F34" i="8"/>
  <c r="L36" i="8"/>
  <c r="J38" i="8"/>
  <c r="H40" i="8"/>
  <c r="J57" i="8"/>
  <c r="H59" i="8"/>
  <c r="J65" i="8"/>
  <c r="J76" i="8"/>
  <c r="L82" i="8"/>
  <c r="J84" i="8"/>
  <c r="H86" i="8"/>
  <c r="H97" i="8"/>
  <c r="L101" i="8"/>
  <c r="J103" i="8"/>
  <c r="H105" i="8"/>
  <c r="L109" i="8"/>
  <c r="M17" i="9"/>
  <c r="I21" i="9"/>
  <c r="D18" i="11"/>
  <c r="D52" i="11"/>
  <c r="D75" i="11"/>
  <c r="N6" i="12"/>
  <c r="M6" i="12"/>
  <c r="L6" i="12"/>
  <c r="K6" i="12"/>
  <c r="J6" i="12"/>
  <c r="I6" i="12"/>
  <c r="X14" i="12"/>
  <c r="V14" i="12"/>
  <c r="U14" i="12"/>
  <c r="C23" i="14"/>
  <c r="V18" i="14"/>
  <c r="U18" i="14"/>
  <c r="T18" i="14"/>
  <c r="F37" i="14"/>
  <c r="J48" i="14"/>
  <c r="I48" i="14"/>
  <c r="K48" i="14"/>
  <c r="K69" i="14"/>
  <c r="J69" i="14"/>
  <c r="I69" i="14"/>
  <c r="M14" i="15"/>
  <c r="L14" i="15"/>
  <c r="K14" i="15"/>
  <c r="J14" i="15"/>
  <c r="I14" i="15"/>
  <c r="J108" i="8"/>
  <c r="F208" i="8"/>
  <c r="P12" i="9"/>
  <c r="O12" i="9"/>
  <c r="G15" i="9"/>
  <c r="G20" i="9"/>
  <c r="M21" i="9"/>
  <c r="J37" i="10"/>
  <c r="D8" i="11"/>
  <c r="D36" i="11"/>
  <c r="D54" i="11"/>
  <c r="D99" i="11"/>
  <c r="X23" i="12"/>
  <c r="N25" i="12"/>
  <c r="M25" i="12"/>
  <c r="X39" i="12"/>
  <c r="N41" i="12"/>
  <c r="M41" i="12"/>
  <c r="V55" i="12"/>
  <c r="U55" i="12"/>
  <c r="J11" i="14"/>
  <c r="I11" i="14"/>
  <c r="K11" i="14"/>
  <c r="D23" i="14"/>
  <c r="G37" i="14"/>
  <c r="F9" i="8"/>
  <c r="L11" i="8"/>
  <c r="J13" i="8"/>
  <c r="H15" i="8"/>
  <c r="L19" i="8"/>
  <c r="J21" i="8"/>
  <c r="J32" i="8"/>
  <c r="H34" i="8"/>
  <c r="L38" i="8"/>
  <c r="J40" i="8"/>
  <c r="J97" i="8"/>
  <c r="L103" i="8"/>
  <c r="J105" i="8"/>
  <c r="J262" i="8"/>
  <c r="E9" i="9"/>
  <c r="I10" i="9"/>
  <c r="P11" i="9"/>
  <c r="O11" i="9"/>
  <c r="S12" i="9"/>
  <c r="R12" i="9"/>
  <c r="E14" i="9"/>
  <c r="S17" i="9"/>
  <c r="R17" i="9"/>
  <c r="G19" i="9"/>
  <c r="D10" i="11"/>
  <c r="D20" i="11"/>
  <c r="D38" i="11"/>
  <c r="D79" i="11"/>
  <c r="K103" i="14"/>
  <c r="J103" i="14"/>
  <c r="I103" i="14"/>
  <c r="P62" i="18"/>
  <c r="J10" i="8"/>
  <c r="H12" i="8"/>
  <c r="L16" i="8"/>
  <c r="J18" i="8"/>
  <c r="H20" i="8"/>
  <c r="H31" i="8"/>
  <c r="L35" i="8"/>
  <c r="J37" i="8"/>
  <c r="H39" i="8"/>
  <c r="L43" i="8"/>
  <c r="L100" i="8"/>
  <c r="J102" i="8"/>
  <c r="H104" i="8"/>
  <c r="L108" i="8"/>
  <c r="H208" i="8"/>
  <c r="J218" i="8"/>
  <c r="J240" i="8"/>
  <c r="I9" i="9"/>
  <c r="E13" i="9"/>
  <c r="S16" i="9"/>
  <c r="R16" i="9"/>
  <c r="J43" i="10"/>
  <c r="D58" i="11"/>
  <c r="D103" i="11"/>
  <c r="N12" i="12"/>
  <c r="M12" i="12"/>
  <c r="N11" i="12"/>
  <c r="M11" i="12"/>
  <c r="N21" i="12"/>
  <c r="M21" i="12"/>
  <c r="X35" i="12"/>
  <c r="N37" i="12"/>
  <c r="M37" i="12"/>
  <c r="T19" i="14"/>
  <c r="V19" i="14"/>
  <c r="K61" i="14"/>
  <c r="J61" i="14"/>
  <c r="I61" i="14"/>
  <c r="M117" i="15"/>
  <c r="L117" i="15"/>
  <c r="K117" i="15"/>
  <c r="J117" i="15"/>
  <c r="I117" i="15"/>
  <c r="E93" i="16"/>
  <c r="L118" i="16"/>
  <c r="K118" i="16"/>
  <c r="J118" i="16"/>
  <c r="I118" i="16"/>
  <c r="H9" i="8"/>
  <c r="L13" i="8"/>
  <c r="J15" i="8"/>
  <c r="L21" i="8"/>
  <c r="L32" i="8"/>
  <c r="J34" i="8"/>
  <c r="L40" i="8"/>
  <c r="J42" i="8"/>
  <c r="L97" i="8"/>
  <c r="J99" i="8"/>
  <c r="L105" i="8"/>
  <c r="J107" i="8"/>
  <c r="H218" i="8"/>
  <c r="P15" i="9"/>
  <c r="O15" i="9"/>
  <c r="P20" i="9"/>
  <c r="O20" i="9"/>
  <c r="H104" i="10"/>
  <c r="D12" i="11"/>
  <c r="D30" i="11"/>
  <c r="D40" i="11"/>
  <c r="D83" i="11"/>
  <c r="M143" i="15"/>
  <c r="L143" i="15"/>
  <c r="K143" i="15"/>
  <c r="J143" i="15"/>
  <c r="I143" i="15"/>
  <c r="H23" i="16"/>
  <c r="L24" i="16"/>
  <c r="K24" i="16"/>
  <c r="J24" i="16"/>
  <c r="I24" i="16"/>
  <c r="M45" i="17"/>
  <c r="J45" i="17"/>
  <c r="I45" i="17"/>
  <c r="L45" i="17"/>
  <c r="K45" i="17"/>
  <c r="R10" i="9"/>
  <c r="S10" i="9"/>
  <c r="I11" i="9"/>
  <c r="G13" i="9"/>
  <c r="O13" i="9"/>
  <c r="P13" i="9"/>
  <c r="E15" i="9"/>
  <c r="M15" i="9"/>
  <c r="R18" i="9"/>
  <c r="S18" i="9"/>
  <c r="I19" i="9"/>
  <c r="G21" i="9"/>
  <c r="O21" i="9"/>
  <c r="P21" i="9"/>
  <c r="D11" i="11"/>
  <c r="D15" i="11"/>
  <c r="D19" i="11"/>
  <c r="D31" i="11"/>
  <c r="D35" i="11"/>
  <c r="D39" i="11"/>
  <c r="D55" i="11"/>
  <c r="D59" i="11"/>
  <c r="D63" i="11"/>
  <c r="J14" i="14"/>
  <c r="I14" i="14"/>
  <c r="K14" i="14"/>
  <c r="G23" i="14"/>
  <c r="U22" i="14"/>
  <c r="V22" i="14"/>
  <c r="J31" i="14"/>
  <c r="I31" i="14"/>
  <c r="K31" i="14"/>
  <c r="D65" i="14"/>
  <c r="F93" i="14"/>
  <c r="G121" i="14"/>
  <c r="K120" i="14"/>
  <c r="J120" i="14"/>
  <c r="I120" i="14"/>
  <c r="AA20" i="15"/>
  <c r="M31" i="15"/>
  <c r="L31" i="15"/>
  <c r="K31" i="15"/>
  <c r="J31" i="15"/>
  <c r="I31" i="15"/>
  <c r="G77" i="15"/>
  <c r="M100" i="15"/>
  <c r="L100" i="15"/>
  <c r="K100" i="15"/>
  <c r="J100" i="15"/>
  <c r="I100" i="15"/>
  <c r="L75" i="16"/>
  <c r="K75" i="16"/>
  <c r="J75" i="16"/>
  <c r="I75" i="16"/>
  <c r="L144" i="16"/>
  <c r="K144" i="16"/>
  <c r="J144" i="16"/>
  <c r="I144" i="16"/>
  <c r="X16" i="17"/>
  <c r="W16" i="17"/>
  <c r="Z16" i="17"/>
  <c r="Y16" i="17"/>
  <c r="D23" i="17"/>
  <c r="J15" i="18"/>
  <c r="I15" i="18"/>
  <c r="S44" i="18"/>
  <c r="R44" i="18"/>
  <c r="J212" i="8"/>
  <c r="S11" i="9"/>
  <c r="R11" i="9"/>
  <c r="I12" i="9"/>
  <c r="G14" i="9"/>
  <c r="P14" i="9"/>
  <c r="O14" i="9"/>
  <c r="E16" i="9"/>
  <c r="M16" i="9"/>
  <c r="S19" i="9"/>
  <c r="R19" i="9"/>
  <c r="I20" i="9"/>
  <c r="D76" i="11"/>
  <c r="D80" i="11"/>
  <c r="D84" i="11"/>
  <c r="D96" i="11"/>
  <c r="D100" i="11"/>
  <c r="D104" i="11"/>
  <c r="D108" i="11"/>
  <c r="K17" i="14"/>
  <c r="J17" i="14"/>
  <c r="I17" i="14"/>
  <c r="K26" i="14"/>
  <c r="J26" i="14"/>
  <c r="I26" i="14"/>
  <c r="K44" i="14"/>
  <c r="J44" i="14"/>
  <c r="I44" i="14"/>
  <c r="J57" i="14"/>
  <c r="I57" i="14"/>
  <c r="H65" i="14"/>
  <c r="K57" i="14"/>
  <c r="K77" i="14"/>
  <c r="J77" i="14"/>
  <c r="I77" i="14"/>
  <c r="D107" i="14"/>
  <c r="K129" i="14"/>
  <c r="J129" i="14"/>
  <c r="I129" i="14"/>
  <c r="M57" i="15"/>
  <c r="L57" i="15"/>
  <c r="K57" i="15"/>
  <c r="J57" i="15"/>
  <c r="I57" i="15"/>
  <c r="M126" i="15"/>
  <c r="L126" i="15"/>
  <c r="K126" i="15"/>
  <c r="J126" i="15"/>
  <c r="I126" i="15"/>
  <c r="D147" i="15"/>
  <c r="L32" i="16"/>
  <c r="K32" i="16"/>
  <c r="J32" i="16"/>
  <c r="I32" i="16"/>
  <c r="C91" i="16"/>
  <c r="L101" i="16"/>
  <c r="K101" i="16"/>
  <c r="J101" i="16"/>
  <c r="I101" i="16"/>
  <c r="F107" i="16"/>
  <c r="G147" i="16"/>
  <c r="E37" i="17"/>
  <c r="I62" i="17"/>
  <c r="K62" i="17"/>
  <c r="O8" i="18"/>
  <c r="W36" i="18"/>
  <c r="S61" i="18"/>
  <c r="R61" i="18"/>
  <c r="D56" i="11"/>
  <c r="D60" i="11"/>
  <c r="D64" i="11"/>
  <c r="X11" i="12"/>
  <c r="N15" i="12"/>
  <c r="M15" i="12"/>
  <c r="M19" i="12"/>
  <c r="X21" i="12"/>
  <c r="N23" i="12"/>
  <c r="M23" i="12"/>
  <c r="X25" i="12"/>
  <c r="M27" i="12"/>
  <c r="M31" i="12"/>
  <c r="N35" i="12"/>
  <c r="M35" i="12"/>
  <c r="X37" i="12"/>
  <c r="N39" i="12"/>
  <c r="M39" i="12"/>
  <c r="K18" i="14"/>
  <c r="J18" i="14"/>
  <c r="I18" i="14"/>
  <c r="K34" i="14"/>
  <c r="J34" i="14"/>
  <c r="I34" i="14"/>
  <c r="K70" i="14"/>
  <c r="J70" i="14"/>
  <c r="I70" i="14"/>
  <c r="J83" i="14"/>
  <c r="I83" i="14"/>
  <c r="K83" i="14"/>
  <c r="K138" i="14"/>
  <c r="J138" i="14"/>
  <c r="I138" i="14"/>
  <c r="M18" i="15"/>
  <c r="L18" i="15"/>
  <c r="K18" i="15"/>
  <c r="J18" i="15"/>
  <c r="I18" i="15"/>
  <c r="D35" i="15"/>
  <c r="M83" i="15"/>
  <c r="L83" i="15"/>
  <c r="K83" i="15"/>
  <c r="J83" i="15"/>
  <c r="I83" i="15"/>
  <c r="H91" i="15"/>
  <c r="M152" i="15"/>
  <c r="L152" i="15"/>
  <c r="K152" i="15"/>
  <c r="J152" i="15"/>
  <c r="I152" i="15"/>
  <c r="G35" i="16"/>
  <c r="L58" i="16"/>
  <c r="K58" i="16"/>
  <c r="J58" i="16"/>
  <c r="I58" i="16"/>
  <c r="L127" i="16"/>
  <c r="K127" i="16"/>
  <c r="J127" i="16"/>
  <c r="I127" i="16"/>
  <c r="C35" i="17"/>
  <c r="M114" i="17"/>
  <c r="AA16" i="18"/>
  <c r="Z16" i="18"/>
  <c r="T38" i="18"/>
  <c r="S38" i="18"/>
  <c r="R38" i="18"/>
  <c r="E10" i="9"/>
  <c r="M10" i="9"/>
  <c r="S13" i="9"/>
  <c r="R13" i="9"/>
  <c r="I14" i="9"/>
  <c r="G16" i="9"/>
  <c r="P16" i="9"/>
  <c r="O16" i="9"/>
  <c r="E18" i="9"/>
  <c r="M18" i="9"/>
  <c r="D77" i="11"/>
  <c r="D81" i="11"/>
  <c r="D85" i="11"/>
  <c r="D97" i="11"/>
  <c r="D101" i="11"/>
  <c r="D105" i="11"/>
  <c r="T11" i="14"/>
  <c r="V11" i="14"/>
  <c r="J19" i="14"/>
  <c r="I19" i="14"/>
  <c r="K19" i="14"/>
  <c r="J28" i="14"/>
  <c r="I28" i="14"/>
  <c r="K28" i="14"/>
  <c r="J40" i="14"/>
  <c r="I40" i="14"/>
  <c r="K40" i="14"/>
  <c r="K60" i="14"/>
  <c r="J60" i="14"/>
  <c r="I60" i="14"/>
  <c r="C79" i="14"/>
  <c r="K86" i="14"/>
  <c r="J86" i="14"/>
  <c r="I86" i="14"/>
  <c r="K146" i="14"/>
  <c r="J146" i="14"/>
  <c r="I146" i="14"/>
  <c r="M40" i="15"/>
  <c r="L40" i="15"/>
  <c r="K40" i="15"/>
  <c r="J40" i="15"/>
  <c r="I40" i="15"/>
  <c r="M109" i="15"/>
  <c r="L109" i="15"/>
  <c r="K109" i="15"/>
  <c r="J109" i="15"/>
  <c r="I109" i="15"/>
  <c r="E161" i="15"/>
  <c r="C9" i="16"/>
  <c r="C65" i="16"/>
  <c r="L84" i="16"/>
  <c r="K84" i="16"/>
  <c r="J84" i="16"/>
  <c r="I84" i="16"/>
  <c r="D105" i="16"/>
  <c r="G121" i="16"/>
  <c r="L153" i="16"/>
  <c r="H161" i="16"/>
  <c r="K153" i="16"/>
  <c r="J153" i="16"/>
  <c r="I153" i="16"/>
  <c r="E21" i="17"/>
  <c r="J28" i="17"/>
  <c r="I28" i="17"/>
  <c r="L28" i="17"/>
  <c r="K28" i="17"/>
  <c r="D49" i="17"/>
  <c r="AB31" i="18"/>
  <c r="AA31" i="18"/>
  <c r="Z31" i="18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H97" i="10"/>
  <c r="D9" i="11"/>
  <c r="D13" i="11"/>
  <c r="D17" i="11"/>
  <c r="D33" i="11"/>
  <c r="D37" i="11"/>
  <c r="D41" i="11"/>
  <c r="D53" i="11"/>
  <c r="D57" i="11"/>
  <c r="D61" i="11"/>
  <c r="U14" i="14"/>
  <c r="V14" i="14"/>
  <c r="J22" i="14"/>
  <c r="I22" i="14"/>
  <c r="K22" i="14"/>
  <c r="E51" i="14"/>
  <c r="K53" i="14"/>
  <c r="J53" i="14"/>
  <c r="I53" i="14"/>
  <c r="F79" i="14"/>
  <c r="K155" i="14"/>
  <c r="J155" i="14"/>
  <c r="I155" i="14"/>
  <c r="H163" i="14"/>
  <c r="M10" i="15"/>
  <c r="L10" i="15"/>
  <c r="K10" i="15"/>
  <c r="J10" i="15"/>
  <c r="I10" i="15"/>
  <c r="F21" i="15"/>
  <c r="E49" i="15"/>
  <c r="M66" i="15"/>
  <c r="L66" i="15"/>
  <c r="K66" i="15"/>
  <c r="J66" i="15"/>
  <c r="I66" i="15"/>
  <c r="M135" i="15"/>
  <c r="L135" i="15"/>
  <c r="K135" i="15"/>
  <c r="J135" i="15"/>
  <c r="I135" i="15"/>
  <c r="L41" i="16"/>
  <c r="K41" i="16"/>
  <c r="J41" i="16"/>
  <c r="I41" i="16"/>
  <c r="H49" i="16"/>
  <c r="L110" i="16"/>
  <c r="K110" i="16"/>
  <c r="J110" i="16"/>
  <c r="I110" i="16"/>
  <c r="S18" i="18"/>
  <c r="R18" i="18"/>
  <c r="D34" i="18"/>
  <c r="M48" i="18"/>
  <c r="G10" i="9"/>
  <c r="O10" i="9"/>
  <c r="P10" i="9"/>
  <c r="E12" i="9"/>
  <c r="M12" i="9"/>
  <c r="S15" i="9"/>
  <c r="R15" i="9"/>
  <c r="I16" i="9"/>
  <c r="G18" i="9"/>
  <c r="P18" i="9"/>
  <c r="O18" i="9"/>
  <c r="E20" i="9"/>
  <c r="M20" i="9"/>
  <c r="D74" i="11"/>
  <c r="D78" i="11"/>
  <c r="D82" i="11"/>
  <c r="D86" i="11"/>
  <c r="D98" i="11"/>
  <c r="D102" i="11"/>
  <c r="D106" i="11"/>
  <c r="V17" i="14"/>
  <c r="E37" i="14"/>
  <c r="K43" i="14"/>
  <c r="J43" i="14"/>
  <c r="H51" i="14"/>
  <c r="I43" i="14"/>
  <c r="G79" i="14"/>
  <c r="K78" i="14"/>
  <c r="J78" i="14"/>
  <c r="I78" i="14"/>
  <c r="K95" i="14"/>
  <c r="J95" i="14"/>
  <c r="I95" i="14"/>
  <c r="E149" i="14"/>
  <c r="M23" i="15"/>
  <c r="L23" i="15"/>
  <c r="K23" i="15"/>
  <c r="J23" i="15"/>
  <c r="I23" i="15"/>
  <c r="M160" i="15"/>
  <c r="L160" i="15"/>
  <c r="K160" i="15"/>
  <c r="J160" i="15"/>
  <c r="I160" i="15"/>
  <c r="L67" i="16"/>
  <c r="K67" i="16"/>
  <c r="J67" i="16"/>
  <c r="I67" i="16"/>
  <c r="D79" i="16"/>
  <c r="E119" i="16"/>
  <c r="H135" i="16"/>
  <c r="L136" i="16"/>
  <c r="K136" i="16"/>
  <c r="J136" i="16"/>
  <c r="I136" i="16"/>
  <c r="V20" i="18"/>
  <c r="E50" i="18"/>
  <c r="K87" i="14"/>
  <c r="J87" i="14"/>
  <c r="I87" i="14"/>
  <c r="K96" i="14"/>
  <c r="J96" i="14"/>
  <c r="I96" i="14"/>
  <c r="E107" i="14"/>
  <c r="K104" i="14"/>
  <c r="J104" i="14"/>
  <c r="I104" i="14"/>
  <c r="K113" i="14"/>
  <c r="J113" i="14"/>
  <c r="I113" i="14"/>
  <c r="H121" i="14"/>
  <c r="C135" i="14"/>
  <c r="K130" i="14"/>
  <c r="J130" i="14"/>
  <c r="I130" i="14"/>
  <c r="K139" i="14"/>
  <c r="J139" i="14"/>
  <c r="I139" i="14"/>
  <c r="F149" i="14"/>
  <c r="K147" i="14"/>
  <c r="J147" i="14"/>
  <c r="I147" i="14"/>
  <c r="K156" i="14"/>
  <c r="J156" i="14"/>
  <c r="I156" i="14"/>
  <c r="AA11" i="15"/>
  <c r="Z11" i="15"/>
  <c r="Y11" i="15"/>
  <c r="X11" i="15"/>
  <c r="W11" i="15"/>
  <c r="G21" i="15"/>
  <c r="AA15" i="15"/>
  <c r="Z15" i="15"/>
  <c r="Y15" i="15"/>
  <c r="X15" i="15"/>
  <c r="W15" i="15"/>
  <c r="AA19" i="15"/>
  <c r="Z19" i="15"/>
  <c r="Y19" i="15"/>
  <c r="X19" i="15"/>
  <c r="W19" i="15"/>
  <c r="M26" i="15"/>
  <c r="L26" i="15"/>
  <c r="K26" i="15"/>
  <c r="J26" i="15"/>
  <c r="I26" i="15"/>
  <c r="E35" i="15"/>
  <c r="M34" i="15"/>
  <c r="L34" i="15"/>
  <c r="K34" i="15"/>
  <c r="J34" i="15"/>
  <c r="I34" i="15"/>
  <c r="F49" i="15"/>
  <c r="M43" i="15"/>
  <c r="L43" i="15"/>
  <c r="K43" i="15"/>
  <c r="J43" i="15"/>
  <c r="I43" i="15"/>
  <c r="M52" i="15"/>
  <c r="L52" i="15"/>
  <c r="K52" i="15"/>
  <c r="J52" i="15"/>
  <c r="I52" i="15"/>
  <c r="G63" i="15"/>
  <c r="M60" i="15"/>
  <c r="L60" i="15"/>
  <c r="K60" i="15"/>
  <c r="J60" i="15"/>
  <c r="I60" i="15"/>
  <c r="M69" i="15"/>
  <c r="L69" i="15"/>
  <c r="K69" i="15"/>
  <c r="J69" i="15"/>
  <c r="I69" i="15"/>
  <c r="H77" i="15"/>
  <c r="M86" i="15"/>
  <c r="L86" i="15"/>
  <c r="K86" i="15"/>
  <c r="J86" i="15"/>
  <c r="I86" i="15"/>
  <c r="M95" i="15"/>
  <c r="L95" i="15"/>
  <c r="K95" i="15"/>
  <c r="J95" i="15"/>
  <c r="I95" i="15"/>
  <c r="M103" i="15"/>
  <c r="L103" i="15"/>
  <c r="K103" i="15"/>
  <c r="J103" i="15"/>
  <c r="I103" i="15"/>
  <c r="C119" i="15"/>
  <c r="M112" i="15"/>
  <c r="L112" i="15"/>
  <c r="K112" i="15"/>
  <c r="J112" i="15"/>
  <c r="I112" i="15"/>
  <c r="M121" i="15"/>
  <c r="L121" i="15"/>
  <c r="K121" i="15"/>
  <c r="J121" i="15"/>
  <c r="I121" i="15"/>
  <c r="D133" i="15"/>
  <c r="M129" i="15"/>
  <c r="L129" i="15"/>
  <c r="K129" i="15"/>
  <c r="J129" i="15"/>
  <c r="I129" i="15"/>
  <c r="M138" i="15"/>
  <c r="L138" i="15"/>
  <c r="K138" i="15"/>
  <c r="J138" i="15"/>
  <c r="I138" i="15"/>
  <c r="E147" i="15"/>
  <c r="M146" i="15"/>
  <c r="L146" i="15"/>
  <c r="K146" i="15"/>
  <c r="J146" i="15"/>
  <c r="I146" i="15"/>
  <c r="F161" i="15"/>
  <c r="M155" i="15"/>
  <c r="L155" i="15"/>
  <c r="K155" i="15"/>
  <c r="J155" i="15"/>
  <c r="I155" i="15"/>
  <c r="D9" i="16"/>
  <c r="L12" i="16"/>
  <c r="K12" i="16"/>
  <c r="J12" i="16"/>
  <c r="I12" i="16"/>
  <c r="L16" i="16"/>
  <c r="K16" i="16"/>
  <c r="J16" i="16"/>
  <c r="I16" i="16"/>
  <c r="L20" i="16"/>
  <c r="K20" i="16"/>
  <c r="J20" i="16"/>
  <c r="I20" i="16"/>
  <c r="M27" i="16"/>
  <c r="L27" i="16"/>
  <c r="K27" i="16"/>
  <c r="J27" i="16"/>
  <c r="I27" i="16"/>
  <c r="H35" i="16"/>
  <c r="L44" i="16"/>
  <c r="K44" i="16"/>
  <c r="J44" i="16"/>
  <c r="I44" i="16"/>
  <c r="C51" i="16"/>
  <c r="L53" i="16"/>
  <c r="K53" i="16"/>
  <c r="J53" i="16"/>
  <c r="I53" i="16"/>
  <c r="L61" i="16"/>
  <c r="K61" i="16"/>
  <c r="J61" i="16"/>
  <c r="I61" i="16"/>
  <c r="D65" i="16"/>
  <c r="C77" i="16"/>
  <c r="M70" i="16"/>
  <c r="L70" i="16"/>
  <c r="K70" i="16"/>
  <c r="J70" i="16"/>
  <c r="I70" i="16"/>
  <c r="E79" i="16"/>
  <c r="D91" i="16"/>
  <c r="L87" i="16"/>
  <c r="K87" i="16"/>
  <c r="J87" i="16"/>
  <c r="I87" i="16"/>
  <c r="F93" i="16"/>
  <c r="L96" i="16"/>
  <c r="K96" i="16"/>
  <c r="J96" i="16"/>
  <c r="I96" i="16"/>
  <c r="E105" i="16"/>
  <c r="L104" i="16"/>
  <c r="K104" i="16"/>
  <c r="J104" i="16"/>
  <c r="I104" i="16"/>
  <c r="G107" i="16"/>
  <c r="F119" i="16"/>
  <c r="L113" i="16"/>
  <c r="K113" i="16"/>
  <c r="J113" i="16"/>
  <c r="I113" i="16"/>
  <c r="H121" i="16"/>
  <c r="L122" i="16"/>
  <c r="K122" i="16"/>
  <c r="J122" i="16"/>
  <c r="I122" i="16"/>
  <c r="G133" i="16"/>
  <c r="L130" i="16"/>
  <c r="K130" i="16"/>
  <c r="J130" i="16"/>
  <c r="I130" i="16"/>
  <c r="L139" i="16"/>
  <c r="K139" i="16"/>
  <c r="J139" i="16"/>
  <c r="I139" i="16"/>
  <c r="H147" i="16"/>
  <c r="K13" i="17"/>
  <c r="J13" i="17"/>
  <c r="L13" i="17"/>
  <c r="I13" i="17"/>
  <c r="H21" i="17"/>
  <c r="G23" i="17"/>
  <c r="F35" i="17"/>
  <c r="K38" i="17"/>
  <c r="J38" i="17"/>
  <c r="H37" i="17"/>
  <c r="L38" i="17"/>
  <c r="I38" i="17"/>
  <c r="G49" i="17"/>
  <c r="J11" i="18"/>
  <c r="I11" i="18"/>
  <c r="E20" i="18"/>
  <c r="AA12" i="18"/>
  <c r="Z12" i="18"/>
  <c r="Y20" i="18"/>
  <c r="S14" i="18"/>
  <c r="R14" i="18"/>
  <c r="U22" i="18"/>
  <c r="G34" i="18"/>
  <c r="AA27" i="18"/>
  <c r="Z27" i="18"/>
  <c r="S33" i="18"/>
  <c r="R33" i="18"/>
  <c r="C36" i="18"/>
  <c r="X36" i="18"/>
  <c r="S40" i="18"/>
  <c r="Q48" i="18"/>
  <c r="R40" i="18"/>
  <c r="AA46" i="18"/>
  <c r="Z46" i="18"/>
  <c r="F50" i="18"/>
  <c r="AA57" i="18"/>
  <c r="Z57" i="18"/>
  <c r="AB126" i="18"/>
  <c r="AA126" i="18"/>
  <c r="Z126" i="18"/>
  <c r="J36" i="14"/>
  <c r="I36" i="14"/>
  <c r="K36" i="14"/>
  <c r="J45" i="14"/>
  <c r="I45" i="14"/>
  <c r="K45" i="14"/>
  <c r="J54" i="14"/>
  <c r="I54" i="14"/>
  <c r="K54" i="14"/>
  <c r="E65" i="14"/>
  <c r="J62" i="14"/>
  <c r="I62" i="14"/>
  <c r="K62" i="14"/>
  <c r="J71" i="14"/>
  <c r="I71" i="14"/>
  <c r="H79" i="14"/>
  <c r="K71" i="14"/>
  <c r="C93" i="14"/>
  <c r="K88" i="14"/>
  <c r="J88" i="14"/>
  <c r="I88" i="14"/>
  <c r="K97" i="14"/>
  <c r="J97" i="14"/>
  <c r="I97" i="14"/>
  <c r="F107" i="14"/>
  <c r="K105" i="14"/>
  <c r="J105" i="14"/>
  <c r="I105" i="14"/>
  <c r="K114" i="14"/>
  <c r="J114" i="14"/>
  <c r="I114" i="14"/>
  <c r="K123" i="14"/>
  <c r="J123" i="14"/>
  <c r="I123" i="14"/>
  <c r="D135" i="14"/>
  <c r="K131" i="14"/>
  <c r="J131" i="14"/>
  <c r="I131" i="14"/>
  <c r="K140" i="14"/>
  <c r="J140" i="14"/>
  <c r="I140" i="14"/>
  <c r="G149" i="14"/>
  <c r="K148" i="14"/>
  <c r="J148" i="14"/>
  <c r="I148" i="14"/>
  <c r="K157" i="14"/>
  <c r="J157" i="14"/>
  <c r="I157" i="14"/>
  <c r="M9" i="15"/>
  <c r="L9" i="15"/>
  <c r="K9" i="15"/>
  <c r="J9" i="15"/>
  <c r="I9" i="15"/>
  <c r="M13" i="15"/>
  <c r="L13" i="15"/>
  <c r="K13" i="15"/>
  <c r="J13" i="15"/>
  <c r="I13" i="15"/>
  <c r="H21" i="15"/>
  <c r="M17" i="15"/>
  <c r="L17" i="15"/>
  <c r="K17" i="15"/>
  <c r="J17" i="15"/>
  <c r="I17" i="15"/>
  <c r="F35" i="15"/>
  <c r="M29" i="15"/>
  <c r="L29" i="15"/>
  <c r="K29" i="15"/>
  <c r="J29" i="15"/>
  <c r="I29" i="15"/>
  <c r="M38" i="15"/>
  <c r="L38" i="15"/>
  <c r="K38" i="15"/>
  <c r="J38" i="15"/>
  <c r="I38" i="15"/>
  <c r="G49" i="15"/>
  <c r="M46" i="15"/>
  <c r="L46" i="15"/>
  <c r="K46" i="15"/>
  <c r="J46" i="15"/>
  <c r="I46" i="15"/>
  <c r="M55" i="15"/>
  <c r="L55" i="15"/>
  <c r="K55" i="15"/>
  <c r="J55" i="15"/>
  <c r="I55" i="15"/>
  <c r="H63" i="15"/>
  <c r="M72" i="15"/>
  <c r="L72" i="15"/>
  <c r="K72" i="15"/>
  <c r="J72" i="15"/>
  <c r="I72" i="15"/>
  <c r="M81" i="15"/>
  <c r="L81" i="15"/>
  <c r="K81" i="15"/>
  <c r="J81" i="15"/>
  <c r="I81" i="15"/>
  <c r="M89" i="15"/>
  <c r="L89" i="15"/>
  <c r="K89" i="15"/>
  <c r="J89" i="15"/>
  <c r="I89" i="15"/>
  <c r="C105" i="15"/>
  <c r="M98" i="15"/>
  <c r="L98" i="15"/>
  <c r="K98" i="15"/>
  <c r="J98" i="15"/>
  <c r="I98" i="15"/>
  <c r="M107" i="15"/>
  <c r="L107" i="15"/>
  <c r="K107" i="15"/>
  <c r="J107" i="15"/>
  <c r="I107" i="15"/>
  <c r="D119" i="15"/>
  <c r="M115" i="15"/>
  <c r="L115" i="15"/>
  <c r="K115" i="15"/>
  <c r="J115" i="15"/>
  <c r="I115" i="15"/>
  <c r="M124" i="15"/>
  <c r="L124" i="15"/>
  <c r="K124" i="15"/>
  <c r="J124" i="15"/>
  <c r="I124" i="15"/>
  <c r="E133" i="15"/>
  <c r="M132" i="15"/>
  <c r="L132" i="15"/>
  <c r="K132" i="15"/>
  <c r="J132" i="15"/>
  <c r="I132" i="15"/>
  <c r="F147" i="15"/>
  <c r="M141" i="15"/>
  <c r="L141" i="15"/>
  <c r="K141" i="15"/>
  <c r="J141" i="15"/>
  <c r="I141" i="15"/>
  <c r="M150" i="15"/>
  <c r="L150" i="15"/>
  <c r="K150" i="15"/>
  <c r="J150" i="15"/>
  <c r="I150" i="15"/>
  <c r="G161" i="15"/>
  <c r="M158" i="15"/>
  <c r="L158" i="15"/>
  <c r="K158" i="15"/>
  <c r="J158" i="15"/>
  <c r="I158" i="15"/>
  <c r="E9" i="16"/>
  <c r="C21" i="16"/>
  <c r="L30" i="16"/>
  <c r="K30" i="16"/>
  <c r="J30" i="16"/>
  <c r="I30" i="16"/>
  <c r="C37" i="16"/>
  <c r="L39" i="16"/>
  <c r="K39" i="16"/>
  <c r="J39" i="16"/>
  <c r="I39" i="16"/>
  <c r="M47" i="16"/>
  <c r="L47" i="16"/>
  <c r="K47" i="16"/>
  <c r="J47" i="16"/>
  <c r="I47" i="16"/>
  <c r="D51" i="16"/>
  <c r="C63" i="16"/>
  <c r="L56" i="16"/>
  <c r="K56" i="16"/>
  <c r="J56" i="16"/>
  <c r="I56" i="16"/>
  <c r="E65" i="16"/>
  <c r="D77" i="16"/>
  <c r="L73" i="16"/>
  <c r="K73" i="16"/>
  <c r="J73" i="16"/>
  <c r="I73" i="16"/>
  <c r="F79" i="16"/>
  <c r="L82" i="16"/>
  <c r="K82" i="16"/>
  <c r="J82" i="16"/>
  <c r="I82" i="16"/>
  <c r="E91" i="16"/>
  <c r="L90" i="16"/>
  <c r="K90" i="16"/>
  <c r="J90" i="16"/>
  <c r="I90" i="16"/>
  <c r="G93" i="16"/>
  <c r="F105" i="16"/>
  <c r="L99" i="16"/>
  <c r="K99" i="16"/>
  <c r="J99" i="16"/>
  <c r="I99" i="16"/>
  <c r="H107" i="16"/>
  <c r="L108" i="16"/>
  <c r="K108" i="16"/>
  <c r="J108" i="16"/>
  <c r="I108" i="16"/>
  <c r="G119" i="16"/>
  <c r="L116" i="16"/>
  <c r="K116" i="16"/>
  <c r="J116" i="16"/>
  <c r="I116" i="16"/>
  <c r="L125" i="16"/>
  <c r="K125" i="16"/>
  <c r="J125" i="16"/>
  <c r="I125" i="16"/>
  <c r="H133" i="16"/>
  <c r="M142" i="16"/>
  <c r="L142" i="16"/>
  <c r="K142" i="16"/>
  <c r="J142" i="16"/>
  <c r="I142" i="16"/>
  <c r="C149" i="16"/>
  <c r="L151" i="16"/>
  <c r="K151" i="16"/>
  <c r="J151" i="16"/>
  <c r="I151" i="16"/>
  <c r="L154" i="16"/>
  <c r="K154" i="16"/>
  <c r="J154" i="16"/>
  <c r="I154" i="16"/>
  <c r="X14" i="17"/>
  <c r="W14" i="17"/>
  <c r="Z14" i="17"/>
  <c r="Y14" i="17"/>
  <c r="J24" i="17"/>
  <c r="I24" i="17"/>
  <c r="H23" i="17"/>
  <c r="L24" i="17"/>
  <c r="K24" i="17"/>
  <c r="G35" i="17"/>
  <c r="J41" i="17"/>
  <c r="I41" i="17"/>
  <c r="H49" i="17"/>
  <c r="L41" i="17"/>
  <c r="K41" i="17"/>
  <c r="J58" i="17"/>
  <c r="L58" i="17"/>
  <c r="J75" i="17"/>
  <c r="L75" i="17"/>
  <c r="S10" i="18"/>
  <c r="R10" i="18"/>
  <c r="F20" i="18"/>
  <c r="Y22" i="18"/>
  <c r="AA23" i="18"/>
  <c r="Z23" i="18"/>
  <c r="S29" i="18"/>
  <c r="R29" i="18"/>
  <c r="G36" i="18"/>
  <c r="U76" i="18"/>
  <c r="AA74" i="18"/>
  <c r="Z74" i="18"/>
  <c r="S96" i="18"/>
  <c r="Q104" i="18"/>
  <c r="R96" i="18"/>
  <c r="M106" i="18"/>
  <c r="W148" i="18"/>
  <c r="K12" i="14"/>
  <c r="I12" i="14"/>
  <c r="J12" i="14"/>
  <c r="E23" i="14"/>
  <c r="K20" i="14"/>
  <c r="I20" i="14"/>
  <c r="J20" i="14"/>
  <c r="K29" i="14"/>
  <c r="I29" i="14"/>
  <c r="H37" i="14"/>
  <c r="J29" i="14"/>
  <c r="C51" i="14"/>
  <c r="K46" i="14"/>
  <c r="I46" i="14"/>
  <c r="J46" i="14"/>
  <c r="K55" i="14"/>
  <c r="I55" i="14"/>
  <c r="J55" i="14"/>
  <c r="F65" i="14"/>
  <c r="K63" i="14"/>
  <c r="I63" i="14"/>
  <c r="J63" i="14"/>
  <c r="K72" i="14"/>
  <c r="I72" i="14"/>
  <c r="J72" i="14"/>
  <c r="K81" i="14"/>
  <c r="I81" i="14"/>
  <c r="J81" i="14"/>
  <c r="D93" i="14"/>
  <c r="K89" i="14"/>
  <c r="J89" i="14"/>
  <c r="I89" i="14"/>
  <c r="K98" i="14"/>
  <c r="J98" i="14"/>
  <c r="I98" i="14"/>
  <c r="G107" i="14"/>
  <c r="K106" i="14"/>
  <c r="J106" i="14"/>
  <c r="I106" i="14"/>
  <c r="K115" i="14"/>
  <c r="J115" i="14"/>
  <c r="I115" i="14"/>
  <c r="K124" i="14"/>
  <c r="J124" i="14"/>
  <c r="I124" i="14"/>
  <c r="E135" i="14"/>
  <c r="K132" i="14"/>
  <c r="J132" i="14"/>
  <c r="I132" i="14"/>
  <c r="K141" i="14"/>
  <c r="J141" i="14"/>
  <c r="I141" i="14"/>
  <c r="H149" i="14"/>
  <c r="C163" i="14"/>
  <c r="K158" i="14"/>
  <c r="J158" i="14"/>
  <c r="I158" i="14"/>
  <c r="L24" i="15"/>
  <c r="K24" i="15"/>
  <c r="J24" i="15"/>
  <c r="I24" i="15"/>
  <c r="M24" i="15"/>
  <c r="G35" i="15"/>
  <c r="L32" i="15"/>
  <c r="K32" i="15"/>
  <c r="J32" i="15"/>
  <c r="I32" i="15"/>
  <c r="M32" i="15"/>
  <c r="L41" i="15"/>
  <c r="K41" i="15"/>
  <c r="J41" i="15"/>
  <c r="I41" i="15"/>
  <c r="H49" i="15"/>
  <c r="M41" i="15"/>
  <c r="L58" i="15"/>
  <c r="K58" i="15"/>
  <c r="J58" i="15"/>
  <c r="I58" i="15"/>
  <c r="M58" i="15"/>
  <c r="L67" i="15"/>
  <c r="K67" i="15"/>
  <c r="J67" i="15"/>
  <c r="I67" i="15"/>
  <c r="M67" i="15"/>
  <c r="L75" i="15"/>
  <c r="K75" i="15"/>
  <c r="J75" i="15"/>
  <c r="I75" i="15"/>
  <c r="M75" i="15"/>
  <c r="C91" i="15"/>
  <c r="L84" i="15"/>
  <c r="K84" i="15"/>
  <c r="J84" i="15"/>
  <c r="I84" i="15"/>
  <c r="M84" i="15"/>
  <c r="L93" i="15"/>
  <c r="K93" i="15"/>
  <c r="J93" i="15"/>
  <c r="I93" i="15"/>
  <c r="M93" i="15"/>
  <c r="D105" i="15"/>
  <c r="L101" i="15"/>
  <c r="K101" i="15"/>
  <c r="J101" i="15"/>
  <c r="I101" i="15"/>
  <c r="M101" i="15"/>
  <c r="L110" i="15"/>
  <c r="K110" i="15"/>
  <c r="J110" i="15"/>
  <c r="I110" i="15"/>
  <c r="M110" i="15"/>
  <c r="E119" i="15"/>
  <c r="L118" i="15"/>
  <c r="K118" i="15"/>
  <c r="J118" i="15"/>
  <c r="I118" i="15"/>
  <c r="M118" i="15"/>
  <c r="F133" i="15"/>
  <c r="L127" i="15"/>
  <c r="K127" i="15"/>
  <c r="J127" i="15"/>
  <c r="I127" i="15"/>
  <c r="M127" i="15"/>
  <c r="L136" i="15"/>
  <c r="K136" i="15"/>
  <c r="J136" i="15"/>
  <c r="I136" i="15"/>
  <c r="M136" i="15"/>
  <c r="G147" i="15"/>
  <c r="L144" i="15"/>
  <c r="K144" i="15"/>
  <c r="J144" i="15"/>
  <c r="I144" i="15"/>
  <c r="M144" i="15"/>
  <c r="L153" i="15"/>
  <c r="K153" i="15"/>
  <c r="J153" i="15"/>
  <c r="I153" i="15"/>
  <c r="H161" i="15"/>
  <c r="M153" i="15"/>
  <c r="F9" i="16"/>
  <c r="L11" i="16"/>
  <c r="K11" i="16"/>
  <c r="J11" i="16"/>
  <c r="I11" i="16"/>
  <c r="D21" i="16"/>
  <c r="L15" i="16"/>
  <c r="K15" i="16"/>
  <c r="J15" i="16"/>
  <c r="I15" i="16"/>
  <c r="L19" i="16"/>
  <c r="K19" i="16"/>
  <c r="J19" i="16"/>
  <c r="I19" i="16"/>
  <c r="M19" i="16"/>
  <c r="C23" i="16"/>
  <c r="L25" i="16"/>
  <c r="K25" i="16"/>
  <c r="J25" i="16"/>
  <c r="I25" i="16"/>
  <c r="L33" i="16"/>
  <c r="K33" i="16"/>
  <c r="J33" i="16"/>
  <c r="I33" i="16"/>
  <c r="D37" i="16"/>
  <c r="C49" i="16"/>
  <c r="L42" i="16"/>
  <c r="K42" i="16"/>
  <c r="J42" i="16"/>
  <c r="I42" i="16"/>
  <c r="E51" i="16"/>
  <c r="D63" i="16"/>
  <c r="L59" i="16"/>
  <c r="K59" i="16"/>
  <c r="J59" i="16"/>
  <c r="I59" i="16"/>
  <c r="F65" i="16"/>
  <c r="L68" i="16"/>
  <c r="K68" i="16"/>
  <c r="J68" i="16"/>
  <c r="I68" i="16"/>
  <c r="E77" i="16"/>
  <c r="L76" i="16"/>
  <c r="K76" i="16"/>
  <c r="J76" i="16"/>
  <c r="I76" i="16"/>
  <c r="G79" i="16"/>
  <c r="F91" i="16"/>
  <c r="L85" i="16"/>
  <c r="K85" i="16"/>
  <c r="J85" i="16"/>
  <c r="I85" i="16"/>
  <c r="L94" i="16"/>
  <c r="K94" i="16"/>
  <c r="J94" i="16"/>
  <c r="I94" i="16"/>
  <c r="H93" i="16"/>
  <c r="G105" i="16"/>
  <c r="L102" i="16"/>
  <c r="K102" i="16"/>
  <c r="J102" i="16"/>
  <c r="I102" i="16"/>
  <c r="M102" i="16"/>
  <c r="L111" i="16"/>
  <c r="K111" i="16"/>
  <c r="J111" i="16"/>
  <c r="I111" i="16"/>
  <c r="H119" i="16"/>
  <c r="L128" i="16"/>
  <c r="K128" i="16"/>
  <c r="J128" i="16"/>
  <c r="I128" i="16"/>
  <c r="C135" i="16"/>
  <c r="L137" i="16"/>
  <c r="K137" i="16"/>
  <c r="J137" i="16"/>
  <c r="I137" i="16"/>
  <c r="L145" i="16"/>
  <c r="K145" i="16"/>
  <c r="J145" i="16"/>
  <c r="I145" i="16"/>
  <c r="D149" i="16"/>
  <c r="C161" i="16"/>
  <c r="K11" i="17"/>
  <c r="J11" i="17"/>
  <c r="L11" i="17"/>
  <c r="I11" i="17"/>
  <c r="K19" i="17"/>
  <c r="J19" i="17"/>
  <c r="L19" i="17"/>
  <c r="I19" i="17"/>
  <c r="K33" i="17"/>
  <c r="J33" i="17"/>
  <c r="L33" i="17"/>
  <c r="I33" i="17"/>
  <c r="C8" i="18"/>
  <c r="W8" i="18"/>
  <c r="AA18" i="18"/>
  <c r="Z18" i="18"/>
  <c r="E22" i="18"/>
  <c r="S25" i="18"/>
  <c r="R25" i="18"/>
  <c r="L34" i="18"/>
  <c r="H36" i="18"/>
  <c r="J37" i="18"/>
  <c r="I37" i="18"/>
  <c r="AA38" i="18"/>
  <c r="Z38" i="18"/>
  <c r="AA40" i="18"/>
  <c r="Z40" i="18"/>
  <c r="Y48" i="18"/>
  <c r="M50" i="18"/>
  <c r="V76" i="18"/>
  <c r="K13" i="14"/>
  <c r="J13" i="14"/>
  <c r="I13" i="14"/>
  <c r="F23" i="14"/>
  <c r="K21" i="14"/>
  <c r="J21" i="14"/>
  <c r="I21" i="14"/>
  <c r="K30" i="14"/>
  <c r="J30" i="14"/>
  <c r="I30" i="14"/>
  <c r="K39" i="14"/>
  <c r="J39" i="14"/>
  <c r="I39" i="14"/>
  <c r="D51" i="14"/>
  <c r="K47" i="14"/>
  <c r="J47" i="14"/>
  <c r="I47" i="14"/>
  <c r="K56" i="14"/>
  <c r="J56" i="14"/>
  <c r="I56" i="14"/>
  <c r="G65" i="14"/>
  <c r="K64" i="14"/>
  <c r="J64" i="14"/>
  <c r="I64" i="14"/>
  <c r="K73" i="14"/>
  <c r="J73" i="14"/>
  <c r="I73" i="14"/>
  <c r="K82" i="14"/>
  <c r="J82" i="14"/>
  <c r="I82" i="14"/>
  <c r="E93" i="14"/>
  <c r="K90" i="14"/>
  <c r="J90" i="14"/>
  <c r="I90" i="14"/>
  <c r="K99" i="14"/>
  <c r="J99" i="14"/>
  <c r="I99" i="14"/>
  <c r="H107" i="14"/>
  <c r="C121" i="14"/>
  <c r="K116" i="14"/>
  <c r="J116" i="14"/>
  <c r="I116" i="14"/>
  <c r="K125" i="14"/>
  <c r="J125" i="14"/>
  <c r="I125" i="14"/>
  <c r="F135" i="14"/>
  <c r="K133" i="14"/>
  <c r="J133" i="14"/>
  <c r="I133" i="14"/>
  <c r="K142" i="14"/>
  <c r="J142" i="14"/>
  <c r="I142" i="14"/>
  <c r="K151" i="14"/>
  <c r="J151" i="14"/>
  <c r="I151" i="14"/>
  <c r="D163" i="14"/>
  <c r="K159" i="14"/>
  <c r="J159" i="14"/>
  <c r="I159" i="14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K44" i="15"/>
  <c r="J44" i="15"/>
  <c r="I44" i="15"/>
  <c r="M44" i="15"/>
  <c r="L44" i="15"/>
  <c r="K53" i="15"/>
  <c r="J53" i="15"/>
  <c r="I53" i="15"/>
  <c r="M53" i="15"/>
  <c r="L53" i="15"/>
  <c r="K61" i="15"/>
  <c r="J61" i="15"/>
  <c r="I61" i="15"/>
  <c r="M61" i="15"/>
  <c r="L61" i="15"/>
  <c r="C77" i="15"/>
  <c r="K70" i="15"/>
  <c r="J70" i="15"/>
  <c r="I70" i="15"/>
  <c r="M70" i="15"/>
  <c r="L70" i="15"/>
  <c r="K79" i="15"/>
  <c r="J79" i="15"/>
  <c r="I79" i="15"/>
  <c r="M79" i="15"/>
  <c r="L79" i="15"/>
  <c r="D91" i="15"/>
  <c r="K87" i="15"/>
  <c r="J87" i="15"/>
  <c r="I87" i="15"/>
  <c r="M87" i="15"/>
  <c r="L87" i="15"/>
  <c r="K96" i="15"/>
  <c r="J96" i="15"/>
  <c r="I96" i="15"/>
  <c r="M96" i="15"/>
  <c r="L96" i="15"/>
  <c r="E105" i="15"/>
  <c r="K104" i="15"/>
  <c r="J104" i="15"/>
  <c r="I104" i="15"/>
  <c r="M104" i="15"/>
  <c r="L104" i="15"/>
  <c r="F119" i="15"/>
  <c r="K113" i="15"/>
  <c r="J113" i="15"/>
  <c r="I113" i="15"/>
  <c r="M113" i="15"/>
  <c r="L113" i="15"/>
  <c r="K122" i="15"/>
  <c r="J122" i="15"/>
  <c r="I122" i="15"/>
  <c r="M122" i="15"/>
  <c r="L122" i="15"/>
  <c r="G133" i="15"/>
  <c r="K130" i="15"/>
  <c r="J130" i="15"/>
  <c r="I130" i="15"/>
  <c r="M130" i="15"/>
  <c r="L130" i="15"/>
  <c r="K139" i="15"/>
  <c r="J139" i="15"/>
  <c r="I139" i="15"/>
  <c r="H147" i="15"/>
  <c r="M139" i="15"/>
  <c r="L139" i="15"/>
  <c r="K156" i="15"/>
  <c r="J156" i="15"/>
  <c r="I156" i="15"/>
  <c r="M156" i="15"/>
  <c r="L156" i="15"/>
  <c r="G9" i="16"/>
  <c r="E21" i="16"/>
  <c r="D23" i="16"/>
  <c r="C35" i="16"/>
  <c r="K28" i="16"/>
  <c r="J28" i="16"/>
  <c r="I28" i="16"/>
  <c r="M28" i="16"/>
  <c r="L28" i="16"/>
  <c r="E37" i="16"/>
  <c r="D49" i="16"/>
  <c r="K45" i="16"/>
  <c r="J45" i="16"/>
  <c r="I45" i="16"/>
  <c r="L45" i="16"/>
  <c r="F51" i="16"/>
  <c r="K54" i="16"/>
  <c r="J54" i="16"/>
  <c r="I54" i="16"/>
  <c r="L54" i="16"/>
  <c r="E63" i="16"/>
  <c r="K62" i="16"/>
  <c r="J62" i="16"/>
  <c r="I62" i="16"/>
  <c r="L62" i="16"/>
  <c r="G65" i="16"/>
  <c r="F77" i="16"/>
  <c r="K71" i="16"/>
  <c r="J71" i="16"/>
  <c r="I71" i="16"/>
  <c r="L71" i="16"/>
  <c r="K80" i="16"/>
  <c r="J80" i="16"/>
  <c r="I80" i="16"/>
  <c r="H79" i="16"/>
  <c r="L80" i="16"/>
  <c r="G91" i="16"/>
  <c r="K88" i="16"/>
  <c r="J88" i="16"/>
  <c r="I88" i="16"/>
  <c r="L88" i="16"/>
  <c r="K97" i="16"/>
  <c r="J97" i="16"/>
  <c r="I97" i="16"/>
  <c r="H105" i="16"/>
  <c r="L97" i="16"/>
  <c r="K114" i="16"/>
  <c r="J114" i="16"/>
  <c r="I114" i="16"/>
  <c r="L114" i="16"/>
  <c r="C121" i="16"/>
  <c r="K123" i="16"/>
  <c r="J123" i="16"/>
  <c r="I123" i="16"/>
  <c r="L123" i="16"/>
  <c r="K131" i="16"/>
  <c r="J131" i="16"/>
  <c r="I131" i="16"/>
  <c r="L131" i="16"/>
  <c r="D135" i="16"/>
  <c r="C147" i="16"/>
  <c r="K140" i="16"/>
  <c r="J140" i="16"/>
  <c r="I140" i="16"/>
  <c r="L140" i="16"/>
  <c r="E149" i="16"/>
  <c r="D161" i="16"/>
  <c r="X12" i="17"/>
  <c r="W12" i="17"/>
  <c r="Z12" i="17"/>
  <c r="Y12" i="17"/>
  <c r="X20" i="17"/>
  <c r="W20" i="17"/>
  <c r="Z20" i="17"/>
  <c r="Y20" i="17"/>
  <c r="D8" i="18"/>
  <c r="M20" i="18"/>
  <c r="AA14" i="18"/>
  <c r="Z14" i="18"/>
  <c r="O34" i="18"/>
  <c r="J32" i="18"/>
  <c r="I32" i="18"/>
  <c r="AA33" i="18"/>
  <c r="Z33" i="18"/>
  <c r="AA42" i="18"/>
  <c r="Z42" i="18"/>
  <c r="N50" i="18"/>
  <c r="C64" i="18"/>
  <c r="AA109" i="18"/>
  <c r="Z109" i="18"/>
  <c r="S130" i="18"/>
  <c r="R130" i="18"/>
  <c r="J91" i="14"/>
  <c r="I91" i="14"/>
  <c r="K91" i="14"/>
  <c r="J100" i="14"/>
  <c r="I100" i="14"/>
  <c r="K100" i="14"/>
  <c r="J109" i="14"/>
  <c r="I109" i="14"/>
  <c r="K109" i="14"/>
  <c r="D121" i="14"/>
  <c r="J117" i="14"/>
  <c r="I117" i="14"/>
  <c r="K117" i="14"/>
  <c r="J126" i="14"/>
  <c r="I126" i="14"/>
  <c r="K126" i="14"/>
  <c r="G135" i="14"/>
  <c r="J134" i="14"/>
  <c r="I134" i="14"/>
  <c r="K134" i="14"/>
  <c r="J143" i="14"/>
  <c r="I143" i="14"/>
  <c r="K143" i="14"/>
  <c r="J152" i="14"/>
  <c r="I152" i="14"/>
  <c r="K152" i="14"/>
  <c r="E163" i="14"/>
  <c r="J160" i="14"/>
  <c r="I160" i="14"/>
  <c r="K160" i="14"/>
  <c r="X9" i="15"/>
  <c r="AA9" i="15"/>
  <c r="Z9" i="15"/>
  <c r="C21" i="15"/>
  <c r="X13" i="15"/>
  <c r="AA13" i="15"/>
  <c r="Z13" i="15"/>
  <c r="X17" i="15"/>
  <c r="AA17" i="15"/>
  <c r="Z17" i="15"/>
  <c r="J30" i="15"/>
  <c r="I30" i="15"/>
  <c r="M30" i="15"/>
  <c r="L30" i="15"/>
  <c r="K30" i="15"/>
  <c r="J39" i="15"/>
  <c r="I39" i="15"/>
  <c r="M39" i="15"/>
  <c r="L39" i="15"/>
  <c r="K39" i="15"/>
  <c r="J47" i="15"/>
  <c r="I47" i="15"/>
  <c r="M47" i="15"/>
  <c r="L47" i="15"/>
  <c r="K47" i="15"/>
  <c r="C63" i="15"/>
  <c r="J56" i="15"/>
  <c r="I56" i="15"/>
  <c r="M56" i="15"/>
  <c r="L56" i="15"/>
  <c r="K56" i="15"/>
  <c r="J65" i="15"/>
  <c r="I65" i="15"/>
  <c r="M65" i="15"/>
  <c r="L65" i="15"/>
  <c r="K65" i="15"/>
  <c r="D77" i="15"/>
  <c r="J73" i="15"/>
  <c r="I73" i="15"/>
  <c r="M73" i="15"/>
  <c r="L73" i="15"/>
  <c r="K73" i="15"/>
  <c r="J82" i="15"/>
  <c r="I82" i="15"/>
  <c r="M82" i="15"/>
  <c r="L82" i="15"/>
  <c r="K82" i="15"/>
  <c r="E91" i="15"/>
  <c r="J90" i="15"/>
  <c r="I90" i="15"/>
  <c r="M90" i="15"/>
  <c r="L90" i="15"/>
  <c r="K90" i="15"/>
  <c r="F105" i="15"/>
  <c r="J99" i="15"/>
  <c r="I99" i="15"/>
  <c r="M99" i="15"/>
  <c r="L99" i="15"/>
  <c r="K99" i="15"/>
  <c r="J108" i="15"/>
  <c r="I108" i="15"/>
  <c r="M108" i="15"/>
  <c r="L108" i="15"/>
  <c r="K108" i="15"/>
  <c r="G119" i="15"/>
  <c r="J116" i="15"/>
  <c r="I116" i="15"/>
  <c r="M116" i="15"/>
  <c r="L116" i="15"/>
  <c r="K116" i="15"/>
  <c r="J125" i="15"/>
  <c r="I125" i="15"/>
  <c r="H133" i="15"/>
  <c r="M125" i="15"/>
  <c r="L125" i="15"/>
  <c r="K125" i="15"/>
  <c r="J142" i="15"/>
  <c r="I142" i="15"/>
  <c r="M142" i="15"/>
  <c r="L142" i="15"/>
  <c r="K142" i="15"/>
  <c r="J151" i="15"/>
  <c r="I151" i="15"/>
  <c r="M151" i="15"/>
  <c r="L151" i="15"/>
  <c r="K151" i="15"/>
  <c r="J159" i="15"/>
  <c r="I159" i="15"/>
  <c r="M159" i="15"/>
  <c r="L159" i="15"/>
  <c r="K159" i="15"/>
  <c r="J10" i="16"/>
  <c r="H9" i="16"/>
  <c r="M84" i="16" s="1"/>
  <c r="I10" i="16"/>
  <c r="L10" i="16"/>
  <c r="K10" i="16"/>
  <c r="F21" i="16"/>
  <c r="J14" i="16"/>
  <c r="I14" i="16"/>
  <c r="M14" i="16"/>
  <c r="L14" i="16"/>
  <c r="K14" i="16"/>
  <c r="J18" i="16"/>
  <c r="I18" i="16"/>
  <c r="L18" i="16"/>
  <c r="K18" i="16"/>
  <c r="E23" i="16"/>
  <c r="D35" i="16"/>
  <c r="J31" i="16"/>
  <c r="I31" i="16"/>
  <c r="M31" i="16"/>
  <c r="L31" i="16"/>
  <c r="K31" i="16"/>
  <c r="F37" i="16"/>
  <c r="J40" i="16"/>
  <c r="I40" i="16"/>
  <c r="L40" i="16"/>
  <c r="K40" i="16"/>
  <c r="E49" i="16"/>
  <c r="J48" i="16"/>
  <c r="I48" i="16"/>
  <c r="M48" i="16"/>
  <c r="L48" i="16"/>
  <c r="K48" i="16"/>
  <c r="G51" i="16"/>
  <c r="F63" i="16"/>
  <c r="J57" i="16"/>
  <c r="I57" i="16"/>
  <c r="L57" i="16"/>
  <c r="K57" i="16"/>
  <c r="J66" i="16"/>
  <c r="I66" i="16"/>
  <c r="M66" i="16"/>
  <c r="H65" i="16"/>
  <c r="L66" i="16"/>
  <c r="K66" i="16"/>
  <c r="G77" i="16"/>
  <c r="J74" i="16"/>
  <c r="I74" i="16"/>
  <c r="L74" i="16"/>
  <c r="K74" i="16"/>
  <c r="J83" i="16"/>
  <c r="I83" i="16"/>
  <c r="H91" i="16"/>
  <c r="M83" i="16"/>
  <c r="L83" i="16"/>
  <c r="K83" i="16"/>
  <c r="J100" i="16"/>
  <c r="I100" i="16"/>
  <c r="M100" i="16"/>
  <c r="L100" i="16"/>
  <c r="K100" i="16"/>
  <c r="C107" i="16"/>
  <c r="J109" i="16"/>
  <c r="I109" i="16"/>
  <c r="M109" i="16"/>
  <c r="L109" i="16"/>
  <c r="K109" i="16"/>
  <c r="J117" i="16"/>
  <c r="I117" i="16"/>
  <c r="M117" i="16"/>
  <c r="L117" i="16"/>
  <c r="K117" i="16"/>
  <c r="D121" i="16"/>
  <c r="C133" i="16"/>
  <c r="J126" i="16"/>
  <c r="I126" i="16"/>
  <c r="M126" i="16"/>
  <c r="L126" i="16"/>
  <c r="K126" i="16"/>
  <c r="E135" i="16"/>
  <c r="D147" i="16"/>
  <c r="J143" i="16"/>
  <c r="I143" i="16"/>
  <c r="L143" i="16"/>
  <c r="K143" i="16"/>
  <c r="F149" i="16"/>
  <c r="J152" i="16"/>
  <c r="I152" i="16"/>
  <c r="L152" i="16"/>
  <c r="K152" i="16"/>
  <c r="E161" i="16"/>
  <c r="K157" i="16"/>
  <c r="J157" i="16"/>
  <c r="L157" i="16"/>
  <c r="I157" i="16"/>
  <c r="K17" i="17"/>
  <c r="J17" i="17"/>
  <c r="L17" i="17"/>
  <c r="I17" i="17"/>
  <c r="K29" i="17"/>
  <c r="J29" i="17"/>
  <c r="L29" i="17"/>
  <c r="I29" i="17"/>
  <c r="K46" i="17"/>
  <c r="J46" i="17"/>
  <c r="L46" i="17"/>
  <c r="I46" i="17"/>
  <c r="M46" i="17"/>
  <c r="E107" i="17"/>
  <c r="F121" i="17"/>
  <c r="G8" i="18"/>
  <c r="AA10" i="18"/>
  <c r="Z10" i="18"/>
  <c r="N20" i="18"/>
  <c r="S16" i="18"/>
  <c r="R16" i="18"/>
  <c r="J28" i="18"/>
  <c r="I28" i="18"/>
  <c r="AB29" i="18"/>
  <c r="AA29" i="18"/>
  <c r="Z29" i="18"/>
  <c r="S31" i="18"/>
  <c r="R31" i="18"/>
  <c r="O36" i="18"/>
  <c r="E48" i="18"/>
  <c r="J45" i="18"/>
  <c r="I45" i="18"/>
  <c r="U50" i="18"/>
  <c r="D64" i="18"/>
  <c r="Q78" i="18"/>
  <c r="S79" i="18"/>
  <c r="R79" i="18"/>
  <c r="I15" i="14"/>
  <c r="H23" i="14"/>
  <c r="K15" i="14"/>
  <c r="J15" i="14"/>
  <c r="C37" i="14"/>
  <c r="I32" i="14"/>
  <c r="K32" i="14"/>
  <c r="J32" i="14"/>
  <c r="I41" i="14"/>
  <c r="K41" i="14"/>
  <c r="J41" i="14"/>
  <c r="F51" i="14"/>
  <c r="I49" i="14"/>
  <c r="K49" i="14"/>
  <c r="J49" i="14"/>
  <c r="I58" i="14"/>
  <c r="J58" i="14"/>
  <c r="K58" i="14"/>
  <c r="I67" i="14"/>
  <c r="K67" i="14"/>
  <c r="J67" i="14"/>
  <c r="D79" i="14"/>
  <c r="I75" i="14"/>
  <c r="K75" i="14"/>
  <c r="J75" i="14"/>
  <c r="I84" i="14"/>
  <c r="J84" i="14"/>
  <c r="K84" i="14"/>
  <c r="G93" i="14"/>
  <c r="I92" i="14"/>
  <c r="K92" i="14"/>
  <c r="J92" i="14"/>
  <c r="I101" i="14"/>
  <c r="K101" i="14"/>
  <c r="J101" i="14"/>
  <c r="I110" i="14"/>
  <c r="K110" i="14"/>
  <c r="J110" i="14"/>
  <c r="E121" i="14"/>
  <c r="I118" i="14"/>
  <c r="K118" i="14"/>
  <c r="J118" i="14"/>
  <c r="I127" i="14"/>
  <c r="H135" i="14"/>
  <c r="K127" i="14"/>
  <c r="J127" i="14"/>
  <c r="C149" i="14"/>
  <c r="I144" i="14"/>
  <c r="K144" i="14"/>
  <c r="J144" i="14"/>
  <c r="I153" i="14"/>
  <c r="K153" i="14"/>
  <c r="J153" i="14"/>
  <c r="F163" i="14"/>
  <c r="I161" i="14"/>
  <c r="K161" i="14"/>
  <c r="J161" i="14"/>
  <c r="I11" i="15"/>
  <c r="M11" i="15"/>
  <c r="L11" i="15"/>
  <c r="K11" i="15"/>
  <c r="J11" i="15"/>
  <c r="D21" i="15"/>
  <c r="I15" i="15"/>
  <c r="M15" i="15"/>
  <c r="L15" i="15"/>
  <c r="K15" i="15"/>
  <c r="J15" i="15"/>
  <c r="I19" i="15"/>
  <c r="M19" i="15"/>
  <c r="L19" i="15"/>
  <c r="K19" i="15"/>
  <c r="J19" i="15"/>
  <c r="I25" i="15"/>
  <c r="M25" i="15"/>
  <c r="L25" i="15"/>
  <c r="K25" i="15"/>
  <c r="J25" i="15"/>
  <c r="I33" i="15"/>
  <c r="M33" i="15"/>
  <c r="L33" i="15"/>
  <c r="K33" i="15"/>
  <c r="J33" i="15"/>
  <c r="C49" i="15"/>
  <c r="I42" i="15"/>
  <c r="M42" i="15"/>
  <c r="L42" i="15"/>
  <c r="K42" i="15"/>
  <c r="J42" i="15"/>
  <c r="I51" i="15"/>
  <c r="M51" i="15"/>
  <c r="L51" i="15"/>
  <c r="K51" i="15"/>
  <c r="J51" i="15"/>
  <c r="D63" i="15"/>
  <c r="I59" i="15"/>
  <c r="M59" i="15"/>
  <c r="L59" i="15"/>
  <c r="K59" i="15"/>
  <c r="J59" i="15"/>
  <c r="I68" i="15"/>
  <c r="M68" i="15"/>
  <c r="L68" i="15"/>
  <c r="K68" i="15"/>
  <c r="J68" i="15"/>
  <c r="E77" i="15"/>
  <c r="I76" i="15"/>
  <c r="M76" i="15"/>
  <c r="L76" i="15"/>
  <c r="K76" i="15"/>
  <c r="J76" i="15"/>
  <c r="F91" i="15"/>
  <c r="I85" i="15"/>
  <c r="M85" i="15"/>
  <c r="L85" i="15"/>
  <c r="K85" i="15"/>
  <c r="J85" i="15"/>
  <c r="I94" i="15"/>
  <c r="M94" i="15"/>
  <c r="L94" i="15"/>
  <c r="K94" i="15"/>
  <c r="J94" i="15"/>
  <c r="G105" i="15"/>
  <c r="I102" i="15"/>
  <c r="M102" i="15"/>
  <c r="L102" i="15"/>
  <c r="K102" i="15"/>
  <c r="J102" i="15"/>
  <c r="I111" i="15"/>
  <c r="H119" i="15"/>
  <c r="M111" i="15"/>
  <c r="L111" i="15"/>
  <c r="K111" i="15"/>
  <c r="J111" i="15"/>
  <c r="I128" i="15"/>
  <c r="M128" i="15"/>
  <c r="L128" i="15"/>
  <c r="K128" i="15"/>
  <c r="J128" i="15"/>
  <c r="I137" i="15"/>
  <c r="M137" i="15"/>
  <c r="L137" i="15"/>
  <c r="K137" i="15"/>
  <c r="J137" i="15"/>
  <c r="I145" i="15"/>
  <c r="M145" i="15"/>
  <c r="L145" i="15"/>
  <c r="K145" i="15"/>
  <c r="J145" i="15"/>
  <c r="C161" i="15"/>
  <c r="I154" i="15"/>
  <c r="M154" i="15"/>
  <c r="L154" i="15"/>
  <c r="K154" i="15"/>
  <c r="J154" i="15"/>
  <c r="G21" i="16"/>
  <c r="F23" i="16"/>
  <c r="I26" i="16"/>
  <c r="M26" i="16"/>
  <c r="L26" i="16"/>
  <c r="K26" i="16"/>
  <c r="J26" i="16"/>
  <c r="E35" i="16"/>
  <c r="I34" i="16"/>
  <c r="M34" i="16"/>
  <c r="L34" i="16"/>
  <c r="K34" i="16"/>
  <c r="J34" i="16"/>
  <c r="G37" i="16"/>
  <c r="F49" i="16"/>
  <c r="I43" i="16"/>
  <c r="M43" i="16"/>
  <c r="L43" i="16"/>
  <c r="K43" i="16"/>
  <c r="J43" i="16"/>
  <c r="I52" i="16"/>
  <c r="M52" i="16"/>
  <c r="H51" i="16"/>
  <c r="L52" i="16"/>
  <c r="K52" i="16"/>
  <c r="J52" i="16"/>
  <c r="G63" i="16"/>
  <c r="I60" i="16"/>
  <c r="M60" i="16"/>
  <c r="L60" i="16"/>
  <c r="K60" i="16"/>
  <c r="J60" i="16"/>
  <c r="I69" i="16"/>
  <c r="H77" i="16"/>
  <c r="M69" i="16"/>
  <c r="L69" i="16"/>
  <c r="K69" i="16"/>
  <c r="J69" i="16"/>
  <c r="I86" i="16"/>
  <c r="M86" i="16"/>
  <c r="L86" i="16"/>
  <c r="K86" i="16"/>
  <c r="J86" i="16"/>
  <c r="C93" i="16"/>
  <c r="I95" i="16"/>
  <c r="M95" i="16"/>
  <c r="L95" i="16"/>
  <c r="K95" i="16"/>
  <c r="J95" i="16"/>
  <c r="I103" i="16"/>
  <c r="M103" i="16"/>
  <c r="L103" i="16"/>
  <c r="K103" i="16"/>
  <c r="J103" i="16"/>
  <c r="D107" i="16"/>
  <c r="C119" i="16"/>
  <c r="I112" i="16"/>
  <c r="M112" i="16"/>
  <c r="L112" i="16"/>
  <c r="K112" i="16"/>
  <c r="J112" i="16"/>
  <c r="E121" i="16"/>
  <c r="D133" i="16"/>
  <c r="I129" i="16"/>
  <c r="M129" i="16"/>
  <c r="L129" i="16"/>
  <c r="K129" i="16"/>
  <c r="J129" i="16"/>
  <c r="F135" i="16"/>
  <c r="I138" i="16"/>
  <c r="M138" i="16"/>
  <c r="L138" i="16"/>
  <c r="K138" i="16"/>
  <c r="J138" i="16"/>
  <c r="E147" i="16"/>
  <c r="I146" i="16"/>
  <c r="M146" i="16"/>
  <c r="L146" i="16"/>
  <c r="K146" i="16"/>
  <c r="J146" i="16"/>
  <c r="G149" i="16"/>
  <c r="F161" i="16"/>
  <c r="J160" i="16"/>
  <c r="I160" i="16"/>
  <c r="M160" i="16"/>
  <c r="K160" i="16"/>
  <c r="L160" i="16"/>
  <c r="C9" i="17"/>
  <c r="X10" i="17"/>
  <c r="W10" i="17"/>
  <c r="Y10" i="17"/>
  <c r="Z10" i="17"/>
  <c r="X18" i="17"/>
  <c r="W18" i="17"/>
  <c r="Y18" i="17"/>
  <c r="Z18" i="17"/>
  <c r="J32" i="17"/>
  <c r="I32" i="17"/>
  <c r="M32" i="17"/>
  <c r="K32" i="17"/>
  <c r="L32" i="17"/>
  <c r="S12" i="18"/>
  <c r="R12" i="18"/>
  <c r="Q20" i="18"/>
  <c r="M22" i="18"/>
  <c r="J24" i="18"/>
  <c r="I24" i="18"/>
  <c r="AA25" i="18"/>
  <c r="Z25" i="18"/>
  <c r="S27" i="18"/>
  <c r="R27" i="18"/>
  <c r="P36" i="18"/>
  <c r="AA51" i="18"/>
  <c r="Z51" i="18"/>
  <c r="Y50" i="18"/>
  <c r="AA53" i="18"/>
  <c r="Z53" i="18"/>
  <c r="AA143" i="18"/>
  <c r="Z143" i="18"/>
  <c r="K16" i="14"/>
  <c r="J16" i="14"/>
  <c r="I16" i="14"/>
  <c r="I25" i="14"/>
  <c r="J25" i="14"/>
  <c r="K25" i="14"/>
  <c r="D37" i="14"/>
  <c r="K33" i="14"/>
  <c r="J33" i="14"/>
  <c r="I33" i="14"/>
  <c r="K42" i="14"/>
  <c r="J42" i="14"/>
  <c r="I42" i="14"/>
  <c r="G51" i="14"/>
  <c r="K50" i="14"/>
  <c r="I50" i="14"/>
  <c r="J50" i="14"/>
  <c r="K59" i="14"/>
  <c r="J59" i="14"/>
  <c r="I59" i="14"/>
  <c r="K68" i="14"/>
  <c r="J68" i="14"/>
  <c r="I68" i="14"/>
  <c r="E79" i="14"/>
  <c r="K76" i="14"/>
  <c r="J76" i="14"/>
  <c r="I76" i="14"/>
  <c r="H93" i="14"/>
  <c r="K85" i="14"/>
  <c r="J85" i="14"/>
  <c r="I85" i="14"/>
  <c r="C107" i="14"/>
  <c r="K102" i="14"/>
  <c r="J102" i="14"/>
  <c r="I102" i="14"/>
  <c r="K111" i="14"/>
  <c r="J111" i="14"/>
  <c r="I111" i="14"/>
  <c r="F121" i="14"/>
  <c r="K119" i="14"/>
  <c r="J119" i="14"/>
  <c r="I119" i="14"/>
  <c r="K128" i="14"/>
  <c r="J128" i="14"/>
  <c r="I128" i="14"/>
  <c r="K137" i="14"/>
  <c r="J137" i="14"/>
  <c r="I137" i="14"/>
  <c r="D149" i="14"/>
  <c r="K145" i="14"/>
  <c r="J145" i="14"/>
  <c r="I145" i="14"/>
  <c r="K154" i="14"/>
  <c r="J154" i="14"/>
  <c r="I154" i="14"/>
  <c r="G163" i="14"/>
  <c r="K162" i="14"/>
  <c r="J162" i="14"/>
  <c r="I162" i="14"/>
  <c r="E21" i="15"/>
  <c r="C35" i="15"/>
  <c r="M28" i="15"/>
  <c r="L28" i="15"/>
  <c r="K28" i="15"/>
  <c r="J28" i="15"/>
  <c r="I28" i="15"/>
  <c r="M37" i="15"/>
  <c r="L37" i="15"/>
  <c r="K37" i="15"/>
  <c r="J37" i="15"/>
  <c r="I37" i="15"/>
  <c r="D49" i="15"/>
  <c r="M45" i="15"/>
  <c r="L45" i="15"/>
  <c r="K45" i="15"/>
  <c r="J45" i="15"/>
  <c r="I45" i="15"/>
  <c r="M54" i="15"/>
  <c r="L54" i="15"/>
  <c r="K54" i="15"/>
  <c r="J54" i="15"/>
  <c r="I54" i="15"/>
  <c r="E63" i="15"/>
  <c r="M62" i="15"/>
  <c r="L62" i="15"/>
  <c r="K62" i="15"/>
  <c r="J62" i="15"/>
  <c r="I62" i="15"/>
  <c r="F77" i="15"/>
  <c r="M71" i="15"/>
  <c r="L71" i="15"/>
  <c r="K71" i="15"/>
  <c r="J71" i="15"/>
  <c r="I71" i="15"/>
  <c r="M80" i="15"/>
  <c r="L80" i="15"/>
  <c r="K80" i="15"/>
  <c r="J80" i="15"/>
  <c r="I80" i="15"/>
  <c r="G91" i="15"/>
  <c r="M88" i="15"/>
  <c r="L88" i="15"/>
  <c r="K88" i="15"/>
  <c r="J88" i="15"/>
  <c r="I88" i="15"/>
  <c r="H105" i="15"/>
  <c r="M97" i="15"/>
  <c r="L97" i="15"/>
  <c r="K97" i="15"/>
  <c r="J97" i="15"/>
  <c r="I97" i="15"/>
  <c r="M114" i="15"/>
  <c r="L114" i="15"/>
  <c r="K114" i="15"/>
  <c r="J114" i="15"/>
  <c r="I114" i="15"/>
  <c r="M123" i="15"/>
  <c r="L123" i="15"/>
  <c r="K123" i="15"/>
  <c r="J123" i="15"/>
  <c r="I123" i="15"/>
  <c r="M131" i="15"/>
  <c r="L131" i="15"/>
  <c r="K131" i="15"/>
  <c r="J131" i="15"/>
  <c r="I131" i="15"/>
  <c r="C147" i="15"/>
  <c r="M140" i="15"/>
  <c r="L140" i="15"/>
  <c r="K140" i="15"/>
  <c r="J140" i="15"/>
  <c r="I140" i="15"/>
  <c r="M149" i="15"/>
  <c r="L149" i="15"/>
  <c r="K149" i="15"/>
  <c r="J149" i="15"/>
  <c r="I149" i="15"/>
  <c r="D161" i="15"/>
  <c r="M157" i="15"/>
  <c r="L157" i="15"/>
  <c r="K157" i="15"/>
  <c r="J157" i="15"/>
  <c r="I157" i="15"/>
  <c r="H21" i="16"/>
  <c r="M13" i="16"/>
  <c r="L13" i="16"/>
  <c r="K13" i="16"/>
  <c r="J13" i="16"/>
  <c r="I13" i="16"/>
  <c r="M17" i="16"/>
  <c r="L17" i="16"/>
  <c r="K17" i="16"/>
  <c r="J17" i="16"/>
  <c r="I17" i="16"/>
  <c r="G23" i="16"/>
  <c r="F35" i="16"/>
  <c r="M29" i="16"/>
  <c r="L29" i="16"/>
  <c r="K29" i="16"/>
  <c r="J29" i="16"/>
  <c r="I29" i="16"/>
  <c r="M38" i="16"/>
  <c r="H37" i="16"/>
  <c r="L38" i="16"/>
  <c r="K38" i="16"/>
  <c r="J38" i="16"/>
  <c r="I38" i="16"/>
  <c r="G49" i="16"/>
  <c r="M46" i="16"/>
  <c r="L46" i="16"/>
  <c r="K46" i="16"/>
  <c r="J46" i="16"/>
  <c r="I46" i="16"/>
  <c r="H63" i="16"/>
  <c r="M55" i="16"/>
  <c r="L55" i="16"/>
  <c r="K55" i="16"/>
  <c r="J55" i="16"/>
  <c r="I55" i="16"/>
  <c r="M72" i="16"/>
  <c r="L72" i="16"/>
  <c r="K72" i="16"/>
  <c r="J72" i="16"/>
  <c r="I72" i="16"/>
  <c r="C79" i="16"/>
  <c r="M81" i="16"/>
  <c r="L81" i="16"/>
  <c r="K81" i="16"/>
  <c r="J81" i="16"/>
  <c r="I81" i="16"/>
  <c r="M89" i="16"/>
  <c r="L89" i="16"/>
  <c r="K89" i="16"/>
  <c r="J89" i="16"/>
  <c r="I89" i="16"/>
  <c r="D93" i="16"/>
  <c r="C105" i="16"/>
  <c r="M98" i="16"/>
  <c r="L98" i="16"/>
  <c r="K98" i="16"/>
  <c r="J98" i="16"/>
  <c r="I98" i="16"/>
  <c r="E107" i="16"/>
  <c r="D119" i="16"/>
  <c r="M115" i="16"/>
  <c r="L115" i="16"/>
  <c r="K115" i="16"/>
  <c r="J115" i="16"/>
  <c r="I115" i="16"/>
  <c r="F121" i="16"/>
  <c r="M124" i="16"/>
  <c r="L124" i="16"/>
  <c r="K124" i="16"/>
  <c r="J124" i="16"/>
  <c r="I124" i="16"/>
  <c r="E133" i="16"/>
  <c r="M132" i="16"/>
  <c r="L132" i="16"/>
  <c r="K132" i="16"/>
  <c r="J132" i="16"/>
  <c r="I132" i="16"/>
  <c r="G135" i="16"/>
  <c r="F147" i="16"/>
  <c r="M141" i="16"/>
  <c r="L141" i="16"/>
  <c r="K141" i="16"/>
  <c r="J141" i="16"/>
  <c r="I141" i="16"/>
  <c r="M150" i="16"/>
  <c r="H149" i="16"/>
  <c r="L150" i="16"/>
  <c r="K150" i="16"/>
  <c r="J150" i="16"/>
  <c r="I150" i="16"/>
  <c r="G161" i="16"/>
  <c r="F9" i="17"/>
  <c r="D21" i="17"/>
  <c r="K15" i="17"/>
  <c r="J15" i="17"/>
  <c r="L15" i="17"/>
  <c r="I15" i="17"/>
  <c r="C23" i="17"/>
  <c r="K25" i="17"/>
  <c r="J25" i="17"/>
  <c r="L25" i="17"/>
  <c r="I25" i="17"/>
  <c r="D37" i="17"/>
  <c r="C49" i="17"/>
  <c r="K42" i="17"/>
  <c r="J42" i="17"/>
  <c r="L42" i="17"/>
  <c r="I42" i="17"/>
  <c r="E51" i="17"/>
  <c r="M59" i="17"/>
  <c r="F65" i="17"/>
  <c r="L8" i="18"/>
  <c r="U20" i="18"/>
  <c r="J19" i="18"/>
  <c r="I19" i="18"/>
  <c r="Q22" i="18"/>
  <c r="S23" i="18"/>
  <c r="R23" i="18"/>
  <c r="C34" i="18"/>
  <c r="W34" i="18"/>
  <c r="J41" i="18"/>
  <c r="I41" i="18"/>
  <c r="S46" i="18"/>
  <c r="R46" i="18"/>
  <c r="G62" i="18"/>
  <c r="K71" i="18"/>
  <c r="J71" i="18"/>
  <c r="I71" i="18"/>
  <c r="C90" i="18"/>
  <c r="S113" i="18"/>
  <c r="R113" i="18"/>
  <c r="M132" i="18"/>
  <c r="K156" i="18"/>
  <c r="J156" i="18"/>
  <c r="I156" i="18"/>
  <c r="S53" i="18"/>
  <c r="R53" i="18"/>
  <c r="S57" i="18"/>
  <c r="R57" i="18"/>
  <c r="M76" i="18"/>
  <c r="AA70" i="18"/>
  <c r="Z70" i="18"/>
  <c r="S74" i="18"/>
  <c r="R74" i="18"/>
  <c r="AA87" i="18"/>
  <c r="Z87" i="18"/>
  <c r="W92" i="18"/>
  <c r="E106" i="18"/>
  <c r="S109" i="18"/>
  <c r="R109" i="18"/>
  <c r="W118" i="18"/>
  <c r="AA122" i="18"/>
  <c r="Z122" i="18"/>
  <c r="E132" i="18"/>
  <c r="S126" i="18"/>
  <c r="R126" i="18"/>
  <c r="AA139" i="18"/>
  <c r="Z139" i="18"/>
  <c r="S143" i="18"/>
  <c r="R143" i="18"/>
  <c r="O148" i="18"/>
  <c r="O62" i="18"/>
  <c r="J67" i="18"/>
  <c r="I67" i="18"/>
  <c r="N76" i="18"/>
  <c r="J84" i="18"/>
  <c r="I84" i="18"/>
  <c r="X92" i="18"/>
  <c r="J101" i="18"/>
  <c r="I101" i="18"/>
  <c r="F106" i="18"/>
  <c r="X118" i="18"/>
  <c r="F132" i="18"/>
  <c r="J136" i="18"/>
  <c r="I136" i="18"/>
  <c r="P148" i="18"/>
  <c r="K153" i="18"/>
  <c r="J153" i="18"/>
  <c r="I153" i="18"/>
  <c r="D90" i="18"/>
  <c r="J88" i="18"/>
  <c r="I88" i="18"/>
  <c r="N106" i="18"/>
  <c r="J123" i="18"/>
  <c r="I123" i="18"/>
  <c r="N132" i="18"/>
  <c r="J140" i="18"/>
  <c r="I140" i="18"/>
  <c r="X148" i="18"/>
  <c r="F9" i="19"/>
  <c r="H19" i="19"/>
  <c r="N34" i="22"/>
  <c r="M34" i="22"/>
  <c r="L34" i="22"/>
  <c r="K34" i="22"/>
  <c r="J34" i="22"/>
  <c r="W62" i="18"/>
  <c r="AA61" i="18"/>
  <c r="Z61" i="18"/>
  <c r="S66" i="18"/>
  <c r="R66" i="18"/>
  <c r="Y78" i="18"/>
  <c r="AA79" i="18"/>
  <c r="Z79" i="18"/>
  <c r="S83" i="18"/>
  <c r="R83" i="18"/>
  <c r="G92" i="18"/>
  <c r="AA96" i="18"/>
  <c r="Z96" i="18"/>
  <c r="Y104" i="18"/>
  <c r="S100" i="18"/>
  <c r="R100" i="18"/>
  <c r="U106" i="18"/>
  <c r="G118" i="18"/>
  <c r="AA113" i="18"/>
  <c r="Z113" i="18"/>
  <c r="S117" i="18"/>
  <c r="R117" i="18"/>
  <c r="C120" i="18"/>
  <c r="U132" i="18"/>
  <c r="AA130" i="18"/>
  <c r="Z130" i="18"/>
  <c r="Q134" i="18"/>
  <c r="S135" i="18"/>
  <c r="R135" i="18"/>
  <c r="C146" i="18"/>
  <c r="Q160" i="18"/>
  <c r="S152" i="18"/>
  <c r="R152" i="18"/>
  <c r="H10" i="19"/>
  <c r="G9" i="19"/>
  <c r="J32" i="19" s="1"/>
  <c r="J28" i="19"/>
  <c r="J45" i="19"/>
  <c r="J62" i="19"/>
  <c r="U48" i="18"/>
  <c r="AA44" i="18"/>
  <c r="Z44" i="18"/>
  <c r="S51" i="18"/>
  <c r="R51" i="18"/>
  <c r="Q50" i="18"/>
  <c r="C62" i="18"/>
  <c r="X62" i="18"/>
  <c r="J58" i="18"/>
  <c r="I58" i="18"/>
  <c r="L64" i="18"/>
  <c r="J75" i="18"/>
  <c r="I75" i="18"/>
  <c r="L90" i="18"/>
  <c r="H92" i="18"/>
  <c r="J93" i="18"/>
  <c r="I93" i="18"/>
  <c r="V106" i="18"/>
  <c r="J110" i="18"/>
  <c r="I110" i="18"/>
  <c r="H118" i="18"/>
  <c r="D120" i="18"/>
  <c r="V132" i="18"/>
  <c r="J127" i="18"/>
  <c r="I127" i="18"/>
  <c r="D146" i="18"/>
  <c r="J144" i="18"/>
  <c r="I144" i="18"/>
  <c r="AB66" i="18"/>
  <c r="AA66" i="18"/>
  <c r="Z66" i="18"/>
  <c r="E76" i="18"/>
  <c r="S70" i="18"/>
  <c r="R70" i="18"/>
  <c r="AA83" i="18"/>
  <c r="Z83" i="18"/>
  <c r="S87" i="18"/>
  <c r="R87" i="18"/>
  <c r="O92" i="18"/>
  <c r="AA100" i="18"/>
  <c r="Z100" i="18"/>
  <c r="O118" i="18"/>
  <c r="AA117" i="18"/>
  <c r="Z117" i="18"/>
  <c r="S122" i="18"/>
  <c r="R122" i="18"/>
  <c r="Y134" i="18"/>
  <c r="AA135" i="18"/>
  <c r="Z135" i="18"/>
  <c r="S139" i="18"/>
  <c r="R139" i="18"/>
  <c r="G148" i="18"/>
  <c r="Y160" i="18"/>
  <c r="AA152" i="18"/>
  <c r="Z152" i="18"/>
  <c r="J159" i="18"/>
  <c r="I159" i="18"/>
  <c r="X12" i="19"/>
  <c r="J20" i="19"/>
  <c r="H20" i="19"/>
  <c r="J58" i="19"/>
  <c r="J112" i="19"/>
  <c r="S42" i="18"/>
  <c r="R42" i="18"/>
  <c r="V50" i="18"/>
  <c r="J54" i="18"/>
  <c r="I54" i="18"/>
  <c r="H62" i="18"/>
  <c r="F76" i="18"/>
  <c r="J80" i="18"/>
  <c r="I80" i="18"/>
  <c r="P92" i="18"/>
  <c r="J97" i="18"/>
  <c r="I97" i="18"/>
  <c r="P118" i="18"/>
  <c r="J114" i="18"/>
  <c r="I114" i="18"/>
  <c r="L120" i="18"/>
  <c r="J131" i="18"/>
  <c r="I131" i="18"/>
  <c r="L146" i="18"/>
  <c r="H148" i="18"/>
  <c r="J149" i="18"/>
  <c r="I149" i="18"/>
  <c r="J157" i="18"/>
  <c r="I157" i="18"/>
  <c r="J11" i="19"/>
  <c r="H11" i="19"/>
  <c r="J140" i="19"/>
  <c r="M159" i="16"/>
  <c r="L159" i="16"/>
  <c r="I159" i="16"/>
  <c r="K159" i="16"/>
  <c r="J159" i="16"/>
  <c r="M10" i="17"/>
  <c r="L10" i="17"/>
  <c r="I10" i="17"/>
  <c r="H9" i="17"/>
  <c r="M41" i="17" s="1"/>
  <c r="K10" i="17"/>
  <c r="J10" i="17"/>
  <c r="F21" i="17"/>
  <c r="L14" i="17"/>
  <c r="I14" i="17"/>
  <c r="K14" i="17"/>
  <c r="J14" i="17"/>
  <c r="L18" i="17"/>
  <c r="I18" i="17"/>
  <c r="K18" i="17"/>
  <c r="J18" i="17"/>
  <c r="E23" i="17"/>
  <c r="D35" i="17"/>
  <c r="M31" i="17"/>
  <c r="L31" i="17"/>
  <c r="I31" i="17"/>
  <c r="K31" i="17"/>
  <c r="J31" i="17"/>
  <c r="F37" i="17"/>
  <c r="M40" i="17"/>
  <c r="L40" i="17"/>
  <c r="I40" i="17"/>
  <c r="K40" i="17"/>
  <c r="J40" i="17"/>
  <c r="E49" i="17"/>
  <c r="M48" i="17"/>
  <c r="L48" i="17"/>
  <c r="I48" i="17"/>
  <c r="K48" i="17"/>
  <c r="J48" i="17"/>
  <c r="E8" i="18"/>
  <c r="M8" i="18"/>
  <c r="U8" i="18"/>
  <c r="R11" i="18"/>
  <c r="S11" i="18"/>
  <c r="Z11" i="18"/>
  <c r="AA11" i="18"/>
  <c r="G20" i="18"/>
  <c r="O20" i="18"/>
  <c r="W20" i="18"/>
  <c r="R15" i="18"/>
  <c r="S15" i="18"/>
  <c r="Z15" i="18"/>
  <c r="AA15" i="18"/>
  <c r="T19" i="18"/>
  <c r="R19" i="18"/>
  <c r="S19" i="18"/>
  <c r="Z19" i="18"/>
  <c r="AA19" i="18"/>
  <c r="C22" i="18"/>
  <c r="R24" i="18"/>
  <c r="S24" i="18"/>
  <c r="Z24" i="18"/>
  <c r="AA24" i="18"/>
  <c r="E34" i="18"/>
  <c r="M34" i="18"/>
  <c r="U34" i="18"/>
  <c r="R28" i="18"/>
  <c r="S28" i="18"/>
  <c r="Z28" i="18"/>
  <c r="AA28" i="18"/>
  <c r="R32" i="18"/>
  <c r="S32" i="18"/>
  <c r="Z32" i="18"/>
  <c r="AA32" i="18"/>
  <c r="R37" i="18"/>
  <c r="S37" i="18"/>
  <c r="Q36" i="18"/>
  <c r="AB37" i="18"/>
  <c r="Z37" i="18"/>
  <c r="Y36" i="18"/>
  <c r="AA37" i="18"/>
  <c r="C48" i="18"/>
  <c r="R41" i="18"/>
  <c r="S41" i="18"/>
  <c r="AB41" i="18"/>
  <c r="Z41" i="18"/>
  <c r="AA41" i="18"/>
  <c r="R45" i="18"/>
  <c r="S45" i="18"/>
  <c r="Z45" i="18"/>
  <c r="AA45" i="18"/>
  <c r="G50" i="18"/>
  <c r="O50" i="18"/>
  <c r="W50" i="18"/>
  <c r="R54" i="18"/>
  <c r="Q62" i="18"/>
  <c r="S54" i="18"/>
  <c r="AB54" i="18"/>
  <c r="Z54" i="18"/>
  <c r="Y62" i="18"/>
  <c r="AA54" i="18"/>
  <c r="S58" i="18"/>
  <c r="R58" i="18"/>
  <c r="AA58" i="18"/>
  <c r="Z58" i="18"/>
  <c r="E64" i="18"/>
  <c r="M64" i="18"/>
  <c r="U64" i="18"/>
  <c r="S67" i="18"/>
  <c r="R67" i="18"/>
  <c r="AB67" i="18"/>
  <c r="AA67" i="18"/>
  <c r="Z67" i="18"/>
  <c r="G76" i="18"/>
  <c r="O76" i="18"/>
  <c r="W76" i="18"/>
  <c r="S71" i="18"/>
  <c r="R71" i="18"/>
  <c r="AA71" i="18"/>
  <c r="Z71" i="18"/>
  <c r="S75" i="18"/>
  <c r="R75" i="18"/>
  <c r="AA75" i="18"/>
  <c r="Z75" i="18"/>
  <c r="C78" i="18"/>
  <c r="S80" i="18"/>
  <c r="R80" i="18"/>
  <c r="AA80" i="18"/>
  <c r="Z80" i="18"/>
  <c r="E90" i="18"/>
  <c r="M90" i="18"/>
  <c r="U90" i="18"/>
  <c r="S84" i="18"/>
  <c r="R84" i="18"/>
  <c r="AA84" i="18"/>
  <c r="Z84" i="18"/>
  <c r="S88" i="18"/>
  <c r="R88" i="18"/>
  <c r="AA88" i="18"/>
  <c r="Z88" i="18"/>
  <c r="T93" i="18"/>
  <c r="S93" i="18"/>
  <c r="R93" i="18"/>
  <c r="Q92" i="18"/>
  <c r="AA93" i="18"/>
  <c r="Z93" i="18"/>
  <c r="Y92" i="18"/>
  <c r="C104" i="18"/>
  <c r="S97" i="18"/>
  <c r="R97" i="18"/>
  <c r="AA97" i="18"/>
  <c r="Z97" i="18"/>
  <c r="S101" i="18"/>
  <c r="R101" i="18"/>
  <c r="AA101" i="18"/>
  <c r="Z101" i="18"/>
  <c r="G106" i="18"/>
  <c r="O106" i="18"/>
  <c r="W106" i="18"/>
  <c r="S110" i="18"/>
  <c r="R110" i="18"/>
  <c r="Q118" i="18"/>
  <c r="AA110" i="18"/>
  <c r="Z110" i="18"/>
  <c r="Y118" i="18"/>
  <c r="S114" i="18"/>
  <c r="R114" i="18"/>
  <c r="AA114" i="18"/>
  <c r="Z114" i="18"/>
  <c r="E120" i="18"/>
  <c r="M120" i="18"/>
  <c r="U120" i="18"/>
  <c r="S123" i="18"/>
  <c r="R123" i="18"/>
  <c r="AA123" i="18"/>
  <c r="Z123" i="18"/>
  <c r="G132" i="18"/>
  <c r="O132" i="18"/>
  <c r="W132" i="18"/>
  <c r="S127" i="18"/>
  <c r="R127" i="18"/>
  <c r="AA127" i="18"/>
  <c r="Z127" i="18"/>
  <c r="S131" i="18"/>
  <c r="R131" i="18"/>
  <c r="AA131" i="18"/>
  <c r="Z131" i="18"/>
  <c r="C134" i="18"/>
  <c r="S136" i="18"/>
  <c r="R136" i="18"/>
  <c r="AA136" i="18"/>
  <c r="Z136" i="18"/>
  <c r="E146" i="18"/>
  <c r="M146" i="18"/>
  <c r="U146" i="18"/>
  <c r="S140" i="18"/>
  <c r="R140" i="18"/>
  <c r="AA140" i="18"/>
  <c r="Z140" i="18"/>
  <c r="S144" i="18"/>
  <c r="R144" i="18"/>
  <c r="AA144" i="18"/>
  <c r="Z144" i="18"/>
  <c r="S149" i="18"/>
  <c r="R149" i="18"/>
  <c r="Q148" i="18"/>
  <c r="AB149" i="18"/>
  <c r="AA149" i="18"/>
  <c r="Z149" i="18"/>
  <c r="Y148" i="18"/>
  <c r="C160" i="18"/>
  <c r="S153" i="18"/>
  <c r="R153" i="18"/>
  <c r="AB153" i="18"/>
  <c r="AA153" i="18"/>
  <c r="Z153" i="18"/>
  <c r="AA155" i="18"/>
  <c r="Z155" i="18"/>
  <c r="J17" i="19"/>
  <c r="H17" i="19"/>
  <c r="G21" i="17"/>
  <c r="F23" i="17"/>
  <c r="L26" i="17"/>
  <c r="K26" i="17"/>
  <c r="M26" i="17"/>
  <c r="J26" i="17"/>
  <c r="I26" i="17"/>
  <c r="E35" i="17"/>
  <c r="L34" i="17"/>
  <c r="K34" i="17"/>
  <c r="M34" i="17"/>
  <c r="J34" i="17"/>
  <c r="I34" i="17"/>
  <c r="G37" i="17"/>
  <c r="F49" i="17"/>
  <c r="L43" i="17"/>
  <c r="K43" i="17"/>
  <c r="M43" i="17"/>
  <c r="J43" i="17"/>
  <c r="I43" i="17"/>
  <c r="F8" i="18"/>
  <c r="N8" i="18"/>
  <c r="V8" i="18"/>
  <c r="K12" i="18"/>
  <c r="J12" i="18"/>
  <c r="H20" i="18"/>
  <c r="I12" i="18"/>
  <c r="P20" i="18"/>
  <c r="X20" i="18"/>
  <c r="J16" i="18"/>
  <c r="I16" i="18"/>
  <c r="D22" i="18"/>
  <c r="L22" i="18"/>
  <c r="J25" i="18"/>
  <c r="I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J51" i="18"/>
  <c r="I51" i="18"/>
  <c r="H50" i="18"/>
  <c r="P50" i="18"/>
  <c r="X50" i="18"/>
  <c r="K55" i="18"/>
  <c r="J55" i="18"/>
  <c r="I55" i="18"/>
  <c r="J59" i="18"/>
  <c r="I59" i="18"/>
  <c r="F64" i="18"/>
  <c r="N64" i="18"/>
  <c r="V64" i="18"/>
  <c r="J68" i="18"/>
  <c r="I68" i="18"/>
  <c r="H76" i="18"/>
  <c r="P76" i="18"/>
  <c r="X76" i="18"/>
  <c r="J72" i="18"/>
  <c r="I72" i="18"/>
  <c r="D78" i="18"/>
  <c r="L78" i="18"/>
  <c r="J81" i="18"/>
  <c r="I81" i="18"/>
  <c r="F90" i="18"/>
  <c r="N90" i="18"/>
  <c r="V90" i="18"/>
  <c r="J85" i="18"/>
  <c r="I85" i="18"/>
  <c r="J89" i="18"/>
  <c r="I89" i="18"/>
  <c r="K94" i="18"/>
  <c r="J94" i="18"/>
  <c r="I94" i="18"/>
  <c r="D104" i="18"/>
  <c r="L104" i="18"/>
  <c r="J98" i="18"/>
  <c r="I98" i="18"/>
  <c r="K102" i="18"/>
  <c r="J102" i="18"/>
  <c r="I102" i="18"/>
  <c r="J107" i="18"/>
  <c r="I107" i="18"/>
  <c r="H106" i="18"/>
  <c r="P106" i="18"/>
  <c r="X106" i="18"/>
  <c r="J111" i="18"/>
  <c r="I111" i="18"/>
  <c r="J115" i="18"/>
  <c r="I115" i="18"/>
  <c r="F120" i="18"/>
  <c r="N120" i="18"/>
  <c r="V120" i="18"/>
  <c r="J124" i="18"/>
  <c r="I124" i="18"/>
  <c r="H132" i="18"/>
  <c r="P132" i="18"/>
  <c r="X132" i="18"/>
  <c r="K128" i="18"/>
  <c r="J128" i="18"/>
  <c r="I128" i="18"/>
  <c r="D134" i="18"/>
  <c r="L134" i="18"/>
  <c r="J137" i="18"/>
  <c r="I137" i="18"/>
  <c r="F146" i="18"/>
  <c r="N146" i="18"/>
  <c r="V146" i="18"/>
  <c r="J141" i="18"/>
  <c r="I141" i="18"/>
  <c r="J145" i="18"/>
  <c r="I145" i="18"/>
  <c r="J150" i="18"/>
  <c r="I150" i="18"/>
  <c r="D160" i="18"/>
  <c r="L160" i="18"/>
  <c r="J154" i="18"/>
  <c r="I154" i="18"/>
  <c r="AA156" i="18"/>
  <c r="Z156" i="18"/>
  <c r="AA159" i="18"/>
  <c r="Z159" i="18"/>
  <c r="P22" i="21"/>
  <c r="C92" i="21"/>
  <c r="S55" i="18"/>
  <c r="R55" i="18"/>
  <c r="AA55" i="18"/>
  <c r="Z55" i="18"/>
  <c r="S59" i="18"/>
  <c r="R59" i="18"/>
  <c r="AA59" i="18"/>
  <c r="Z59" i="18"/>
  <c r="G64" i="18"/>
  <c r="O64" i="18"/>
  <c r="W64" i="18"/>
  <c r="S68" i="18"/>
  <c r="R68" i="18"/>
  <c r="Q76" i="18"/>
  <c r="AA68" i="18"/>
  <c r="Z68" i="18"/>
  <c r="Y76" i="18"/>
  <c r="S72" i="18"/>
  <c r="R72" i="18"/>
  <c r="AA72" i="18"/>
  <c r="Z72" i="18"/>
  <c r="E78" i="18"/>
  <c r="M78" i="18"/>
  <c r="U78" i="18"/>
  <c r="S81" i="18"/>
  <c r="R81" i="18"/>
  <c r="AA81" i="18"/>
  <c r="Z81" i="18"/>
  <c r="G90" i="18"/>
  <c r="O90" i="18"/>
  <c r="W90" i="18"/>
  <c r="S85" i="18"/>
  <c r="R85" i="18"/>
  <c r="AA85" i="18"/>
  <c r="Z85" i="18"/>
  <c r="S89" i="18"/>
  <c r="R89" i="18"/>
  <c r="AA89" i="18"/>
  <c r="Z89" i="18"/>
  <c r="C92" i="18"/>
  <c r="S94" i="18"/>
  <c r="R94" i="18"/>
  <c r="AA94" i="18"/>
  <c r="Z94" i="18"/>
  <c r="E104" i="18"/>
  <c r="M104" i="18"/>
  <c r="U104" i="18"/>
  <c r="S98" i="18"/>
  <c r="R98" i="18"/>
  <c r="AA98" i="18"/>
  <c r="Z98" i="18"/>
  <c r="S102" i="18"/>
  <c r="R102" i="18"/>
  <c r="AA102" i="18"/>
  <c r="Z102" i="18"/>
  <c r="S107" i="18"/>
  <c r="R107" i="18"/>
  <c r="Q106" i="18"/>
  <c r="AB107" i="18"/>
  <c r="AA107" i="18"/>
  <c r="Z107" i="18"/>
  <c r="Y106" i="18"/>
  <c r="C118" i="18"/>
  <c r="S111" i="18"/>
  <c r="R111" i="18"/>
  <c r="AB111" i="18"/>
  <c r="AA111" i="18"/>
  <c r="Z111" i="18"/>
  <c r="S115" i="18"/>
  <c r="R115" i="18"/>
  <c r="AA115" i="18"/>
  <c r="Z115" i="18"/>
  <c r="G120" i="18"/>
  <c r="O120" i="18"/>
  <c r="W120" i="18"/>
  <c r="S124" i="18"/>
  <c r="R124" i="18"/>
  <c r="Q132" i="18"/>
  <c r="AB124" i="18"/>
  <c r="AA124" i="18"/>
  <c r="Z124" i="18"/>
  <c r="Y132" i="18"/>
  <c r="S128" i="18"/>
  <c r="R128" i="18"/>
  <c r="AA128" i="18"/>
  <c r="Z128" i="18"/>
  <c r="E134" i="18"/>
  <c r="M134" i="18"/>
  <c r="U134" i="18"/>
  <c r="S137" i="18"/>
  <c r="R137" i="18"/>
  <c r="AB137" i="18"/>
  <c r="AA137" i="18"/>
  <c r="Z137" i="18"/>
  <c r="G146" i="18"/>
  <c r="O146" i="18"/>
  <c r="W146" i="18"/>
  <c r="S141" i="18"/>
  <c r="R141" i="18"/>
  <c r="AA141" i="18"/>
  <c r="Z141" i="18"/>
  <c r="S145" i="18"/>
  <c r="R145" i="18"/>
  <c r="AA145" i="18"/>
  <c r="Z145" i="18"/>
  <c r="C148" i="18"/>
  <c r="S150" i="18"/>
  <c r="R150" i="18"/>
  <c r="AA150" i="18"/>
  <c r="Z150" i="18"/>
  <c r="E160" i="18"/>
  <c r="M160" i="18"/>
  <c r="U160" i="18"/>
  <c r="S154" i="18"/>
  <c r="R154" i="18"/>
  <c r="AA154" i="18"/>
  <c r="Z154" i="18"/>
  <c r="J15" i="19"/>
  <c r="J24" i="19"/>
  <c r="J114" i="19"/>
  <c r="J131" i="19"/>
  <c r="J156" i="19"/>
  <c r="I57" i="21"/>
  <c r="H57" i="21"/>
  <c r="J57" i="21"/>
  <c r="J9" i="18"/>
  <c r="I9" i="18"/>
  <c r="H8" i="18"/>
  <c r="K9" i="18"/>
  <c r="P8" i="18"/>
  <c r="X8" i="18"/>
  <c r="J13" i="18"/>
  <c r="I13" i="18"/>
  <c r="K13" i="18"/>
  <c r="J17" i="18"/>
  <c r="I17" i="18"/>
  <c r="K17" i="18"/>
  <c r="F22" i="18"/>
  <c r="N22" i="18"/>
  <c r="V22" i="18"/>
  <c r="J26" i="18"/>
  <c r="I26" i="18"/>
  <c r="H34" i="18"/>
  <c r="K26" i="18"/>
  <c r="P34" i="18"/>
  <c r="X34" i="18"/>
  <c r="J30" i="18"/>
  <c r="I30" i="18"/>
  <c r="D36" i="18"/>
  <c r="L36" i="18"/>
  <c r="J39" i="18"/>
  <c r="I39" i="18"/>
  <c r="K39" i="18"/>
  <c r="F48" i="18"/>
  <c r="N48" i="18"/>
  <c r="V48" i="18"/>
  <c r="J43" i="18"/>
  <c r="I43" i="18"/>
  <c r="K43" i="18"/>
  <c r="J47" i="18"/>
  <c r="I47" i="18"/>
  <c r="K47" i="18"/>
  <c r="J52" i="18"/>
  <c r="I52" i="18"/>
  <c r="K52" i="18"/>
  <c r="D62" i="18"/>
  <c r="L62" i="18"/>
  <c r="J56" i="18"/>
  <c r="I56" i="18"/>
  <c r="K56" i="18"/>
  <c r="J60" i="18"/>
  <c r="I60" i="18"/>
  <c r="K60" i="18"/>
  <c r="J65" i="18"/>
  <c r="I65" i="18"/>
  <c r="H64" i="18"/>
  <c r="K65" i="18"/>
  <c r="P64" i="18"/>
  <c r="X64" i="18"/>
  <c r="J69" i="18"/>
  <c r="I69" i="18"/>
  <c r="K69" i="18"/>
  <c r="J73" i="18"/>
  <c r="I73" i="18"/>
  <c r="K73" i="18"/>
  <c r="F78" i="18"/>
  <c r="N78" i="18"/>
  <c r="V78" i="18"/>
  <c r="J82" i="18"/>
  <c r="I82" i="18"/>
  <c r="H90" i="18"/>
  <c r="K82" i="18"/>
  <c r="P90" i="18"/>
  <c r="X90" i="18"/>
  <c r="J86" i="18"/>
  <c r="I86" i="18"/>
  <c r="K86" i="18"/>
  <c r="D92" i="18"/>
  <c r="L92" i="18"/>
  <c r="J95" i="18"/>
  <c r="I95" i="18"/>
  <c r="K95" i="18"/>
  <c r="F104" i="18"/>
  <c r="N104" i="18"/>
  <c r="V104" i="18"/>
  <c r="J99" i="18"/>
  <c r="I99" i="18"/>
  <c r="K99" i="18"/>
  <c r="J103" i="18"/>
  <c r="I103" i="18"/>
  <c r="K103" i="18"/>
  <c r="J108" i="18"/>
  <c r="I108" i="18"/>
  <c r="K108" i="18"/>
  <c r="D118" i="18"/>
  <c r="L118" i="18"/>
  <c r="J112" i="18"/>
  <c r="I112" i="18"/>
  <c r="K112" i="18"/>
  <c r="J116" i="18"/>
  <c r="I116" i="18"/>
  <c r="K116" i="18"/>
  <c r="J121" i="18"/>
  <c r="I121" i="18"/>
  <c r="H120" i="18"/>
  <c r="K121" i="18"/>
  <c r="P120" i="18"/>
  <c r="X120" i="18"/>
  <c r="J125" i="18"/>
  <c r="I125" i="18"/>
  <c r="K125" i="18"/>
  <c r="J129" i="18"/>
  <c r="I129" i="18"/>
  <c r="K129" i="18"/>
  <c r="F134" i="18"/>
  <c r="N134" i="18"/>
  <c r="V134" i="18"/>
  <c r="J138" i="18"/>
  <c r="I138" i="18"/>
  <c r="H146" i="18"/>
  <c r="K138" i="18"/>
  <c r="P146" i="18"/>
  <c r="X146" i="18"/>
  <c r="J142" i="18"/>
  <c r="I142" i="18"/>
  <c r="K142" i="18"/>
  <c r="D148" i="18"/>
  <c r="L148" i="18"/>
  <c r="J151" i="18"/>
  <c r="I151" i="18"/>
  <c r="K151" i="18"/>
  <c r="F160" i="18"/>
  <c r="N160" i="18"/>
  <c r="V160" i="18"/>
  <c r="J155" i="18"/>
  <c r="I155" i="18"/>
  <c r="K155" i="18"/>
  <c r="S155" i="18"/>
  <c r="R155" i="18"/>
  <c r="J14" i="19"/>
  <c r="H14" i="19"/>
  <c r="J25" i="19"/>
  <c r="H25" i="19"/>
  <c r="J26" i="19"/>
  <c r="J30" i="19"/>
  <c r="J34" i="19"/>
  <c r="J39" i="19"/>
  <c r="J43" i="19"/>
  <c r="J47" i="19"/>
  <c r="J52" i="19"/>
  <c r="J56" i="19"/>
  <c r="J60" i="19"/>
  <c r="J69" i="19"/>
  <c r="J73" i="19"/>
  <c r="J82" i="19"/>
  <c r="I60" i="21"/>
  <c r="H60" i="21"/>
  <c r="J60" i="21"/>
  <c r="I91" i="21"/>
  <c r="H91" i="21"/>
  <c r="J91" i="21"/>
  <c r="N97" i="22"/>
  <c r="M97" i="22"/>
  <c r="L97" i="22"/>
  <c r="K97" i="22"/>
  <c r="J97" i="22"/>
  <c r="I105" i="22"/>
  <c r="I155" i="16"/>
  <c r="M155" i="16"/>
  <c r="L155" i="16"/>
  <c r="K155" i="16"/>
  <c r="J155" i="16"/>
  <c r="D9" i="17"/>
  <c r="I12" i="17"/>
  <c r="M12" i="17"/>
  <c r="L12" i="17"/>
  <c r="J12" i="17"/>
  <c r="K12" i="17"/>
  <c r="I16" i="17"/>
  <c r="M16" i="17"/>
  <c r="L16" i="17"/>
  <c r="K16" i="17"/>
  <c r="J16" i="17"/>
  <c r="I20" i="17"/>
  <c r="M20" i="17"/>
  <c r="L20" i="17"/>
  <c r="J20" i="17"/>
  <c r="K20" i="17"/>
  <c r="I27" i="17"/>
  <c r="H35" i="17"/>
  <c r="M27" i="17"/>
  <c r="L27" i="17"/>
  <c r="K27" i="17"/>
  <c r="J27" i="17"/>
  <c r="I44" i="17"/>
  <c r="M44" i="17"/>
  <c r="L44" i="17"/>
  <c r="K44" i="17"/>
  <c r="J44" i="17"/>
  <c r="R9" i="18"/>
  <c r="Q8" i="18"/>
  <c r="T28" i="18" s="1"/>
  <c r="S9" i="18"/>
  <c r="Z9" i="18"/>
  <c r="AA9" i="18"/>
  <c r="Y8" i="18"/>
  <c r="AB38" i="18" s="1"/>
  <c r="C20" i="18"/>
  <c r="R13" i="18"/>
  <c r="S13" i="18"/>
  <c r="Z13" i="18"/>
  <c r="AA13" i="18"/>
  <c r="R17" i="18"/>
  <c r="S17" i="18"/>
  <c r="T17" i="18"/>
  <c r="Z17" i="18"/>
  <c r="AB17" i="18"/>
  <c r="AA17" i="18"/>
  <c r="G22" i="18"/>
  <c r="O22" i="18"/>
  <c r="W22" i="18"/>
  <c r="R26" i="18"/>
  <c r="Q34" i="18"/>
  <c r="S26" i="18"/>
  <c r="Z26" i="18"/>
  <c r="Y34" i="18"/>
  <c r="AB26" i="18"/>
  <c r="AA26" i="18"/>
  <c r="R30" i="18"/>
  <c r="S30" i="18"/>
  <c r="Z30" i="18"/>
  <c r="AA30" i="18"/>
  <c r="E36" i="18"/>
  <c r="M36" i="18"/>
  <c r="U36" i="18"/>
  <c r="R39" i="18"/>
  <c r="S39" i="18"/>
  <c r="Z39" i="18"/>
  <c r="AA39" i="18"/>
  <c r="AB39" i="18"/>
  <c r="G48" i="18"/>
  <c r="O48" i="18"/>
  <c r="W48" i="18"/>
  <c r="R43" i="18"/>
  <c r="S43" i="18"/>
  <c r="Z43" i="18"/>
  <c r="AB43" i="18"/>
  <c r="AA43" i="18"/>
  <c r="R47" i="18"/>
  <c r="T47" i="18"/>
  <c r="S47" i="18"/>
  <c r="Z47" i="18"/>
  <c r="AB47" i="18"/>
  <c r="AA47" i="18"/>
  <c r="C50" i="18"/>
  <c r="R52" i="18"/>
  <c r="S52" i="18"/>
  <c r="T52" i="18"/>
  <c r="Z52" i="18"/>
  <c r="AB52" i="18"/>
  <c r="AA52" i="18"/>
  <c r="E62" i="18"/>
  <c r="M62" i="18"/>
  <c r="U62" i="18"/>
  <c r="R56" i="18"/>
  <c r="T56" i="18"/>
  <c r="S56" i="18"/>
  <c r="Z56" i="18"/>
  <c r="AB56" i="18"/>
  <c r="AA56" i="18"/>
  <c r="R60" i="18"/>
  <c r="S60" i="18"/>
  <c r="Z60" i="18"/>
  <c r="AB60" i="18"/>
  <c r="AA60" i="18"/>
  <c r="R65" i="18"/>
  <c r="Q64" i="18"/>
  <c r="S65" i="18"/>
  <c r="Z65" i="18"/>
  <c r="Y64" i="18"/>
  <c r="AB65" i="18"/>
  <c r="AA65" i="18"/>
  <c r="C76" i="18"/>
  <c r="R69" i="18"/>
  <c r="S69" i="18"/>
  <c r="Z69" i="18"/>
  <c r="AB69" i="18"/>
  <c r="AA69" i="18"/>
  <c r="R73" i="18"/>
  <c r="S73" i="18"/>
  <c r="Z73" i="18"/>
  <c r="AB73" i="18"/>
  <c r="AA73" i="18"/>
  <c r="G78" i="18"/>
  <c r="O78" i="18"/>
  <c r="W78" i="18"/>
  <c r="R82" i="18"/>
  <c r="Q90" i="18"/>
  <c r="S82" i="18"/>
  <c r="Z82" i="18"/>
  <c r="Y90" i="18"/>
  <c r="AB82" i="18"/>
  <c r="AA82" i="18"/>
  <c r="R86" i="18"/>
  <c r="S86" i="18"/>
  <c r="Z86" i="18"/>
  <c r="AB86" i="18"/>
  <c r="AA86" i="18"/>
  <c r="E92" i="18"/>
  <c r="M92" i="18"/>
  <c r="U92" i="18"/>
  <c r="R95" i="18"/>
  <c r="S95" i="18"/>
  <c r="Z95" i="18"/>
  <c r="AB95" i="18"/>
  <c r="AA95" i="18"/>
  <c r="G104" i="18"/>
  <c r="O104" i="18"/>
  <c r="W104" i="18"/>
  <c r="R99" i="18"/>
  <c r="S99" i="18"/>
  <c r="Z99" i="18"/>
  <c r="AB99" i="18"/>
  <c r="AA99" i="18"/>
  <c r="R103" i="18"/>
  <c r="S103" i="18"/>
  <c r="Z103" i="18"/>
  <c r="AB103" i="18"/>
  <c r="AA103" i="18"/>
  <c r="C106" i="18"/>
  <c r="R108" i="18"/>
  <c r="S108" i="18"/>
  <c r="Z108" i="18"/>
  <c r="AB108" i="18"/>
  <c r="AA108" i="18"/>
  <c r="E118" i="18"/>
  <c r="M118" i="18"/>
  <c r="U118" i="18"/>
  <c r="R112" i="18"/>
  <c r="S112" i="18"/>
  <c r="Z112" i="18"/>
  <c r="AB112" i="18"/>
  <c r="AA112" i="18"/>
  <c r="R116" i="18"/>
  <c r="S116" i="18"/>
  <c r="Z116" i="18"/>
  <c r="AB116" i="18"/>
  <c r="AA116" i="18"/>
  <c r="R121" i="18"/>
  <c r="Q120" i="18"/>
  <c r="S121" i="18"/>
  <c r="Z121" i="18"/>
  <c r="Y120" i="18"/>
  <c r="AB121" i="18"/>
  <c r="AA121" i="18"/>
  <c r="C132" i="18"/>
  <c r="R125" i="18"/>
  <c r="S125" i="18"/>
  <c r="Z125" i="18"/>
  <c r="AB125" i="18"/>
  <c r="AA125" i="18"/>
  <c r="R129" i="18"/>
  <c r="S129" i="18"/>
  <c r="Z129" i="18"/>
  <c r="AB129" i="18"/>
  <c r="AA129" i="18"/>
  <c r="G134" i="18"/>
  <c r="O134" i="18"/>
  <c r="W134" i="18"/>
  <c r="R138" i="18"/>
  <c r="Q146" i="18"/>
  <c r="S138" i="18"/>
  <c r="Z138" i="18"/>
  <c r="Y146" i="18"/>
  <c r="AB138" i="18"/>
  <c r="AA138" i="18"/>
  <c r="R142" i="18"/>
  <c r="T142" i="18"/>
  <c r="S142" i="18"/>
  <c r="Z142" i="18"/>
  <c r="AB142" i="18"/>
  <c r="AA142" i="18"/>
  <c r="E148" i="18"/>
  <c r="M148" i="18"/>
  <c r="U148" i="18"/>
  <c r="R151" i="18"/>
  <c r="S151" i="18"/>
  <c r="Z151" i="18"/>
  <c r="AB151" i="18"/>
  <c r="AA151" i="18"/>
  <c r="G160" i="18"/>
  <c r="O160" i="18"/>
  <c r="W160" i="18"/>
  <c r="S156" i="18"/>
  <c r="R156" i="18"/>
  <c r="R159" i="18"/>
  <c r="S159" i="18"/>
  <c r="J13" i="19"/>
  <c r="H13" i="19"/>
  <c r="I95" i="21"/>
  <c r="H95" i="21"/>
  <c r="J95" i="21"/>
  <c r="N110" i="22"/>
  <c r="M110" i="22"/>
  <c r="L110" i="22"/>
  <c r="K110" i="22"/>
  <c r="J110" i="22"/>
  <c r="L158" i="16"/>
  <c r="K158" i="16"/>
  <c r="M158" i="16"/>
  <c r="J158" i="16"/>
  <c r="I158" i="16"/>
  <c r="E9" i="17"/>
  <c r="C21" i="17"/>
  <c r="L30" i="17"/>
  <c r="K30" i="17"/>
  <c r="M30" i="17"/>
  <c r="J30" i="17"/>
  <c r="I30" i="17"/>
  <c r="C37" i="17"/>
  <c r="L39" i="17"/>
  <c r="K39" i="17"/>
  <c r="I39" i="17"/>
  <c r="M39" i="17"/>
  <c r="J39" i="17"/>
  <c r="L47" i="17"/>
  <c r="K47" i="17"/>
  <c r="M47" i="17"/>
  <c r="J47" i="17"/>
  <c r="I47" i="17"/>
  <c r="K10" i="18"/>
  <c r="I10" i="18"/>
  <c r="J10" i="18"/>
  <c r="D20" i="18"/>
  <c r="L20" i="18"/>
  <c r="K14" i="18"/>
  <c r="J14" i="18"/>
  <c r="I14" i="18"/>
  <c r="K18" i="18"/>
  <c r="J18" i="18"/>
  <c r="I18" i="18"/>
  <c r="H22" i="18"/>
  <c r="K23" i="18"/>
  <c r="J23" i="18"/>
  <c r="I23" i="18"/>
  <c r="P22" i="18"/>
  <c r="X22" i="18"/>
  <c r="K27" i="18"/>
  <c r="J27" i="18"/>
  <c r="I27" i="18"/>
  <c r="K31" i="18"/>
  <c r="J31" i="18"/>
  <c r="I31" i="18"/>
  <c r="F36" i="18"/>
  <c r="N36" i="18"/>
  <c r="V36" i="18"/>
  <c r="H48" i="18"/>
  <c r="K40" i="18"/>
  <c r="J40" i="18"/>
  <c r="I40" i="18"/>
  <c r="P48" i="18"/>
  <c r="X48" i="18"/>
  <c r="K44" i="18"/>
  <c r="I44" i="18"/>
  <c r="J44" i="18"/>
  <c r="D50" i="18"/>
  <c r="L50" i="18"/>
  <c r="K53" i="18"/>
  <c r="I53" i="18"/>
  <c r="J53" i="18"/>
  <c r="F62" i="18"/>
  <c r="N62" i="18"/>
  <c r="V62" i="18"/>
  <c r="K57" i="18"/>
  <c r="J57" i="18"/>
  <c r="I57" i="18"/>
  <c r="K61" i="18"/>
  <c r="J61" i="18"/>
  <c r="I61" i="18"/>
  <c r="K66" i="18"/>
  <c r="J66" i="18"/>
  <c r="I66" i="18"/>
  <c r="D76" i="18"/>
  <c r="L76" i="18"/>
  <c r="K70" i="18"/>
  <c r="J70" i="18"/>
  <c r="I70" i="18"/>
  <c r="K74" i="18"/>
  <c r="J74" i="18"/>
  <c r="I74" i="18"/>
  <c r="H78" i="18"/>
  <c r="K79" i="18"/>
  <c r="J79" i="18"/>
  <c r="I79" i="18"/>
  <c r="P78" i="18"/>
  <c r="X78" i="18"/>
  <c r="K83" i="18"/>
  <c r="J83" i="18"/>
  <c r="I83" i="18"/>
  <c r="K87" i="18"/>
  <c r="J87" i="18"/>
  <c r="I87" i="18"/>
  <c r="F92" i="18"/>
  <c r="N92" i="18"/>
  <c r="V92" i="18"/>
  <c r="H104" i="18"/>
  <c r="K96" i="18"/>
  <c r="J96" i="18"/>
  <c r="I96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J113" i="18"/>
  <c r="I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J130" i="18"/>
  <c r="I130" i="18"/>
  <c r="H134" i="18"/>
  <c r="K135" i="18"/>
  <c r="J135" i="18"/>
  <c r="I135" i="18"/>
  <c r="P134" i="18"/>
  <c r="X134" i="18"/>
  <c r="K139" i="18"/>
  <c r="J139" i="18"/>
  <c r="I139" i="18"/>
  <c r="K143" i="18"/>
  <c r="J143" i="18"/>
  <c r="I143" i="18"/>
  <c r="F148" i="18"/>
  <c r="N148" i="18"/>
  <c r="V148" i="18"/>
  <c r="K152" i="18"/>
  <c r="H160" i="18"/>
  <c r="J152" i="18"/>
  <c r="I152" i="18"/>
  <c r="P160" i="18"/>
  <c r="X160" i="18"/>
  <c r="J12" i="19"/>
  <c r="H12" i="19"/>
  <c r="J18" i="19"/>
  <c r="H18" i="19"/>
  <c r="J29" i="19"/>
  <c r="J33" i="19"/>
  <c r="J38" i="19"/>
  <c r="G37" i="19"/>
  <c r="J42" i="19"/>
  <c r="J46" i="19"/>
  <c r="I61" i="21"/>
  <c r="H61" i="21"/>
  <c r="J61" i="21"/>
  <c r="I96" i="21"/>
  <c r="H96" i="21"/>
  <c r="J96" i="21"/>
  <c r="I99" i="21"/>
  <c r="H99" i="21"/>
  <c r="J99" i="21"/>
  <c r="I119" i="21"/>
  <c r="H119" i="21"/>
  <c r="J119" i="21"/>
  <c r="N52" i="22"/>
  <c r="M52" i="22"/>
  <c r="L52" i="22"/>
  <c r="K52" i="22"/>
  <c r="J52" i="22"/>
  <c r="N114" i="22"/>
  <c r="M114" i="22"/>
  <c r="L114" i="22"/>
  <c r="K114" i="22"/>
  <c r="J114" i="22"/>
  <c r="N127" i="22"/>
  <c r="M127" i="22"/>
  <c r="L127" i="22"/>
  <c r="K127" i="22"/>
  <c r="J127" i="22"/>
  <c r="J35" i="24"/>
  <c r="J53" i="25"/>
  <c r="I66" i="21"/>
  <c r="H66" i="21"/>
  <c r="J66" i="21"/>
  <c r="I69" i="21"/>
  <c r="H69" i="21"/>
  <c r="J69" i="21"/>
  <c r="I100" i="21"/>
  <c r="H100" i="21"/>
  <c r="J100" i="21"/>
  <c r="I103" i="21"/>
  <c r="H103" i="21"/>
  <c r="J103" i="21"/>
  <c r="E120" i="21"/>
  <c r="N28" i="22"/>
  <c r="M28" i="22"/>
  <c r="L28" i="22"/>
  <c r="J28" i="22"/>
  <c r="K28" i="22"/>
  <c r="N69" i="22"/>
  <c r="M69" i="22"/>
  <c r="L69" i="22"/>
  <c r="K69" i="22"/>
  <c r="J69" i="22"/>
  <c r="I77" i="22"/>
  <c r="N131" i="22"/>
  <c r="M131" i="22"/>
  <c r="L131" i="22"/>
  <c r="K131" i="22"/>
  <c r="J131" i="22"/>
  <c r="D22" i="21"/>
  <c r="I70" i="21"/>
  <c r="H70" i="21"/>
  <c r="G78" i="21"/>
  <c r="J70" i="21"/>
  <c r="I73" i="21"/>
  <c r="H73" i="21"/>
  <c r="J73" i="21"/>
  <c r="I104" i="21"/>
  <c r="H104" i="21"/>
  <c r="J104" i="21"/>
  <c r="I108" i="21"/>
  <c r="H108" i="21"/>
  <c r="J108" i="21"/>
  <c r="F120" i="21"/>
  <c r="I125" i="21"/>
  <c r="H125" i="21"/>
  <c r="J125" i="21"/>
  <c r="N86" i="22"/>
  <c r="M86" i="22"/>
  <c r="L86" i="22"/>
  <c r="K86" i="22"/>
  <c r="J86" i="22"/>
  <c r="E22" i="21"/>
  <c r="D50" i="21"/>
  <c r="I74" i="21"/>
  <c r="H74" i="21"/>
  <c r="J74" i="21"/>
  <c r="I77" i="21"/>
  <c r="H77" i="21"/>
  <c r="J77" i="21"/>
  <c r="C106" i="21"/>
  <c r="I109" i="21"/>
  <c r="H109" i="21"/>
  <c r="J109" i="21"/>
  <c r="I112" i="21"/>
  <c r="H112" i="21"/>
  <c r="G120" i="21"/>
  <c r="J112" i="21"/>
  <c r="I116" i="21"/>
  <c r="H116" i="21"/>
  <c r="J116" i="21"/>
  <c r="N41" i="22"/>
  <c r="M41" i="22"/>
  <c r="L41" i="22"/>
  <c r="K41" i="22"/>
  <c r="J41" i="22"/>
  <c r="I49" i="22"/>
  <c r="N103" i="22"/>
  <c r="M103" i="22"/>
  <c r="L103" i="22"/>
  <c r="K103" i="22"/>
  <c r="J103" i="22"/>
  <c r="S157" i="18"/>
  <c r="R157" i="18"/>
  <c r="AA157" i="18"/>
  <c r="Z157" i="18"/>
  <c r="AB157" i="18"/>
  <c r="F22" i="21"/>
  <c r="D36" i="21"/>
  <c r="E50" i="21"/>
  <c r="I47" i="21"/>
  <c r="H47" i="21"/>
  <c r="J47" i="21"/>
  <c r="E64" i="21"/>
  <c r="I82" i="21"/>
  <c r="H82" i="21"/>
  <c r="J82" i="21"/>
  <c r="D106" i="21"/>
  <c r="I113" i="21"/>
  <c r="H113" i="21"/>
  <c r="J113" i="21"/>
  <c r="N45" i="22"/>
  <c r="M45" i="22"/>
  <c r="L45" i="22"/>
  <c r="K45" i="22"/>
  <c r="J45" i="22"/>
  <c r="N58" i="22"/>
  <c r="M58" i="22"/>
  <c r="L58" i="22"/>
  <c r="K58" i="22"/>
  <c r="J58" i="22"/>
  <c r="N121" i="22"/>
  <c r="M121" i="22"/>
  <c r="L121" i="22"/>
  <c r="K121" i="22"/>
  <c r="J121" i="22"/>
  <c r="I158" i="18"/>
  <c r="K158" i="18"/>
  <c r="J158" i="18"/>
  <c r="N22" i="21"/>
  <c r="E36" i="21"/>
  <c r="F50" i="21"/>
  <c r="I48" i="21"/>
  <c r="H48" i="21"/>
  <c r="J48" i="21"/>
  <c r="I52" i="21"/>
  <c r="H52" i="21"/>
  <c r="J52" i="21"/>
  <c r="F64" i="21"/>
  <c r="I83" i="21"/>
  <c r="H83" i="21"/>
  <c r="J83" i="21"/>
  <c r="I86" i="21"/>
  <c r="H86" i="21"/>
  <c r="J86" i="21"/>
  <c r="E106" i="21"/>
  <c r="I122" i="21"/>
  <c r="H122" i="21"/>
  <c r="J122" i="21"/>
  <c r="D162" i="21"/>
  <c r="N62" i="22"/>
  <c r="M62" i="22"/>
  <c r="L62" i="22"/>
  <c r="K62" i="22"/>
  <c r="J62" i="22"/>
  <c r="N75" i="22"/>
  <c r="M75" i="22"/>
  <c r="L75" i="22"/>
  <c r="K75" i="22"/>
  <c r="J75" i="22"/>
  <c r="K139" i="22"/>
  <c r="J139" i="22"/>
  <c r="N139" i="22"/>
  <c r="M139" i="22"/>
  <c r="L139" i="22"/>
  <c r="I147" i="22"/>
  <c r="S158" i="18"/>
  <c r="R158" i="18"/>
  <c r="AB158" i="18"/>
  <c r="AA158" i="18"/>
  <c r="Z158" i="18"/>
  <c r="O22" i="21"/>
  <c r="F36" i="21"/>
  <c r="I53" i="21"/>
  <c r="H53" i="21"/>
  <c r="J53" i="21"/>
  <c r="I56" i="21"/>
  <c r="H56" i="21"/>
  <c r="J56" i="21"/>
  <c r="G64" i="21"/>
  <c r="I87" i="21"/>
  <c r="H87" i="21"/>
  <c r="J87" i="21"/>
  <c r="I90" i="21"/>
  <c r="H90" i="21"/>
  <c r="J90" i="21"/>
  <c r="N16" i="22"/>
  <c r="M16" i="22"/>
  <c r="L16" i="22"/>
  <c r="K16" i="22"/>
  <c r="J16" i="22"/>
  <c r="N80" i="22"/>
  <c r="M80" i="22"/>
  <c r="L80" i="22"/>
  <c r="K80" i="22"/>
  <c r="J80" i="22"/>
  <c r="N93" i="22"/>
  <c r="M93" i="22"/>
  <c r="L93" i="22"/>
  <c r="K93" i="22"/>
  <c r="J93" i="22"/>
  <c r="N140" i="22"/>
  <c r="M140" i="22"/>
  <c r="L140" i="22"/>
  <c r="K140" i="22"/>
  <c r="J140" i="22"/>
  <c r="F11" i="24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I14" i="21"/>
  <c r="H14" i="21"/>
  <c r="G22" i="21"/>
  <c r="T14" i="21"/>
  <c r="S14" i="21"/>
  <c r="R14" i="21"/>
  <c r="Q22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H28" i="21"/>
  <c r="G36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G50" i="21"/>
  <c r="H42" i="21"/>
  <c r="J43" i="21"/>
  <c r="I43" i="21"/>
  <c r="H43" i="21"/>
  <c r="J44" i="21"/>
  <c r="I44" i="21"/>
  <c r="H44" i="21"/>
  <c r="J45" i="21"/>
  <c r="I45" i="21"/>
  <c r="H45" i="21"/>
  <c r="I46" i="21"/>
  <c r="J46" i="21"/>
  <c r="H46" i="21"/>
  <c r="D92" i="21"/>
  <c r="F106" i="21"/>
  <c r="I118" i="21"/>
  <c r="H118" i="21"/>
  <c r="J118" i="21"/>
  <c r="D134" i="21"/>
  <c r="N18" i="22"/>
  <c r="M18" i="22"/>
  <c r="L18" i="22"/>
  <c r="J18" i="22"/>
  <c r="K18" i="22"/>
  <c r="N26" i="22"/>
  <c r="M26" i="22"/>
  <c r="L26" i="22"/>
  <c r="J26" i="22"/>
  <c r="K26" i="22"/>
  <c r="N47" i="22"/>
  <c r="M47" i="22"/>
  <c r="L47" i="22"/>
  <c r="K47" i="22"/>
  <c r="J47" i="22"/>
  <c r="N65" i="22"/>
  <c r="M65" i="22"/>
  <c r="L65" i="22"/>
  <c r="K65" i="22"/>
  <c r="J65" i="22"/>
  <c r="N82" i="22"/>
  <c r="M82" i="22"/>
  <c r="L82" i="22"/>
  <c r="K82" i="22"/>
  <c r="J82" i="22"/>
  <c r="N99" i="22"/>
  <c r="M99" i="22"/>
  <c r="L99" i="22"/>
  <c r="K99" i="22"/>
  <c r="J99" i="22"/>
  <c r="E119" i="22"/>
  <c r="N116" i="22"/>
  <c r="M116" i="22"/>
  <c r="L116" i="22"/>
  <c r="K116" i="22"/>
  <c r="J116" i="22"/>
  <c r="N149" i="22"/>
  <c r="M149" i="22"/>
  <c r="L149" i="22"/>
  <c r="K149" i="22"/>
  <c r="J149" i="22"/>
  <c r="L13" i="24"/>
  <c r="I55" i="21"/>
  <c r="H55" i="21"/>
  <c r="J55" i="21"/>
  <c r="I59" i="21"/>
  <c r="H59" i="21"/>
  <c r="J59" i="21"/>
  <c r="I63" i="21"/>
  <c r="H63" i="21"/>
  <c r="J63" i="21"/>
  <c r="I68" i="21"/>
  <c r="H68" i="21"/>
  <c r="J68" i="21"/>
  <c r="C78" i="21"/>
  <c r="I72" i="21"/>
  <c r="H72" i="21"/>
  <c r="J72" i="21"/>
  <c r="I76" i="21"/>
  <c r="H76" i="21"/>
  <c r="J76" i="21"/>
  <c r="I81" i="21"/>
  <c r="H81" i="21"/>
  <c r="J81" i="21"/>
  <c r="E92" i="21"/>
  <c r="I85" i="21"/>
  <c r="H85" i="21"/>
  <c r="J85" i="21"/>
  <c r="I89" i="21"/>
  <c r="H89" i="21"/>
  <c r="J89" i="21"/>
  <c r="I94" i="21"/>
  <c r="H94" i="21"/>
  <c r="J94" i="21"/>
  <c r="I98" i="21"/>
  <c r="H98" i="21"/>
  <c r="J98" i="21"/>
  <c r="G106" i="21"/>
  <c r="I102" i="21"/>
  <c r="H102" i="21"/>
  <c r="J102" i="21"/>
  <c r="I111" i="21"/>
  <c r="H111" i="21"/>
  <c r="J111" i="21"/>
  <c r="I115" i="21"/>
  <c r="H115" i="21"/>
  <c r="J115" i="21"/>
  <c r="I124" i="21"/>
  <c r="H124" i="21"/>
  <c r="J124" i="21"/>
  <c r="E134" i="21"/>
  <c r="N37" i="22"/>
  <c r="M37" i="22"/>
  <c r="L37" i="22"/>
  <c r="K37" i="22"/>
  <c r="J37" i="22"/>
  <c r="N54" i="22"/>
  <c r="M54" i="22"/>
  <c r="L54" i="22"/>
  <c r="K54" i="22"/>
  <c r="J54" i="22"/>
  <c r="N71" i="22"/>
  <c r="M71" i="22"/>
  <c r="L71" i="22"/>
  <c r="K71" i="22"/>
  <c r="J71" i="22"/>
  <c r="E91" i="22"/>
  <c r="N88" i="22"/>
  <c r="M88" i="22"/>
  <c r="L88" i="22"/>
  <c r="K88" i="22"/>
  <c r="J88" i="22"/>
  <c r="N123" i="22"/>
  <c r="M123" i="22"/>
  <c r="L123" i="22"/>
  <c r="K123" i="22"/>
  <c r="J123" i="22"/>
  <c r="J135" i="22"/>
  <c r="N135" i="22"/>
  <c r="M135" i="22"/>
  <c r="L135" i="22"/>
  <c r="K135" i="22"/>
  <c r="M39" i="26"/>
  <c r="L39" i="26"/>
  <c r="K39" i="26"/>
  <c r="J39" i="26"/>
  <c r="I39" i="26"/>
  <c r="D78" i="21"/>
  <c r="F92" i="21"/>
  <c r="F134" i="21"/>
  <c r="N10" i="22"/>
  <c r="M10" i="22"/>
  <c r="L10" i="22"/>
  <c r="J10" i="22"/>
  <c r="K10" i="22"/>
  <c r="D21" i="22"/>
  <c r="N24" i="22"/>
  <c r="M24" i="22"/>
  <c r="L24" i="22"/>
  <c r="J24" i="22"/>
  <c r="K24" i="22"/>
  <c r="E35" i="22"/>
  <c r="N32" i="22"/>
  <c r="M32" i="22"/>
  <c r="L32" i="22"/>
  <c r="J32" i="22"/>
  <c r="K32" i="22"/>
  <c r="N43" i="22"/>
  <c r="M43" i="22"/>
  <c r="L43" i="22"/>
  <c r="K43" i="22"/>
  <c r="J43" i="22"/>
  <c r="E63" i="22"/>
  <c r="N60" i="22"/>
  <c r="M60" i="22"/>
  <c r="L60" i="22"/>
  <c r="K60" i="22"/>
  <c r="J60" i="22"/>
  <c r="N95" i="22"/>
  <c r="M95" i="22"/>
  <c r="L95" i="22"/>
  <c r="K95" i="22"/>
  <c r="J95" i="22"/>
  <c r="N112" i="22"/>
  <c r="M112" i="22"/>
  <c r="L112" i="22"/>
  <c r="K112" i="22"/>
  <c r="J112" i="22"/>
  <c r="N129" i="22"/>
  <c r="M129" i="22"/>
  <c r="L129" i="22"/>
  <c r="K129" i="22"/>
  <c r="J129" i="22"/>
  <c r="F42" i="24"/>
  <c r="I49" i="21"/>
  <c r="H49" i="21"/>
  <c r="J49" i="21"/>
  <c r="I54" i="21"/>
  <c r="H54" i="21"/>
  <c r="J54" i="21"/>
  <c r="C64" i="21"/>
  <c r="I58" i="21"/>
  <c r="H58" i="21"/>
  <c r="J58" i="21"/>
  <c r="I62" i="21"/>
  <c r="H62" i="21"/>
  <c r="J62" i="21"/>
  <c r="I67" i="21"/>
  <c r="H67" i="21"/>
  <c r="J67" i="21"/>
  <c r="E78" i="21"/>
  <c r="I71" i="21"/>
  <c r="H71" i="21"/>
  <c r="J71" i="21"/>
  <c r="I75" i="21"/>
  <c r="H75" i="21"/>
  <c r="J75" i="21"/>
  <c r="I80" i="21"/>
  <c r="H80" i="21"/>
  <c r="J80" i="21"/>
  <c r="I84" i="21"/>
  <c r="H84" i="21"/>
  <c r="J84" i="21"/>
  <c r="G92" i="21"/>
  <c r="I88" i="21"/>
  <c r="H88" i="21"/>
  <c r="J88" i="21"/>
  <c r="I97" i="21"/>
  <c r="H97" i="21"/>
  <c r="J97" i="21"/>
  <c r="I101" i="21"/>
  <c r="H101" i="21"/>
  <c r="J101" i="21"/>
  <c r="I105" i="21"/>
  <c r="H105" i="21"/>
  <c r="J105" i="21"/>
  <c r="I110" i="21"/>
  <c r="H110" i="21"/>
  <c r="J110" i="21"/>
  <c r="C120" i="21"/>
  <c r="I114" i="21"/>
  <c r="H114" i="21"/>
  <c r="J114" i="21"/>
  <c r="I117" i="21"/>
  <c r="H117" i="21"/>
  <c r="J117" i="21"/>
  <c r="F21" i="22"/>
  <c r="G35" i="22"/>
  <c r="N67" i="22"/>
  <c r="M67" i="22"/>
  <c r="L67" i="22"/>
  <c r="K67" i="22"/>
  <c r="J67" i="22"/>
  <c r="N84" i="22"/>
  <c r="M84" i="22"/>
  <c r="L84" i="22"/>
  <c r="K84" i="22"/>
  <c r="J84" i="22"/>
  <c r="N101" i="22"/>
  <c r="M101" i="22"/>
  <c r="L101" i="22"/>
  <c r="K101" i="22"/>
  <c r="J101" i="22"/>
  <c r="N118" i="22"/>
  <c r="M118" i="22"/>
  <c r="L118" i="22"/>
  <c r="K118" i="22"/>
  <c r="J118" i="22"/>
  <c r="C22" i="21"/>
  <c r="M22" i="21"/>
  <c r="C36" i="21"/>
  <c r="C50" i="21"/>
  <c r="D64" i="21"/>
  <c r="F78" i="21"/>
  <c r="D120" i="21"/>
  <c r="I123" i="21"/>
  <c r="H123" i="21"/>
  <c r="J123" i="21"/>
  <c r="D148" i="21"/>
  <c r="N30" i="22"/>
  <c r="M30" i="22"/>
  <c r="L30" i="22"/>
  <c r="J30" i="22"/>
  <c r="K30" i="22"/>
  <c r="N39" i="22"/>
  <c r="M39" i="22"/>
  <c r="L39" i="22"/>
  <c r="K39" i="22"/>
  <c r="J39" i="22"/>
  <c r="N56" i="22"/>
  <c r="M56" i="22"/>
  <c r="L56" i="22"/>
  <c r="K56" i="22"/>
  <c r="J56" i="22"/>
  <c r="N73" i="22"/>
  <c r="M73" i="22"/>
  <c r="L73" i="22"/>
  <c r="K73" i="22"/>
  <c r="J73" i="22"/>
  <c r="N90" i="22"/>
  <c r="M90" i="22"/>
  <c r="L90" i="22"/>
  <c r="K90" i="22"/>
  <c r="J90" i="22"/>
  <c r="N108" i="22"/>
  <c r="M108" i="22"/>
  <c r="L108" i="22"/>
  <c r="K108" i="22"/>
  <c r="J108" i="22"/>
  <c r="I133" i="22"/>
  <c r="N125" i="22"/>
  <c r="M125" i="22"/>
  <c r="L125" i="22"/>
  <c r="K125" i="22"/>
  <c r="J125" i="22"/>
  <c r="C161" i="22"/>
  <c r="C134" i="21"/>
  <c r="C148" i="21"/>
  <c r="C162" i="21"/>
  <c r="N9" i="22"/>
  <c r="M9" i="22"/>
  <c r="L9" i="22"/>
  <c r="K9" i="22"/>
  <c r="J9" i="22"/>
  <c r="E21" i="22"/>
  <c r="N17" i="22"/>
  <c r="M17" i="22"/>
  <c r="L17" i="22"/>
  <c r="K17" i="22"/>
  <c r="J17" i="22"/>
  <c r="F35" i="22"/>
  <c r="F63" i="22"/>
  <c r="F91" i="22"/>
  <c r="F119" i="22"/>
  <c r="D161" i="22"/>
  <c r="J12" i="24"/>
  <c r="L18" i="24"/>
  <c r="F34" i="24"/>
  <c r="H37" i="24"/>
  <c r="L40" i="24"/>
  <c r="L101" i="24"/>
  <c r="L109" i="24"/>
  <c r="L267" i="24"/>
  <c r="H17" i="25"/>
  <c r="L102" i="25"/>
  <c r="H106" i="25"/>
  <c r="M142" i="26"/>
  <c r="L142" i="26"/>
  <c r="K142" i="26"/>
  <c r="J142" i="26"/>
  <c r="I142" i="26"/>
  <c r="C49" i="22"/>
  <c r="G63" i="22"/>
  <c r="C77" i="22"/>
  <c r="G91" i="22"/>
  <c r="C105" i="22"/>
  <c r="G119" i="22"/>
  <c r="C133" i="22"/>
  <c r="N136" i="22"/>
  <c r="M136" i="22"/>
  <c r="L136" i="22"/>
  <c r="K136" i="22"/>
  <c r="J136" i="22"/>
  <c r="K141" i="22"/>
  <c r="J141" i="22"/>
  <c r="N141" i="22"/>
  <c r="M141" i="22"/>
  <c r="L141" i="22"/>
  <c r="N142" i="22"/>
  <c r="M142" i="22"/>
  <c r="L142" i="22"/>
  <c r="K142" i="22"/>
  <c r="J142" i="22"/>
  <c r="K150" i="22"/>
  <c r="J150" i="22"/>
  <c r="N150" i="22"/>
  <c r="M150" i="22"/>
  <c r="L150" i="22"/>
  <c r="N151" i="22"/>
  <c r="M151" i="22"/>
  <c r="L151" i="22"/>
  <c r="K151" i="22"/>
  <c r="J151" i="22"/>
  <c r="E161" i="22"/>
  <c r="J11" i="24"/>
  <c r="F15" i="24"/>
  <c r="L17" i="24"/>
  <c r="L32" i="24"/>
  <c r="F39" i="24"/>
  <c r="J42" i="24"/>
  <c r="J99" i="24"/>
  <c r="L83" i="25"/>
  <c r="E148" i="21"/>
  <c r="E162" i="21"/>
  <c r="G21" i="22"/>
  <c r="M15" i="22"/>
  <c r="L15" i="22"/>
  <c r="K15" i="22"/>
  <c r="J15" i="22"/>
  <c r="N15" i="22"/>
  <c r="H35" i="22"/>
  <c r="D49" i="22"/>
  <c r="H63" i="22"/>
  <c r="D77" i="22"/>
  <c r="H91" i="22"/>
  <c r="D105" i="22"/>
  <c r="H119" i="22"/>
  <c r="D133" i="22"/>
  <c r="J132" i="22"/>
  <c r="N132" i="22"/>
  <c r="M132" i="22"/>
  <c r="L132" i="22"/>
  <c r="K132" i="22"/>
  <c r="D147" i="22"/>
  <c r="H161" i="22"/>
  <c r="J16" i="24"/>
  <c r="L21" i="24"/>
  <c r="F31" i="24"/>
  <c r="J34" i="24"/>
  <c r="J20" i="25"/>
  <c r="M73" i="26"/>
  <c r="L73" i="26"/>
  <c r="K73" i="26"/>
  <c r="J73" i="26"/>
  <c r="I73" i="26"/>
  <c r="C132" i="26"/>
  <c r="F148" i="21"/>
  <c r="F162" i="21"/>
  <c r="H21" i="22"/>
  <c r="L14" i="22"/>
  <c r="K14" i="22"/>
  <c r="J14" i="22"/>
  <c r="N14" i="22"/>
  <c r="M14" i="22"/>
  <c r="L23" i="22"/>
  <c r="K23" i="22"/>
  <c r="J23" i="22"/>
  <c r="N23" i="22"/>
  <c r="M23" i="22"/>
  <c r="L25" i="22"/>
  <c r="K25" i="22"/>
  <c r="J25" i="22"/>
  <c r="N25" i="22"/>
  <c r="M25" i="22"/>
  <c r="L27" i="22"/>
  <c r="K27" i="22"/>
  <c r="J27" i="22"/>
  <c r="I35" i="22"/>
  <c r="N27" i="22"/>
  <c r="M27" i="22"/>
  <c r="L29" i="22"/>
  <c r="K29" i="22"/>
  <c r="J29" i="22"/>
  <c r="N29" i="22"/>
  <c r="M29" i="22"/>
  <c r="L31" i="22"/>
  <c r="K31" i="22"/>
  <c r="J31" i="22"/>
  <c r="N31" i="22"/>
  <c r="M31" i="22"/>
  <c r="L33" i="22"/>
  <c r="K33" i="22"/>
  <c r="J33" i="22"/>
  <c r="N33" i="22"/>
  <c r="M33" i="22"/>
  <c r="L38" i="22"/>
  <c r="K38" i="22"/>
  <c r="J38" i="22"/>
  <c r="N38" i="22"/>
  <c r="M38" i="22"/>
  <c r="L40" i="22"/>
  <c r="K40" i="22"/>
  <c r="J40" i="22"/>
  <c r="N40" i="22"/>
  <c r="M40" i="22"/>
  <c r="E49" i="22"/>
  <c r="L42" i="22"/>
  <c r="K42" i="22"/>
  <c r="J42" i="22"/>
  <c r="N42" i="22"/>
  <c r="M42" i="22"/>
  <c r="L44" i="22"/>
  <c r="K44" i="22"/>
  <c r="J44" i="22"/>
  <c r="N44" i="22"/>
  <c r="M44" i="22"/>
  <c r="L46" i="22"/>
  <c r="K46" i="22"/>
  <c r="J46" i="22"/>
  <c r="N46" i="22"/>
  <c r="M46" i="22"/>
  <c r="L48" i="22"/>
  <c r="K48" i="22"/>
  <c r="J48" i="22"/>
  <c r="N48" i="22"/>
  <c r="M48" i="22"/>
  <c r="L51" i="22"/>
  <c r="K51" i="22"/>
  <c r="J51" i="22"/>
  <c r="N51" i="22"/>
  <c r="M51" i="22"/>
  <c r="L53" i="22"/>
  <c r="K53" i="22"/>
  <c r="J53" i="22"/>
  <c r="N53" i="22"/>
  <c r="M53" i="22"/>
  <c r="L55" i="22"/>
  <c r="K55" i="22"/>
  <c r="J55" i="22"/>
  <c r="I63" i="22"/>
  <c r="N55" i="22"/>
  <c r="M55" i="22"/>
  <c r="L57" i="22"/>
  <c r="K57" i="22"/>
  <c r="J57" i="22"/>
  <c r="N57" i="22"/>
  <c r="M57" i="22"/>
  <c r="L59" i="22"/>
  <c r="K59" i="22"/>
  <c r="J59" i="22"/>
  <c r="N59" i="22"/>
  <c r="M59" i="22"/>
  <c r="L61" i="22"/>
  <c r="K61" i="22"/>
  <c r="J61" i="22"/>
  <c r="N61" i="22"/>
  <c r="M61" i="22"/>
  <c r="L66" i="22"/>
  <c r="K66" i="22"/>
  <c r="J66" i="22"/>
  <c r="N66" i="22"/>
  <c r="M66" i="22"/>
  <c r="L68" i="22"/>
  <c r="K68" i="22"/>
  <c r="J68" i="22"/>
  <c r="N68" i="22"/>
  <c r="M68" i="22"/>
  <c r="E77" i="22"/>
  <c r="L70" i="22"/>
  <c r="K70" i="22"/>
  <c r="J70" i="22"/>
  <c r="N70" i="22"/>
  <c r="M70" i="22"/>
  <c r="L72" i="22"/>
  <c r="K72" i="22"/>
  <c r="J72" i="22"/>
  <c r="N72" i="22"/>
  <c r="M72" i="22"/>
  <c r="L74" i="22"/>
  <c r="K74" i="22"/>
  <c r="J74" i="22"/>
  <c r="N74" i="22"/>
  <c r="M74" i="22"/>
  <c r="L76" i="22"/>
  <c r="K76" i="22"/>
  <c r="J76" i="22"/>
  <c r="N76" i="22"/>
  <c r="M76" i="22"/>
  <c r="L79" i="22"/>
  <c r="K79" i="22"/>
  <c r="J79" i="22"/>
  <c r="N79" i="22"/>
  <c r="M79" i="22"/>
  <c r="L81" i="22"/>
  <c r="K81" i="22"/>
  <c r="J81" i="22"/>
  <c r="N81" i="22"/>
  <c r="M81" i="22"/>
  <c r="L83" i="22"/>
  <c r="K83" i="22"/>
  <c r="J83" i="22"/>
  <c r="I91" i="22"/>
  <c r="N83" i="22"/>
  <c r="M83" i="22"/>
  <c r="L85" i="22"/>
  <c r="K85" i="22"/>
  <c r="J85" i="22"/>
  <c r="N85" i="22"/>
  <c r="M85" i="22"/>
  <c r="L87" i="22"/>
  <c r="K87" i="22"/>
  <c r="J87" i="22"/>
  <c r="N87" i="22"/>
  <c r="M87" i="22"/>
  <c r="L89" i="22"/>
  <c r="K89" i="22"/>
  <c r="J89" i="22"/>
  <c r="N89" i="22"/>
  <c r="M89" i="22"/>
  <c r="L94" i="22"/>
  <c r="K94" i="22"/>
  <c r="J94" i="22"/>
  <c r="N94" i="22"/>
  <c r="M94" i="22"/>
  <c r="L96" i="22"/>
  <c r="K96" i="22"/>
  <c r="J96" i="22"/>
  <c r="N96" i="22"/>
  <c r="M96" i="22"/>
  <c r="E105" i="22"/>
  <c r="L98" i="22"/>
  <c r="K98" i="22"/>
  <c r="J98" i="22"/>
  <c r="N98" i="22"/>
  <c r="M98" i="22"/>
  <c r="L100" i="22"/>
  <c r="K100" i="22"/>
  <c r="J100" i="22"/>
  <c r="N100" i="22"/>
  <c r="M100" i="22"/>
  <c r="L102" i="22"/>
  <c r="K102" i="22"/>
  <c r="J102" i="22"/>
  <c r="N102" i="22"/>
  <c r="M102" i="22"/>
  <c r="L104" i="22"/>
  <c r="K104" i="22"/>
  <c r="J104" i="22"/>
  <c r="N104" i="22"/>
  <c r="M104" i="22"/>
  <c r="L107" i="22"/>
  <c r="K107" i="22"/>
  <c r="J107" i="22"/>
  <c r="N107" i="22"/>
  <c r="M107" i="22"/>
  <c r="L109" i="22"/>
  <c r="K109" i="22"/>
  <c r="J109" i="22"/>
  <c r="N109" i="22"/>
  <c r="M109" i="22"/>
  <c r="L111" i="22"/>
  <c r="K111" i="22"/>
  <c r="J111" i="22"/>
  <c r="I119" i="22"/>
  <c r="N111" i="22"/>
  <c r="M111" i="22"/>
  <c r="L113" i="22"/>
  <c r="K113" i="22"/>
  <c r="J113" i="22"/>
  <c r="N113" i="22"/>
  <c r="M113" i="22"/>
  <c r="L115" i="22"/>
  <c r="K115" i="22"/>
  <c r="J115" i="22"/>
  <c r="N115" i="22"/>
  <c r="M115" i="22"/>
  <c r="L117" i="22"/>
  <c r="K117" i="22"/>
  <c r="J117" i="22"/>
  <c r="N117" i="22"/>
  <c r="M117" i="22"/>
  <c r="L122" i="22"/>
  <c r="K122" i="22"/>
  <c r="J122" i="22"/>
  <c r="N122" i="22"/>
  <c r="M122" i="22"/>
  <c r="L124" i="22"/>
  <c r="K124" i="22"/>
  <c r="J124" i="22"/>
  <c r="N124" i="22"/>
  <c r="M124" i="22"/>
  <c r="E133" i="22"/>
  <c r="L126" i="22"/>
  <c r="K126" i="22"/>
  <c r="J126" i="22"/>
  <c r="N126" i="22"/>
  <c r="M126" i="22"/>
  <c r="L128" i="22"/>
  <c r="K128" i="22"/>
  <c r="J128" i="22"/>
  <c r="N128" i="22"/>
  <c r="M128" i="22"/>
  <c r="L130" i="22"/>
  <c r="K130" i="22"/>
  <c r="J130" i="22"/>
  <c r="N130" i="22"/>
  <c r="M130" i="22"/>
  <c r="E147" i="22"/>
  <c r="K143" i="22"/>
  <c r="J143" i="22"/>
  <c r="N143" i="22"/>
  <c r="M143" i="22"/>
  <c r="L143" i="22"/>
  <c r="N144" i="22"/>
  <c r="L144" i="22"/>
  <c r="K144" i="22"/>
  <c r="J144" i="22"/>
  <c r="M144" i="22"/>
  <c r="K152" i="22"/>
  <c r="J152" i="22"/>
  <c r="N152" i="22"/>
  <c r="M152" i="22"/>
  <c r="L152" i="22"/>
  <c r="N153" i="22"/>
  <c r="L153" i="22"/>
  <c r="K153" i="22"/>
  <c r="J153" i="22"/>
  <c r="I161" i="22"/>
  <c r="M153" i="22"/>
  <c r="J15" i="24"/>
  <c r="F19" i="24"/>
  <c r="L97" i="24"/>
  <c r="L10" i="25"/>
  <c r="L40" i="25"/>
  <c r="H63" i="25"/>
  <c r="I126" i="21"/>
  <c r="H126" i="21"/>
  <c r="G134" i="21"/>
  <c r="J126" i="21"/>
  <c r="I127" i="21"/>
  <c r="H127" i="21"/>
  <c r="J127" i="21"/>
  <c r="I128" i="21"/>
  <c r="H128" i="21"/>
  <c r="J128" i="21"/>
  <c r="I129" i="21"/>
  <c r="H129" i="21"/>
  <c r="J129" i="21"/>
  <c r="I130" i="21"/>
  <c r="H130" i="21"/>
  <c r="J130" i="21"/>
  <c r="I131" i="21"/>
  <c r="H131" i="21"/>
  <c r="J131" i="21"/>
  <c r="I132" i="21"/>
  <c r="H132" i="21"/>
  <c r="J132" i="21"/>
  <c r="I133" i="21"/>
  <c r="H133" i="21"/>
  <c r="J133" i="21"/>
  <c r="I136" i="21"/>
  <c r="H136" i="21"/>
  <c r="J136" i="21"/>
  <c r="I137" i="21"/>
  <c r="H137" i="21"/>
  <c r="J137" i="21"/>
  <c r="I138" i="21"/>
  <c r="H138" i="21"/>
  <c r="J138" i="21"/>
  <c r="I139" i="21"/>
  <c r="H139" i="21"/>
  <c r="J139" i="21"/>
  <c r="I140" i="21"/>
  <c r="H140" i="21"/>
  <c r="G148" i="21"/>
  <c r="J140" i="21"/>
  <c r="I141" i="21"/>
  <c r="H141" i="21"/>
  <c r="J141" i="21"/>
  <c r="I142" i="21"/>
  <c r="H142" i="21"/>
  <c r="J142" i="21"/>
  <c r="I143" i="21"/>
  <c r="H143" i="21"/>
  <c r="J143" i="21"/>
  <c r="I144" i="21"/>
  <c r="H144" i="21"/>
  <c r="J144" i="21"/>
  <c r="I145" i="21"/>
  <c r="H145" i="21"/>
  <c r="J145" i="21"/>
  <c r="I146" i="21"/>
  <c r="H146" i="21"/>
  <c r="J146" i="21"/>
  <c r="I147" i="21"/>
  <c r="H147" i="21"/>
  <c r="J147" i="21"/>
  <c r="I150" i="21"/>
  <c r="H150" i="21"/>
  <c r="J150" i="21"/>
  <c r="I151" i="21"/>
  <c r="H151" i="21"/>
  <c r="J151" i="21"/>
  <c r="I152" i="21"/>
  <c r="H152" i="21"/>
  <c r="J152" i="21"/>
  <c r="I153" i="21"/>
  <c r="H153" i="21"/>
  <c r="J153" i="21"/>
  <c r="I154" i="21"/>
  <c r="H154" i="21"/>
  <c r="G162" i="21"/>
  <c r="J154" i="21"/>
  <c r="I155" i="21"/>
  <c r="H155" i="21"/>
  <c r="J155" i="21"/>
  <c r="I156" i="21"/>
  <c r="H156" i="21"/>
  <c r="J156" i="21"/>
  <c r="I157" i="21"/>
  <c r="H157" i="21"/>
  <c r="J157" i="21"/>
  <c r="I158" i="21"/>
  <c r="H158" i="21"/>
  <c r="J158" i="21"/>
  <c r="I159" i="21"/>
  <c r="H159" i="21"/>
  <c r="J159" i="21"/>
  <c r="I160" i="21"/>
  <c r="H160" i="21"/>
  <c r="J160" i="21"/>
  <c r="I161" i="21"/>
  <c r="H161" i="21"/>
  <c r="J161" i="21"/>
  <c r="K13" i="22"/>
  <c r="J13" i="22"/>
  <c r="I21" i="22"/>
  <c r="M13" i="22"/>
  <c r="L13" i="22"/>
  <c r="N13" i="22"/>
  <c r="F49" i="22"/>
  <c r="F77" i="22"/>
  <c r="F105" i="22"/>
  <c r="F133" i="22"/>
  <c r="J137" i="22"/>
  <c r="L137" i="22"/>
  <c r="K137" i="22"/>
  <c r="N137" i="22"/>
  <c r="M137" i="22"/>
  <c r="F147" i="22"/>
  <c r="K159" i="22"/>
  <c r="N159" i="22"/>
  <c r="L159" i="22"/>
  <c r="J159" i="22"/>
  <c r="M159" i="22"/>
  <c r="K160" i="22"/>
  <c r="J160" i="22"/>
  <c r="M160" i="22"/>
  <c r="L160" i="22"/>
  <c r="N160" i="22"/>
  <c r="L10" i="24"/>
  <c r="J20" i="24"/>
  <c r="L36" i="24"/>
  <c r="F38" i="24"/>
  <c r="J42" i="25"/>
  <c r="M159" i="26"/>
  <c r="J159" i="26"/>
  <c r="I159" i="26"/>
  <c r="L159" i="26"/>
  <c r="K159" i="26"/>
  <c r="J12" i="22"/>
  <c r="N12" i="22"/>
  <c r="L12" i="22"/>
  <c r="K12" i="22"/>
  <c r="M12" i="22"/>
  <c r="J20" i="22"/>
  <c r="N20" i="22"/>
  <c r="L20" i="22"/>
  <c r="K20" i="22"/>
  <c r="M20" i="22"/>
  <c r="C35" i="22"/>
  <c r="G49" i="22"/>
  <c r="C63" i="22"/>
  <c r="G77" i="22"/>
  <c r="C91" i="22"/>
  <c r="G105" i="22"/>
  <c r="C119" i="22"/>
  <c r="G133" i="22"/>
  <c r="N138" i="22"/>
  <c r="J138" i="22"/>
  <c r="M138" i="22"/>
  <c r="L138" i="22"/>
  <c r="K138" i="22"/>
  <c r="G147" i="22"/>
  <c r="K145" i="22"/>
  <c r="J145" i="22"/>
  <c r="L145" i="22"/>
  <c r="N145" i="22"/>
  <c r="M145" i="22"/>
  <c r="N146" i="22"/>
  <c r="J146" i="22"/>
  <c r="M146" i="22"/>
  <c r="L146" i="22"/>
  <c r="K146" i="22"/>
  <c r="K154" i="22"/>
  <c r="J154" i="22"/>
  <c r="L154" i="22"/>
  <c r="N154" i="22"/>
  <c r="M154" i="22"/>
  <c r="N155" i="22"/>
  <c r="J155" i="22"/>
  <c r="M155" i="22"/>
  <c r="L155" i="22"/>
  <c r="K155" i="22"/>
  <c r="K157" i="22"/>
  <c r="N157" i="22"/>
  <c r="J157" i="22"/>
  <c r="M157" i="22"/>
  <c r="L157" i="22"/>
  <c r="K158" i="22"/>
  <c r="J158" i="22"/>
  <c r="L158" i="22"/>
  <c r="N158" i="22"/>
  <c r="M158" i="22"/>
  <c r="L9" i="24"/>
  <c r="J19" i="24"/>
  <c r="J38" i="24"/>
  <c r="L41" i="24"/>
  <c r="F264" i="24"/>
  <c r="M108" i="26"/>
  <c r="L108" i="26"/>
  <c r="K108" i="26"/>
  <c r="J108" i="26"/>
  <c r="I108" i="26"/>
  <c r="N11" i="22"/>
  <c r="M11" i="22"/>
  <c r="K11" i="22"/>
  <c r="L11" i="22"/>
  <c r="J11" i="22"/>
  <c r="C21" i="22"/>
  <c r="N19" i="22"/>
  <c r="M19" i="22"/>
  <c r="K19" i="22"/>
  <c r="L19" i="22"/>
  <c r="J19" i="22"/>
  <c r="D35" i="22"/>
  <c r="H49" i="22"/>
  <c r="D63" i="22"/>
  <c r="H77" i="22"/>
  <c r="D91" i="22"/>
  <c r="H105" i="22"/>
  <c r="D119" i="22"/>
  <c r="H133" i="22"/>
  <c r="H147" i="22"/>
  <c r="K156" i="22"/>
  <c r="J156" i="22"/>
  <c r="N156" i="22"/>
  <c r="M156" i="22"/>
  <c r="L156" i="22"/>
  <c r="F12" i="24"/>
  <c r="L14" i="24"/>
  <c r="F37" i="24"/>
  <c r="L33" i="24"/>
  <c r="J43" i="24"/>
  <c r="J103" i="24"/>
  <c r="H14" i="25"/>
  <c r="F32" i="25"/>
  <c r="H56" i="24"/>
  <c r="H64" i="24"/>
  <c r="J81" i="24"/>
  <c r="H83" i="24"/>
  <c r="L98" i="24"/>
  <c r="J100" i="24"/>
  <c r="L106" i="24"/>
  <c r="J108" i="24"/>
  <c r="J130" i="24"/>
  <c r="J152" i="24"/>
  <c r="L164" i="24"/>
  <c r="J166" i="24"/>
  <c r="J174" i="24"/>
  <c r="L186" i="24"/>
  <c r="J188" i="24"/>
  <c r="J196" i="24"/>
  <c r="J218" i="24"/>
  <c r="J234" i="24"/>
  <c r="L240" i="24"/>
  <c r="L256" i="24"/>
  <c r="J266" i="24"/>
  <c r="J9" i="25"/>
  <c r="F13" i="25"/>
  <c r="L15" i="25"/>
  <c r="F19" i="25"/>
  <c r="L32" i="25"/>
  <c r="J58" i="25"/>
  <c r="L86" i="25"/>
  <c r="J99" i="25"/>
  <c r="H109" i="25"/>
  <c r="M27" i="26"/>
  <c r="L27" i="26"/>
  <c r="K27" i="26"/>
  <c r="J27" i="26"/>
  <c r="I27" i="26"/>
  <c r="D48" i="26"/>
  <c r="M61" i="26"/>
  <c r="L61" i="26"/>
  <c r="K61" i="26"/>
  <c r="J61" i="26"/>
  <c r="I61" i="26"/>
  <c r="F76" i="26"/>
  <c r="M96" i="26"/>
  <c r="L96" i="26"/>
  <c r="K96" i="26"/>
  <c r="J96" i="26"/>
  <c r="H104" i="26"/>
  <c r="I96" i="26"/>
  <c r="M130" i="26"/>
  <c r="L130" i="26"/>
  <c r="K130" i="26"/>
  <c r="J130" i="26"/>
  <c r="I130" i="26"/>
  <c r="M75" i="27"/>
  <c r="L75" i="27"/>
  <c r="K75" i="27"/>
  <c r="J75" i="27"/>
  <c r="I75" i="27"/>
  <c r="F161" i="22"/>
  <c r="L11" i="24"/>
  <c r="J13" i="24"/>
  <c r="H15" i="24"/>
  <c r="L19" i="24"/>
  <c r="J21" i="24"/>
  <c r="J32" i="24"/>
  <c r="H34" i="24"/>
  <c r="L38" i="24"/>
  <c r="J40" i="24"/>
  <c r="H42" i="24"/>
  <c r="J97" i="24"/>
  <c r="L103" i="24"/>
  <c r="J105" i="24"/>
  <c r="J260" i="24"/>
  <c r="L266" i="24"/>
  <c r="L9" i="25"/>
  <c r="H13" i="25"/>
  <c r="J17" i="25"/>
  <c r="J34" i="25"/>
  <c r="J61" i="25"/>
  <c r="H79" i="25"/>
  <c r="J104" i="25"/>
  <c r="C20" i="26"/>
  <c r="M30" i="26"/>
  <c r="L30" i="26"/>
  <c r="K30" i="26"/>
  <c r="J30" i="26"/>
  <c r="I30" i="26"/>
  <c r="E48" i="26"/>
  <c r="M65" i="26"/>
  <c r="L65" i="26"/>
  <c r="K65" i="26"/>
  <c r="J65" i="26"/>
  <c r="I65" i="26"/>
  <c r="G76" i="26"/>
  <c r="M99" i="26"/>
  <c r="L99" i="26"/>
  <c r="K99" i="26"/>
  <c r="J99" i="26"/>
  <c r="I99" i="26"/>
  <c r="M134" i="26"/>
  <c r="L134" i="26"/>
  <c r="K134" i="26"/>
  <c r="J134" i="26"/>
  <c r="I134" i="26"/>
  <c r="M113" i="27"/>
  <c r="L113" i="27"/>
  <c r="K113" i="27"/>
  <c r="J113" i="27"/>
  <c r="I113" i="27"/>
  <c r="C147" i="22"/>
  <c r="G161" i="22"/>
  <c r="J10" i="24"/>
  <c r="H12" i="24"/>
  <c r="L16" i="24"/>
  <c r="J18" i="24"/>
  <c r="H31" i="24"/>
  <c r="L35" i="24"/>
  <c r="J37" i="24"/>
  <c r="H39" i="24"/>
  <c r="L43" i="24"/>
  <c r="L100" i="24"/>
  <c r="J102" i="24"/>
  <c r="L108" i="24"/>
  <c r="F11" i="25"/>
  <c r="L13" i="25"/>
  <c r="F16" i="25"/>
  <c r="H19" i="25"/>
  <c r="H36" i="25"/>
  <c r="J39" i="25"/>
  <c r="H82" i="25"/>
  <c r="J107" i="25"/>
  <c r="M18" i="26"/>
  <c r="L18" i="26"/>
  <c r="K18" i="26"/>
  <c r="J18" i="26"/>
  <c r="I18" i="26"/>
  <c r="M53" i="26"/>
  <c r="L53" i="26"/>
  <c r="K53" i="26"/>
  <c r="J53" i="26"/>
  <c r="I53" i="26"/>
  <c r="M87" i="26"/>
  <c r="L87" i="26"/>
  <c r="K87" i="26"/>
  <c r="J87" i="26"/>
  <c r="I87" i="26"/>
  <c r="M122" i="26"/>
  <c r="L122" i="26"/>
  <c r="K122" i="26"/>
  <c r="J122" i="26"/>
  <c r="I122" i="26"/>
  <c r="C146" i="26"/>
  <c r="J152" i="26"/>
  <c r="H160" i="26"/>
  <c r="M152" i="26"/>
  <c r="L152" i="26"/>
  <c r="K152" i="26"/>
  <c r="I152" i="26"/>
  <c r="M41" i="27"/>
  <c r="L41" i="27"/>
  <c r="K41" i="27"/>
  <c r="J41" i="27"/>
  <c r="I41" i="27"/>
  <c r="D62" i="27"/>
  <c r="L105" i="24"/>
  <c r="J107" i="24"/>
  <c r="J12" i="25"/>
  <c r="F21" i="25"/>
  <c r="J31" i="25"/>
  <c r="L34" i="25"/>
  <c r="H41" i="25"/>
  <c r="J77" i="25"/>
  <c r="H87" i="25"/>
  <c r="M22" i="26"/>
  <c r="L22" i="26"/>
  <c r="K22" i="26"/>
  <c r="J22" i="26"/>
  <c r="I22" i="26"/>
  <c r="M56" i="26"/>
  <c r="L56" i="26"/>
  <c r="K56" i="26"/>
  <c r="J56" i="26"/>
  <c r="I56" i="26"/>
  <c r="M125" i="26"/>
  <c r="L125" i="26"/>
  <c r="K125" i="26"/>
  <c r="J125" i="26"/>
  <c r="I125" i="26"/>
  <c r="D146" i="26"/>
  <c r="E62" i="27"/>
  <c r="M79" i="27"/>
  <c r="L79" i="27"/>
  <c r="K79" i="27"/>
  <c r="J79" i="27"/>
  <c r="I79" i="27"/>
  <c r="K142" i="27"/>
  <c r="J142" i="27"/>
  <c r="M142" i="27"/>
  <c r="L142" i="27"/>
  <c r="I142" i="27"/>
  <c r="J31" i="24"/>
  <c r="L37" i="24"/>
  <c r="J39" i="24"/>
  <c r="L102" i="24"/>
  <c r="J104" i="24"/>
  <c r="J258" i="24"/>
  <c r="L264" i="24"/>
  <c r="H11" i="25"/>
  <c r="L21" i="25"/>
  <c r="H33" i="25"/>
  <c r="J36" i="25"/>
  <c r="J80" i="25"/>
  <c r="M10" i="26"/>
  <c r="L10" i="26"/>
  <c r="K10" i="26"/>
  <c r="J10" i="26"/>
  <c r="I10" i="26"/>
  <c r="C34" i="26"/>
  <c r="M44" i="26"/>
  <c r="L44" i="26"/>
  <c r="K44" i="26"/>
  <c r="J44" i="26"/>
  <c r="I44" i="26"/>
  <c r="E62" i="26"/>
  <c r="M79" i="26"/>
  <c r="L79" i="26"/>
  <c r="K79" i="26"/>
  <c r="J79" i="26"/>
  <c r="I79" i="26"/>
  <c r="G90" i="26"/>
  <c r="M113" i="26"/>
  <c r="L113" i="26"/>
  <c r="K113" i="26"/>
  <c r="J113" i="26"/>
  <c r="I113" i="26"/>
  <c r="F90" i="27"/>
  <c r="J9" i="24"/>
  <c r="H11" i="24"/>
  <c r="L15" i="24"/>
  <c r="J17" i="24"/>
  <c r="H19" i="24"/>
  <c r="L34" i="24"/>
  <c r="J36" i="24"/>
  <c r="H38" i="24"/>
  <c r="L42" i="24"/>
  <c r="L99" i="24"/>
  <c r="J101" i="24"/>
  <c r="L107" i="24"/>
  <c r="J109" i="24"/>
  <c r="F256" i="24"/>
  <c r="L258" i="24"/>
  <c r="J11" i="25"/>
  <c r="F15" i="25"/>
  <c r="H38" i="25"/>
  <c r="H55" i="25"/>
  <c r="J85" i="25"/>
  <c r="H98" i="25"/>
  <c r="F108" i="25"/>
  <c r="M13" i="26"/>
  <c r="L13" i="26"/>
  <c r="K13" i="26"/>
  <c r="J13" i="26"/>
  <c r="I13" i="26"/>
  <c r="D34" i="26"/>
  <c r="M47" i="26"/>
  <c r="L47" i="26"/>
  <c r="K47" i="26"/>
  <c r="J47" i="26"/>
  <c r="I47" i="26"/>
  <c r="F62" i="26"/>
  <c r="M82" i="26"/>
  <c r="L82" i="26"/>
  <c r="K82" i="26"/>
  <c r="J82" i="26"/>
  <c r="I82" i="26"/>
  <c r="H90" i="26"/>
  <c r="M116" i="26"/>
  <c r="L116" i="26"/>
  <c r="K116" i="26"/>
  <c r="J116" i="26"/>
  <c r="I116" i="26"/>
  <c r="M44" i="27"/>
  <c r="L44" i="27"/>
  <c r="K44" i="27"/>
  <c r="J44" i="27"/>
  <c r="I44" i="27"/>
  <c r="G90" i="27"/>
  <c r="C132" i="27"/>
  <c r="L12" i="24"/>
  <c r="J14" i="24"/>
  <c r="L20" i="24"/>
  <c r="L31" i="24"/>
  <c r="J33" i="24"/>
  <c r="L39" i="24"/>
  <c r="J41" i="24"/>
  <c r="J98" i="24"/>
  <c r="L104" i="24"/>
  <c r="J106" i="24"/>
  <c r="H9" i="25"/>
  <c r="J15" i="25"/>
  <c r="L18" i="25"/>
  <c r="F40" i="25"/>
  <c r="H60" i="25"/>
  <c r="H101" i="25"/>
  <c r="M36" i="26"/>
  <c r="L36" i="26"/>
  <c r="K36" i="26"/>
  <c r="J36" i="26"/>
  <c r="I36" i="26"/>
  <c r="M70" i="26"/>
  <c r="L70" i="26"/>
  <c r="K70" i="26"/>
  <c r="J70" i="26"/>
  <c r="I70" i="26"/>
  <c r="M139" i="26"/>
  <c r="L139" i="26"/>
  <c r="K139" i="26"/>
  <c r="J139" i="26"/>
  <c r="I139" i="26"/>
  <c r="J11" i="27"/>
  <c r="I11" i="27"/>
  <c r="M11" i="27"/>
  <c r="L11" i="27"/>
  <c r="K11" i="27"/>
  <c r="H118" i="27"/>
  <c r="M110" i="27"/>
  <c r="L110" i="27"/>
  <c r="K110" i="27"/>
  <c r="J110" i="27"/>
  <c r="I110" i="27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M8" i="26"/>
  <c r="L8" i="26"/>
  <c r="K8" i="26"/>
  <c r="J8" i="26"/>
  <c r="I8" i="26"/>
  <c r="D20" i="26"/>
  <c r="M16" i="26"/>
  <c r="L16" i="26"/>
  <c r="K16" i="26"/>
  <c r="J16" i="26"/>
  <c r="I16" i="26"/>
  <c r="M25" i="26"/>
  <c r="L25" i="26"/>
  <c r="K25" i="26"/>
  <c r="J25" i="26"/>
  <c r="I25" i="26"/>
  <c r="E34" i="26"/>
  <c r="M33" i="26"/>
  <c r="L33" i="26"/>
  <c r="K33" i="26"/>
  <c r="J33" i="26"/>
  <c r="I33" i="26"/>
  <c r="F48" i="26"/>
  <c r="M42" i="26"/>
  <c r="L42" i="26"/>
  <c r="K42" i="26"/>
  <c r="J42" i="26"/>
  <c r="I42" i="26"/>
  <c r="M51" i="26"/>
  <c r="L51" i="26"/>
  <c r="K51" i="26"/>
  <c r="J51" i="26"/>
  <c r="I51" i="26"/>
  <c r="G62" i="26"/>
  <c r="M59" i="26"/>
  <c r="L59" i="26"/>
  <c r="K59" i="26"/>
  <c r="J59" i="26"/>
  <c r="I59" i="26"/>
  <c r="M68" i="26"/>
  <c r="L68" i="26"/>
  <c r="K68" i="26"/>
  <c r="J68" i="26"/>
  <c r="I68" i="26"/>
  <c r="H76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M151" i="26"/>
  <c r="J151" i="26"/>
  <c r="I151" i="26"/>
  <c r="L151" i="26"/>
  <c r="K151" i="26"/>
  <c r="M18" i="27"/>
  <c r="L18" i="27"/>
  <c r="K18" i="27"/>
  <c r="J18" i="27"/>
  <c r="I18" i="27"/>
  <c r="M29" i="27"/>
  <c r="L29" i="27"/>
  <c r="K29" i="27"/>
  <c r="J29" i="27"/>
  <c r="I29" i="27"/>
  <c r="M67" i="27"/>
  <c r="L67" i="27"/>
  <c r="K67" i="27"/>
  <c r="J67" i="27"/>
  <c r="I67" i="27"/>
  <c r="M101" i="27"/>
  <c r="L101" i="27"/>
  <c r="K101" i="27"/>
  <c r="J101" i="27"/>
  <c r="I101" i="27"/>
  <c r="J150" i="27"/>
  <c r="I150" i="27"/>
  <c r="M150" i="27"/>
  <c r="L150" i="27"/>
  <c r="K150" i="27"/>
  <c r="M44" i="28"/>
  <c r="F10" i="25"/>
  <c r="L12" i="25"/>
  <c r="J14" i="25"/>
  <c r="H16" i="25"/>
  <c r="F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L11" i="26"/>
  <c r="K11" i="26"/>
  <c r="J11" i="26"/>
  <c r="I11" i="26"/>
  <c r="M11" i="26"/>
  <c r="E20" i="26"/>
  <c r="L19" i="26"/>
  <c r="K19" i="26"/>
  <c r="J19" i="26"/>
  <c r="I19" i="26"/>
  <c r="M19" i="26"/>
  <c r="F34" i="26"/>
  <c r="L28" i="26"/>
  <c r="K28" i="26"/>
  <c r="J28" i="26"/>
  <c r="I28" i="26"/>
  <c r="M28" i="26"/>
  <c r="L37" i="26"/>
  <c r="K37" i="26"/>
  <c r="J37" i="26"/>
  <c r="I37" i="26"/>
  <c r="M37" i="26"/>
  <c r="G48" i="26"/>
  <c r="L45" i="26"/>
  <c r="K45" i="26"/>
  <c r="J45" i="26"/>
  <c r="I45" i="26"/>
  <c r="M45" i="26"/>
  <c r="L54" i="26"/>
  <c r="K54" i="26"/>
  <c r="J54" i="26"/>
  <c r="I54" i="26"/>
  <c r="H62" i="26"/>
  <c r="M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C104" i="26"/>
  <c r="L97" i="26"/>
  <c r="K97" i="26"/>
  <c r="J97" i="26"/>
  <c r="I97" i="26"/>
  <c r="M97" i="26"/>
  <c r="L106" i="26"/>
  <c r="K106" i="26"/>
  <c r="J106" i="26"/>
  <c r="I106" i="26"/>
  <c r="M106" i="26"/>
  <c r="D118" i="26"/>
  <c r="L114" i="26"/>
  <c r="K114" i="26"/>
  <c r="J114" i="26"/>
  <c r="I114" i="26"/>
  <c r="M114" i="26"/>
  <c r="L123" i="26"/>
  <c r="K123" i="26"/>
  <c r="J123" i="26"/>
  <c r="I123" i="26"/>
  <c r="M123" i="26"/>
  <c r="E132" i="26"/>
  <c r="L131" i="26"/>
  <c r="K131" i="26"/>
  <c r="J131" i="26"/>
  <c r="I131" i="26"/>
  <c r="M131" i="26"/>
  <c r="F146" i="26"/>
  <c r="L140" i="26"/>
  <c r="K140" i="26"/>
  <c r="J140" i="26"/>
  <c r="I140" i="26"/>
  <c r="M140" i="26"/>
  <c r="M10" i="27"/>
  <c r="L10" i="27"/>
  <c r="J10" i="27"/>
  <c r="I10" i="27"/>
  <c r="K10" i="27"/>
  <c r="M27" i="27"/>
  <c r="L27" i="27"/>
  <c r="K27" i="27"/>
  <c r="J27" i="27"/>
  <c r="I27" i="27"/>
  <c r="M36" i="27"/>
  <c r="L36" i="27"/>
  <c r="K36" i="27"/>
  <c r="J36" i="27"/>
  <c r="I36" i="27"/>
  <c r="M70" i="27"/>
  <c r="L70" i="27"/>
  <c r="K70" i="27"/>
  <c r="J70" i="27"/>
  <c r="I70" i="27"/>
  <c r="K125" i="27"/>
  <c r="J125" i="27"/>
  <c r="M125" i="27"/>
  <c r="L125" i="27"/>
  <c r="I125" i="27"/>
  <c r="D146" i="27"/>
  <c r="L17" i="25"/>
  <c r="J19" i="25"/>
  <c r="H21" i="25"/>
  <c r="H32" i="25"/>
  <c r="F34" i="25"/>
  <c r="J38" i="25"/>
  <c r="H40" i="25"/>
  <c r="F42" i="25"/>
  <c r="F53" i="25"/>
  <c r="J57" i="25"/>
  <c r="H59" i="25"/>
  <c r="F61" i="25"/>
  <c r="J65" i="25"/>
  <c r="J76" i="25"/>
  <c r="H78" i="25"/>
  <c r="F80" i="25"/>
  <c r="J84" i="25"/>
  <c r="H86" i="25"/>
  <c r="H97" i="25"/>
  <c r="J103" i="25"/>
  <c r="H105" i="25"/>
  <c r="F20" i="26"/>
  <c r="K14" i="26"/>
  <c r="J14" i="26"/>
  <c r="I14" i="26"/>
  <c r="M14" i="26"/>
  <c r="L14" i="26"/>
  <c r="K23" i="26"/>
  <c r="J23" i="26"/>
  <c r="I23" i="26"/>
  <c r="L23" i="26"/>
  <c r="M23" i="26"/>
  <c r="G34" i="26"/>
  <c r="K31" i="26"/>
  <c r="J31" i="26"/>
  <c r="I31" i="26"/>
  <c r="M31" i="26"/>
  <c r="L31" i="26"/>
  <c r="K40" i="26"/>
  <c r="J40" i="26"/>
  <c r="I40" i="26"/>
  <c r="H48" i="26"/>
  <c r="M40" i="26"/>
  <c r="L40" i="26"/>
  <c r="K57" i="26"/>
  <c r="J57" i="26"/>
  <c r="I57" i="26"/>
  <c r="L57" i="26"/>
  <c r="M57" i="26"/>
  <c r="K66" i="26"/>
  <c r="J66" i="26"/>
  <c r="I66" i="26"/>
  <c r="M66" i="26"/>
  <c r="L66" i="26"/>
  <c r="K74" i="26"/>
  <c r="J74" i="26"/>
  <c r="I74" i="26"/>
  <c r="M74" i="26"/>
  <c r="L74" i="26"/>
  <c r="C90" i="26"/>
  <c r="K83" i="26"/>
  <c r="J83" i="26"/>
  <c r="I83" i="26"/>
  <c r="M83" i="26"/>
  <c r="L83" i="26"/>
  <c r="K92" i="26"/>
  <c r="J92" i="26"/>
  <c r="I92" i="26"/>
  <c r="L92" i="26"/>
  <c r="M92" i="26"/>
  <c r="D104" i="26"/>
  <c r="K100" i="26"/>
  <c r="J100" i="26"/>
  <c r="I100" i="26"/>
  <c r="M100" i="26"/>
  <c r="L100" i="26"/>
  <c r="K109" i="26"/>
  <c r="J109" i="26"/>
  <c r="I109" i="26"/>
  <c r="M109" i="26"/>
  <c r="L109" i="26"/>
  <c r="E118" i="26"/>
  <c r="K117" i="26"/>
  <c r="J117" i="26"/>
  <c r="I117" i="26"/>
  <c r="M117" i="26"/>
  <c r="L117" i="26"/>
  <c r="F132" i="26"/>
  <c r="K126" i="26"/>
  <c r="J126" i="26"/>
  <c r="I126" i="26"/>
  <c r="L126" i="26"/>
  <c r="M126" i="26"/>
  <c r="K135" i="26"/>
  <c r="J135" i="26"/>
  <c r="I135" i="26"/>
  <c r="M135" i="26"/>
  <c r="L135" i="26"/>
  <c r="G146" i="26"/>
  <c r="K143" i="26"/>
  <c r="J143" i="26"/>
  <c r="I143" i="26"/>
  <c r="M143" i="26"/>
  <c r="L143" i="26"/>
  <c r="K148" i="26"/>
  <c r="J148" i="26"/>
  <c r="M148" i="26"/>
  <c r="L148" i="26"/>
  <c r="I148" i="26"/>
  <c r="K156" i="26"/>
  <c r="J156" i="26"/>
  <c r="M156" i="26"/>
  <c r="L156" i="26"/>
  <c r="I156" i="26"/>
  <c r="E20" i="27"/>
  <c r="C48" i="27"/>
  <c r="M58" i="27"/>
  <c r="L58" i="27"/>
  <c r="K58" i="27"/>
  <c r="J58" i="27"/>
  <c r="I58" i="27"/>
  <c r="E76" i="27"/>
  <c r="M93" i="27"/>
  <c r="L93" i="27"/>
  <c r="K93" i="27"/>
  <c r="J93" i="27"/>
  <c r="I93" i="27"/>
  <c r="G104" i="27"/>
  <c r="E160" i="27"/>
  <c r="M142" i="28"/>
  <c r="H10" i="25"/>
  <c r="F12" i="25"/>
  <c r="L14" i="25"/>
  <c r="J16" i="25"/>
  <c r="H18" i="25"/>
  <c r="F20" i="25"/>
  <c r="J35" i="25"/>
  <c r="H37" i="25"/>
  <c r="J43" i="25"/>
  <c r="J54" i="25"/>
  <c r="H56" i="25"/>
  <c r="J62" i="25"/>
  <c r="H64" i="25"/>
  <c r="H75" i="25"/>
  <c r="J81" i="25"/>
  <c r="H83" i="25"/>
  <c r="J100" i="25"/>
  <c r="H102" i="25"/>
  <c r="J108" i="25"/>
  <c r="J9" i="26"/>
  <c r="I9" i="26"/>
  <c r="M9" i="26"/>
  <c r="L9" i="26"/>
  <c r="K9" i="26"/>
  <c r="G20" i="26"/>
  <c r="J17" i="26"/>
  <c r="I17" i="26"/>
  <c r="M17" i="26"/>
  <c r="L17" i="26"/>
  <c r="K17" i="26"/>
  <c r="J26" i="26"/>
  <c r="I26" i="26"/>
  <c r="H34" i="26"/>
  <c r="M26" i="26"/>
  <c r="K26" i="26"/>
  <c r="L26" i="26"/>
  <c r="J43" i="26"/>
  <c r="I43" i="26"/>
  <c r="M43" i="26"/>
  <c r="L43" i="26"/>
  <c r="K43" i="26"/>
  <c r="J52" i="26"/>
  <c r="I52" i="26"/>
  <c r="M52" i="26"/>
  <c r="L52" i="26"/>
  <c r="K52" i="26"/>
  <c r="J60" i="26"/>
  <c r="I60" i="26"/>
  <c r="M60" i="26"/>
  <c r="K60" i="26"/>
  <c r="L60" i="26"/>
  <c r="C76" i="26"/>
  <c r="J69" i="26"/>
  <c r="I69" i="26"/>
  <c r="M69" i="26"/>
  <c r="L69" i="26"/>
  <c r="K69" i="26"/>
  <c r="J78" i="26"/>
  <c r="I78" i="26"/>
  <c r="M78" i="26"/>
  <c r="L78" i="26"/>
  <c r="K78" i="26"/>
  <c r="D90" i="26"/>
  <c r="J86" i="26"/>
  <c r="I86" i="26"/>
  <c r="M86" i="26"/>
  <c r="L86" i="26"/>
  <c r="K86" i="26"/>
  <c r="J95" i="26"/>
  <c r="I95" i="26"/>
  <c r="M95" i="26"/>
  <c r="K95" i="26"/>
  <c r="L95" i="26"/>
  <c r="E104" i="26"/>
  <c r="J103" i="26"/>
  <c r="I103" i="26"/>
  <c r="M103" i="26"/>
  <c r="L103" i="26"/>
  <c r="K103" i="26"/>
  <c r="F118" i="26"/>
  <c r="J112" i="26"/>
  <c r="I112" i="26"/>
  <c r="M112" i="26"/>
  <c r="L112" i="26"/>
  <c r="K112" i="26"/>
  <c r="J121" i="26"/>
  <c r="I121" i="26"/>
  <c r="M121" i="26"/>
  <c r="L121" i="26"/>
  <c r="K121" i="26"/>
  <c r="G132" i="26"/>
  <c r="J129" i="26"/>
  <c r="I129" i="26"/>
  <c r="M129" i="26"/>
  <c r="K129" i="26"/>
  <c r="L129" i="26"/>
  <c r="J138" i="26"/>
  <c r="I138" i="26"/>
  <c r="H146" i="26"/>
  <c r="M138" i="26"/>
  <c r="L138" i="26"/>
  <c r="K138" i="26"/>
  <c r="C160" i="26"/>
  <c r="I155" i="26"/>
  <c r="M155" i="26"/>
  <c r="K155" i="26"/>
  <c r="J155" i="26"/>
  <c r="L155" i="26"/>
  <c r="L12" i="27"/>
  <c r="K12" i="27"/>
  <c r="J12" i="27"/>
  <c r="I12" i="27"/>
  <c r="H20" i="27"/>
  <c r="M12" i="27"/>
  <c r="M15" i="27"/>
  <c r="L15" i="27"/>
  <c r="K15" i="27"/>
  <c r="J15" i="27"/>
  <c r="I15" i="27"/>
  <c r="C34" i="27"/>
  <c r="D48" i="27"/>
  <c r="M61" i="27"/>
  <c r="L61" i="27"/>
  <c r="K61" i="27"/>
  <c r="J61" i="27"/>
  <c r="I61" i="27"/>
  <c r="F76" i="27"/>
  <c r="M96" i="27"/>
  <c r="L96" i="27"/>
  <c r="K96" i="27"/>
  <c r="J96" i="27"/>
  <c r="I96" i="27"/>
  <c r="H104" i="27"/>
  <c r="F160" i="27"/>
  <c r="M30" i="28"/>
  <c r="K30" i="28"/>
  <c r="I30" i="28"/>
  <c r="F9" i="25"/>
  <c r="L11" i="25"/>
  <c r="J13" i="25"/>
  <c r="H15" i="25"/>
  <c r="F17" i="25"/>
  <c r="L19" i="25"/>
  <c r="J21" i="25"/>
  <c r="J32" i="25"/>
  <c r="H34" i="25"/>
  <c r="F36" i="25"/>
  <c r="J40" i="25"/>
  <c r="H42" i="25"/>
  <c r="H53" i="25"/>
  <c r="F55" i="25"/>
  <c r="J59" i="25"/>
  <c r="H61" i="25"/>
  <c r="J78" i="25"/>
  <c r="H80" i="25"/>
  <c r="J86" i="25"/>
  <c r="J97" i="25"/>
  <c r="H99" i="25"/>
  <c r="J105" i="25"/>
  <c r="H107" i="25"/>
  <c r="I12" i="26"/>
  <c r="H20" i="26"/>
  <c r="M12" i="26"/>
  <c r="L12" i="26"/>
  <c r="K12" i="26"/>
  <c r="J12" i="26"/>
  <c r="I29" i="26"/>
  <c r="M29" i="26"/>
  <c r="L29" i="26"/>
  <c r="J29" i="26"/>
  <c r="K29" i="26"/>
  <c r="I38" i="26"/>
  <c r="M38" i="26"/>
  <c r="L38" i="26"/>
  <c r="K38" i="26"/>
  <c r="J38" i="26"/>
  <c r="I46" i="26"/>
  <c r="M46" i="26"/>
  <c r="L46" i="26"/>
  <c r="K46" i="26"/>
  <c r="J46" i="26"/>
  <c r="C62" i="26"/>
  <c r="I55" i="26"/>
  <c r="M55" i="26"/>
  <c r="L55" i="26"/>
  <c r="K55" i="26"/>
  <c r="J55" i="26"/>
  <c r="I64" i="26"/>
  <c r="M64" i="26"/>
  <c r="L64" i="26"/>
  <c r="J64" i="26"/>
  <c r="K64" i="26"/>
  <c r="D76" i="26"/>
  <c r="I72" i="26"/>
  <c r="M72" i="26"/>
  <c r="L72" i="26"/>
  <c r="K72" i="26"/>
  <c r="J72" i="26"/>
  <c r="I81" i="26"/>
  <c r="M81" i="26"/>
  <c r="L81" i="26"/>
  <c r="K81" i="26"/>
  <c r="J81" i="26"/>
  <c r="E90" i="26"/>
  <c r="I89" i="26"/>
  <c r="M89" i="26"/>
  <c r="L89" i="26"/>
  <c r="K89" i="26"/>
  <c r="J89" i="26"/>
  <c r="F104" i="26"/>
  <c r="I98" i="26"/>
  <c r="M98" i="26"/>
  <c r="L98" i="26"/>
  <c r="J98" i="26"/>
  <c r="K98" i="26"/>
  <c r="I107" i="26"/>
  <c r="M107" i="26"/>
  <c r="L107" i="26"/>
  <c r="K107" i="26"/>
  <c r="J107" i="26"/>
  <c r="G118" i="26"/>
  <c r="I115" i="26"/>
  <c r="M115" i="26"/>
  <c r="L115" i="26"/>
  <c r="K115" i="26"/>
  <c r="J115" i="26"/>
  <c r="I124" i="26"/>
  <c r="H132" i="26"/>
  <c r="M124" i="26"/>
  <c r="L124" i="26"/>
  <c r="K124" i="26"/>
  <c r="J124" i="26"/>
  <c r="I141" i="26"/>
  <c r="M141" i="26"/>
  <c r="L141" i="26"/>
  <c r="K141" i="26"/>
  <c r="J141" i="26"/>
  <c r="D160" i="26"/>
  <c r="M24" i="27"/>
  <c r="L24" i="27"/>
  <c r="K24" i="27"/>
  <c r="J24" i="27"/>
  <c r="I24" i="27"/>
  <c r="M50" i="27"/>
  <c r="L50" i="27"/>
  <c r="K50" i="27"/>
  <c r="J50" i="27"/>
  <c r="I50" i="27"/>
  <c r="M84" i="27"/>
  <c r="L84" i="27"/>
  <c r="K84" i="27"/>
  <c r="J84" i="27"/>
  <c r="I84" i="27"/>
  <c r="J10" i="25"/>
  <c r="H12" i="25"/>
  <c r="F14" i="25"/>
  <c r="L16" i="25"/>
  <c r="J18" i="25"/>
  <c r="H20" i="25"/>
  <c r="H31" i="25"/>
  <c r="J37" i="25"/>
  <c r="H39" i="25"/>
  <c r="J56" i="25"/>
  <c r="H58" i="25"/>
  <c r="J64" i="25"/>
  <c r="J75" i="25"/>
  <c r="H77" i="25"/>
  <c r="J83" i="25"/>
  <c r="H85" i="25"/>
  <c r="J102" i="25"/>
  <c r="H104" i="25"/>
  <c r="M15" i="26"/>
  <c r="L15" i="26"/>
  <c r="K15" i="26"/>
  <c r="J15" i="26"/>
  <c r="I15" i="26"/>
  <c r="M24" i="26"/>
  <c r="L24" i="26"/>
  <c r="K24" i="26"/>
  <c r="J24" i="26"/>
  <c r="I24" i="26"/>
  <c r="M32" i="26"/>
  <c r="L32" i="26"/>
  <c r="K32" i="26"/>
  <c r="I32" i="26"/>
  <c r="J32" i="26"/>
  <c r="C48" i="26"/>
  <c r="M41" i="26"/>
  <c r="L41" i="26"/>
  <c r="K41" i="26"/>
  <c r="J41" i="26"/>
  <c r="I41" i="26"/>
  <c r="M50" i="26"/>
  <c r="L50" i="26"/>
  <c r="K50" i="26"/>
  <c r="J50" i="26"/>
  <c r="I50" i="26"/>
  <c r="D62" i="26"/>
  <c r="M58" i="26"/>
  <c r="L58" i="26"/>
  <c r="K58" i="26"/>
  <c r="J58" i="26"/>
  <c r="I58" i="26"/>
  <c r="M67" i="26"/>
  <c r="L67" i="26"/>
  <c r="K67" i="26"/>
  <c r="I67" i="26"/>
  <c r="J67" i="26"/>
  <c r="E76" i="26"/>
  <c r="M75" i="26"/>
  <c r="L75" i="26"/>
  <c r="K75" i="26"/>
  <c r="J75" i="26"/>
  <c r="I75" i="26"/>
  <c r="F90" i="26"/>
  <c r="M84" i="26"/>
  <c r="L84" i="26"/>
  <c r="K84" i="26"/>
  <c r="J84" i="26"/>
  <c r="I84" i="26"/>
  <c r="M93" i="26"/>
  <c r="L93" i="26"/>
  <c r="K93" i="26"/>
  <c r="J93" i="26"/>
  <c r="I93" i="26"/>
  <c r="G104" i="26"/>
  <c r="M101" i="26"/>
  <c r="L101" i="26"/>
  <c r="K101" i="26"/>
  <c r="I101" i="26"/>
  <c r="J101" i="26"/>
  <c r="H118" i="26"/>
  <c r="M110" i="26"/>
  <c r="L110" i="26"/>
  <c r="K110" i="26"/>
  <c r="J110" i="26"/>
  <c r="I110" i="26"/>
  <c r="M127" i="26"/>
  <c r="L127" i="26"/>
  <c r="K127" i="26"/>
  <c r="J127" i="26"/>
  <c r="I127" i="26"/>
  <c r="M136" i="26"/>
  <c r="L136" i="26"/>
  <c r="K136" i="26"/>
  <c r="I136" i="26"/>
  <c r="J136" i="26"/>
  <c r="M144" i="26"/>
  <c r="L144" i="26"/>
  <c r="K144" i="26"/>
  <c r="J144" i="26"/>
  <c r="I144" i="26"/>
  <c r="E160" i="26"/>
  <c r="L153" i="26"/>
  <c r="K153" i="26"/>
  <c r="M153" i="26"/>
  <c r="J153" i="26"/>
  <c r="I153" i="26"/>
  <c r="M32" i="27"/>
  <c r="L32" i="27"/>
  <c r="K32" i="27"/>
  <c r="J32" i="27"/>
  <c r="I32" i="27"/>
  <c r="M53" i="27"/>
  <c r="L53" i="27"/>
  <c r="K53" i="27"/>
  <c r="J53" i="27"/>
  <c r="I53" i="27"/>
  <c r="M87" i="27"/>
  <c r="L87" i="27"/>
  <c r="K87" i="27"/>
  <c r="J87" i="27"/>
  <c r="I87" i="27"/>
  <c r="K116" i="27"/>
  <c r="J116" i="27"/>
  <c r="M116" i="27"/>
  <c r="L116" i="27"/>
  <c r="I116" i="27"/>
  <c r="F160" i="26"/>
  <c r="L154" i="26"/>
  <c r="I154" i="26"/>
  <c r="J154" i="26"/>
  <c r="K154" i="26"/>
  <c r="M154" i="26"/>
  <c r="C20" i="27"/>
  <c r="L13" i="27"/>
  <c r="K13" i="27"/>
  <c r="I13" i="27"/>
  <c r="M13" i="27"/>
  <c r="J13" i="27"/>
  <c r="L22" i="27"/>
  <c r="K22" i="27"/>
  <c r="J22" i="27"/>
  <c r="I22" i="27"/>
  <c r="M22" i="27"/>
  <c r="D34" i="27"/>
  <c r="L30" i="27"/>
  <c r="K30" i="27"/>
  <c r="J30" i="27"/>
  <c r="I30" i="27"/>
  <c r="M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M65" i="27"/>
  <c r="L65" i="27"/>
  <c r="K65" i="27"/>
  <c r="J65" i="27"/>
  <c r="I65" i="27"/>
  <c r="G76" i="27"/>
  <c r="M73" i="27"/>
  <c r="L73" i="27"/>
  <c r="K73" i="27"/>
  <c r="J73" i="27"/>
  <c r="I73" i="27"/>
  <c r="M82" i="27"/>
  <c r="L82" i="27"/>
  <c r="K82" i="27"/>
  <c r="J82" i="27"/>
  <c r="I82" i="27"/>
  <c r="H90" i="27"/>
  <c r="M99" i="27"/>
  <c r="L99" i="27"/>
  <c r="K99" i="27"/>
  <c r="J99" i="27"/>
  <c r="I99" i="27"/>
  <c r="M108" i="27"/>
  <c r="L108" i="27"/>
  <c r="K108" i="27"/>
  <c r="J108" i="27"/>
  <c r="I108" i="27"/>
  <c r="J115" i="27"/>
  <c r="M115" i="27"/>
  <c r="L115" i="27"/>
  <c r="K115" i="27"/>
  <c r="I115" i="27"/>
  <c r="D132" i="27"/>
  <c r="M128" i="27"/>
  <c r="J128" i="27"/>
  <c r="I128" i="27"/>
  <c r="L128" i="27"/>
  <c r="K128" i="27"/>
  <c r="E146" i="27"/>
  <c r="M145" i="27"/>
  <c r="J145" i="27"/>
  <c r="I145" i="27"/>
  <c r="L145" i="27"/>
  <c r="K145" i="27"/>
  <c r="M154" i="27"/>
  <c r="K154" i="27"/>
  <c r="J154" i="27"/>
  <c r="I154" i="27"/>
  <c r="L154" i="27"/>
  <c r="J158" i="27"/>
  <c r="I158" i="27"/>
  <c r="M158" i="27"/>
  <c r="L158" i="27"/>
  <c r="K158" i="27"/>
  <c r="M10" i="28"/>
  <c r="L10" i="28"/>
  <c r="J10" i="28"/>
  <c r="M46" i="28"/>
  <c r="K149" i="26"/>
  <c r="M149" i="26"/>
  <c r="L149" i="26"/>
  <c r="J149" i="26"/>
  <c r="I149" i="26"/>
  <c r="G160" i="26"/>
  <c r="K157" i="26"/>
  <c r="M157" i="26"/>
  <c r="L157" i="26"/>
  <c r="J157" i="26"/>
  <c r="I157" i="26"/>
  <c r="K8" i="27"/>
  <c r="J8" i="27"/>
  <c r="M8" i="27"/>
  <c r="L8" i="27"/>
  <c r="I8" i="27"/>
  <c r="D20" i="27"/>
  <c r="K16" i="27"/>
  <c r="J16" i="27"/>
  <c r="I16" i="27"/>
  <c r="M16" i="27"/>
  <c r="L16" i="27"/>
  <c r="K25" i="27"/>
  <c r="J25" i="27"/>
  <c r="I25" i="27"/>
  <c r="M25" i="27"/>
  <c r="L25" i="27"/>
  <c r="E34" i="27"/>
  <c r="K33" i="27"/>
  <c r="J33" i="27"/>
  <c r="I33" i="27"/>
  <c r="M33" i="27"/>
  <c r="L33" i="27"/>
  <c r="F48" i="27"/>
  <c r="L42" i="27"/>
  <c r="K42" i="27"/>
  <c r="J42" i="27"/>
  <c r="I42" i="27"/>
  <c r="M42" i="27"/>
  <c r="L51" i="27"/>
  <c r="K51" i="27"/>
  <c r="J51" i="27"/>
  <c r="I51" i="27"/>
  <c r="M51" i="27"/>
  <c r="G62" i="27"/>
  <c r="L59" i="27"/>
  <c r="K59" i="27"/>
  <c r="J59" i="27"/>
  <c r="I59" i="27"/>
  <c r="M59" i="27"/>
  <c r="L68" i="27"/>
  <c r="K68" i="27"/>
  <c r="J68" i="27"/>
  <c r="I68" i="27"/>
  <c r="H76" i="27"/>
  <c r="M68" i="27"/>
  <c r="L85" i="27"/>
  <c r="K85" i="27"/>
  <c r="J85" i="27"/>
  <c r="I85" i="27"/>
  <c r="M85" i="27"/>
  <c r="L94" i="27"/>
  <c r="K94" i="27"/>
  <c r="J94" i="27"/>
  <c r="I94" i="27"/>
  <c r="M94" i="27"/>
  <c r="L102" i="27"/>
  <c r="K102" i="27"/>
  <c r="J102" i="27"/>
  <c r="I102" i="27"/>
  <c r="M102" i="27"/>
  <c r="C118" i="27"/>
  <c r="L111" i="27"/>
  <c r="K111" i="27"/>
  <c r="J111" i="27"/>
  <c r="I111" i="27"/>
  <c r="M111" i="27"/>
  <c r="M114" i="27"/>
  <c r="I114" i="27"/>
  <c r="L114" i="27"/>
  <c r="K114" i="27"/>
  <c r="J114" i="27"/>
  <c r="K121" i="27"/>
  <c r="J121" i="27"/>
  <c r="M121" i="27"/>
  <c r="L121" i="27"/>
  <c r="I121" i="27"/>
  <c r="G132" i="27"/>
  <c r="K138" i="27"/>
  <c r="J138" i="27"/>
  <c r="H146" i="27"/>
  <c r="M138" i="27"/>
  <c r="L138" i="27"/>
  <c r="I138" i="27"/>
  <c r="J19" i="27"/>
  <c r="I19" i="27"/>
  <c r="L19" i="27"/>
  <c r="K19" i="27"/>
  <c r="M19" i="27"/>
  <c r="F34" i="27"/>
  <c r="J28" i="27"/>
  <c r="I28" i="27"/>
  <c r="K28" i="27"/>
  <c r="M28" i="27"/>
  <c r="L28" i="27"/>
  <c r="K37" i="27"/>
  <c r="J37" i="27"/>
  <c r="I37" i="27"/>
  <c r="M37" i="27"/>
  <c r="L37" i="27"/>
  <c r="G48" i="27"/>
  <c r="K45" i="27"/>
  <c r="J45" i="27"/>
  <c r="I45" i="27"/>
  <c r="M45" i="27"/>
  <c r="L45" i="27"/>
  <c r="K54" i="27"/>
  <c r="J54" i="27"/>
  <c r="I54" i="27"/>
  <c r="H62" i="27"/>
  <c r="M54" i="27"/>
  <c r="L54" i="27"/>
  <c r="K71" i="27"/>
  <c r="J71" i="27"/>
  <c r="I71" i="27"/>
  <c r="M71" i="27"/>
  <c r="L71" i="27"/>
  <c r="K80" i="27"/>
  <c r="J80" i="27"/>
  <c r="I80" i="27"/>
  <c r="M80" i="27"/>
  <c r="L80" i="27"/>
  <c r="K88" i="27"/>
  <c r="J88" i="27"/>
  <c r="I88" i="27"/>
  <c r="M88" i="27"/>
  <c r="L88" i="27"/>
  <c r="C104" i="27"/>
  <c r="K97" i="27"/>
  <c r="J97" i="27"/>
  <c r="I97" i="27"/>
  <c r="L97" i="27"/>
  <c r="M97" i="27"/>
  <c r="K106" i="27"/>
  <c r="J106" i="27"/>
  <c r="I106" i="27"/>
  <c r="M106" i="27"/>
  <c r="L106" i="27"/>
  <c r="D118" i="27"/>
  <c r="J124" i="27"/>
  <c r="I124" i="27"/>
  <c r="M124" i="27"/>
  <c r="L124" i="27"/>
  <c r="K124" i="27"/>
  <c r="H132" i="27"/>
  <c r="J141" i="27"/>
  <c r="I141" i="27"/>
  <c r="M141" i="27"/>
  <c r="L141" i="27"/>
  <c r="K141" i="27"/>
  <c r="M14" i="28"/>
  <c r="J20" i="30"/>
  <c r="F20" i="27"/>
  <c r="I14" i="27"/>
  <c r="M14" i="27"/>
  <c r="L14" i="27"/>
  <c r="K14" i="27"/>
  <c r="J14" i="27"/>
  <c r="I23" i="27"/>
  <c r="M23" i="27"/>
  <c r="L23" i="27"/>
  <c r="K23" i="27"/>
  <c r="J23" i="27"/>
  <c r="G34" i="27"/>
  <c r="I31" i="27"/>
  <c r="M31" i="27"/>
  <c r="L31" i="27"/>
  <c r="K31" i="27"/>
  <c r="J31" i="27"/>
  <c r="J40" i="27"/>
  <c r="I40" i="27"/>
  <c r="H48" i="27"/>
  <c r="M40" i="27"/>
  <c r="L40" i="27"/>
  <c r="K40" i="27"/>
  <c r="J57" i="27"/>
  <c r="I57" i="27"/>
  <c r="M57" i="27"/>
  <c r="L57" i="27"/>
  <c r="K57" i="27"/>
  <c r="J66" i="27"/>
  <c r="I66" i="27"/>
  <c r="M66" i="27"/>
  <c r="L66" i="27"/>
  <c r="K66" i="27"/>
  <c r="J74" i="27"/>
  <c r="I74" i="27"/>
  <c r="M74" i="27"/>
  <c r="L74" i="27"/>
  <c r="K74" i="27"/>
  <c r="C90" i="27"/>
  <c r="J83" i="27"/>
  <c r="I83" i="27"/>
  <c r="M83" i="27"/>
  <c r="L83" i="27"/>
  <c r="K83" i="27"/>
  <c r="J92" i="27"/>
  <c r="I92" i="27"/>
  <c r="M92" i="27"/>
  <c r="L92" i="27"/>
  <c r="K92" i="27"/>
  <c r="D104" i="27"/>
  <c r="J100" i="27"/>
  <c r="I100" i="27"/>
  <c r="M100" i="27"/>
  <c r="L100" i="27"/>
  <c r="K100" i="27"/>
  <c r="J109" i="27"/>
  <c r="I109" i="27"/>
  <c r="M109" i="27"/>
  <c r="L109" i="27"/>
  <c r="K109" i="27"/>
  <c r="E118" i="27"/>
  <c r="K134" i="27"/>
  <c r="J134" i="27"/>
  <c r="L134" i="27"/>
  <c r="I134" i="27"/>
  <c r="M134" i="27"/>
  <c r="L151" i="27"/>
  <c r="K151" i="27"/>
  <c r="J151" i="27"/>
  <c r="M151" i="27"/>
  <c r="I151" i="27"/>
  <c r="M159" i="27"/>
  <c r="L159" i="27"/>
  <c r="K159" i="27"/>
  <c r="J159" i="27"/>
  <c r="I159" i="27"/>
  <c r="I25" i="28"/>
  <c r="M25" i="28"/>
  <c r="K25" i="28"/>
  <c r="K36" i="28"/>
  <c r="M36" i="28"/>
  <c r="I36" i="28"/>
  <c r="M111" i="28"/>
  <c r="M150" i="26"/>
  <c r="L150" i="26"/>
  <c r="K150" i="26"/>
  <c r="J150" i="26"/>
  <c r="I150" i="26"/>
  <c r="M158" i="26"/>
  <c r="L158" i="26"/>
  <c r="K158" i="26"/>
  <c r="J158" i="26"/>
  <c r="I158" i="26"/>
  <c r="M9" i="27"/>
  <c r="L9" i="27"/>
  <c r="K9" i="27"/>
  <c r="J9" i="27"/>
  <c r="I9" i="27"/>
  <c r="G20" i="27"/>
  <c r="M17" i="27"/>
  <c r="L17" i="27"/>
  <c r="K17" i="27"/>
  <c r="J17" i="27"/>
  <c r="I17" i="27"/>
  <c r="H34" i="27"/>
  <c r="M26" i="27"/>
  <c r="L26" i="27"/>
  <c r="J26" i="27"/>
  <c r="I26" i="27"/>
  <c r="K26" i="27"/>
  <c r="I43" i="27"/>
  <c r="M43" i="27"/>
  <c r="L43" i="27"/>
  <c r="K43" i="27"/>
  <c r="J43" i="27"/>
  <c r="I52" i="27"/>
  <c r="M52" i="27"/>
  <c r="L52" i="27"/>
  <c r="K52" i="27"/>
  <c r="J52" i="27"/>
  <c r="I60" i="27"/>
  <c r="M60" i="27"/>
  <c r="L60" i="27"/>
  <c r="K60" i="27"/>
  <c r="J60" i="27"/>
  <c r="C76" i="27"/>
  <c r="I69" i="27"/>
  <c r="M69" i="27"/>
  <c r="L69" i="27"/>
  <c r="K69" i="27"/>
  <c r="J69" i="27"/>
  <c r="I78" i="27"/>
  <c r="M78" i="27"/>
  <c r="L78" i="27"/>
  <c r="K78" i="27"/>
  <c r="J78" i="27"/>
  <c r="D90" i="27"/>
  <c r="I86" i="27"/>
  <c r="M86" i="27"/>
  <c r="L86" i="27"/>
  <c r="K86" i="27"/>
  <c r="J86" i="27"/>
  <c r="I95" i="27"/>
  <c r="M95" i="27"/>
  <c r="L95" i="27"/>
  <c r="K95" i="27"/>
  <c r="J95" i="27"/>
  <c r="E104" i="27"/>
  <c r="I103" i="27"/>
  <c r="M103" i="27"/>
  <c r="L103" i="27"/>
  <c r="K103" i="27"/>
  <c r="J103" i="27"/>
  <c r="F118" i="27"/>
  <c r="I112" i="27"/>
  <c r="M112" i="27"/>
  <c r="L112" i="27"/>
  <c r="K112" i="27"/>
  <c r="J112" i="27"/>
  <c r="M120" i="27"/>
  <c r="J120" i="27"/>
  <c r="I120" i="27"/>
  <c r="K120" i="27"/>
  <c r="L120" i="27"/>
  <c r="M137" i="27"/>
  <c r="J137" i="27"/>
  <c r="I137" i="27"/>
  <c r="K137" i="27"/>
  <c r="L137" i="27"/>
  <c r="M42" i="28"/>
  <c r="M99" i="28"/>
  <c r="M113" i="28"/>
  <c r="M38" i="27"/>
  <c r="L38" i="27"/>
  <c r="K38" i="27"/>
  <c r="J38" i="27"/>
  <c r="I38" i="27"/>
  <c r="M46" i="27"/>
  <c r="L46" i="27"/>
  <c r="K46" i="27"/>
  <c r="J46" i="27"/>
  <c r="I46" i="27"/>
  <c r="C62" i="27"/>
  <c r="M55" i="27"/>
  <c r="L55" i="27"/>
  <c r="K55" i="27"/>
  <c r="J55" i="27"/>
  <c r="I55" i="27"/>
  <c r="M64" i="27"/>
  <c r="L64" i="27"/>
  <c r="K64" i="27"/>
  <c r="J64" i="27"/>
  <c r="I64" i="27"/>
  <c r="D76" i="27"/>
  <c r="M72" i="27"/>
  <c r="L72" i="27"/>
  <c r="K72" i="27"/>
  <c r="I72" i="27"/>
  <c r="J72" i="27"/>
  <c r="M81" i="27"/>
  <c r="L81" i="27"/>
  <c r="K81" i="27"/>
  <c r="J81" i="27"/>
  <c r="I81" i="27"/>
  <c r="E90" i="27"/>
  <c r="M89" i="27"/>
  <c r="L89" i="27"/>
  <c r="K89" i="27"/>
  <c r="J89" i="27"/>
  <c r="I89" i="27"/>
  <c r="F104" i="27"/>
  <c r="M98" i="27"/>
  <c r="L98" i="27"/>
  <c r="K98" i="27"/>
  <c r="J98" i="27"/>
  <c r="I98" i="27"/>
  <c r="M107" i="27"/>
  <c r="L107" i="27"/>
  <c r="K107" i="27"/>
  <c r="J107" i="27"/>
  <c r="I107" i="27"/>
  <c r="G118" i="27"/>
  <c r="K129" i="27"/>
  <c r="J129" i="27"/>
  <c r="M129" i="27"/>
  <c r="I129" i="27"/>
  <c r="L129" i="27"/>
  <c r="M115" i="28"/>
  <c r="K47" i="28"/>
  <c r="M47" i="28"/>
  <c r="I47" i="28"/>
  <c r="M50" i="28"/>
  <c r="K50" i="28"/>
  <c r="I50" i="28"/>
  <c r="M52" i="28"/>
  <c r="L52" i="28"/>
  <c r="J52" i="28"/>
  <c r="M79" i="28"/>
  <c r="K79" i="28"/>
  <c r="I79" i="28"/>
  <c r="M85" i="28"/>
  <c r="K85" i="28"/>
  <c r="I85" i="28"/>
  <c r="M102" i="28"/>
  <c r="K102" i="28"/>
  <c r="I102" i="28"/>
  <c r="M120" i="28"/>
  <c r="M122" i="28"/>
  <c r="M124" i="28"/>
  <c r="M143" i="28"/>
  <c r="M123" i="27"/>
  <c r="L123" i="27"/>
  <c r="I123" i="27"/>
  <c r="J123" i="27"/>
  <c r="K123" i="27"/>
  <c r="E132" i="27"/>
  <c r="M131" i="27"/>
  <c r="L131" i="27"/>
  <c r="I131" i="27"/>
  <c r="K131" i="27"/>
  <c r="J131" i="27"/>
  <c r="F146" i="27"/>
  <c r="M140" i="27"/>
  <c r="L140" i="27"/>
  <c r="I140" i="27"/>
  <c r="J140" i="27"/>
  <c r="K140" i="27"/>
  <c r="M149" i="27"/>
  <c r="L149" i="27"/>
  <c r="I149" i="27"/>
  <c r="K149" i="27"/>
  <c r="J149" i="27"/>
  <c r="G160" i="27"/>
  <c r="M157" i="27"/>
  <c r="L157" i="27"/>
  <c r="J157" i="27"/>
  <c r="I157" i="27"/>
  <c r="K157" i="27"/>
  <c r="M8" i="28"/>
  <c r="K8" i="28"/>
  <c r="I8" i="28"/>
  <c r="M15" i="28"/>
  <c r="K15" i="28"/>
  <c r="I15" i="28"/>
  <c r="M26" i="28"/>
  <c r="L26" i="28"/>
  <c r="K26" i="28"/>
  <c r="J26" i="28"/>
  <c r="I26" i="28"/>
  <c r="M31" i="28"/>
  <c r="L31" i="28"/>
  <c r="J31" i="28"/>
  <c r="L117" i="27"/>
  <c r="M117" i="27"/>
  <c r="K117" i="27"/>
  <c r="J117" i="27"/>
  <c r="I117" i="27"/>
  <c r="F132" i="27"/>
  <c r="L126" i="27"/>
  <c r="K126" i="27"/>
  <c r="I126" i="27"/>
  <c r="M126" i="27"/>
  <c r="J126" i="27"/>
  <c r="L135" i="27"/>
  <c r="K135" i="27"/>
  <c r="M135" i="27"/>
  <c r="J135" i="27"/>
  <c r="I135" i="27"/>
  <c r="G146" i="27"/>
  <c r="L143" i="27"/>
  <c r="K143" i="27"/>
  <c r="I143" i="27"/>
  <c r="M143" i="27"/>
  <c r="J143" i="27"/>
  <c r="L152" i="27"/>
  <c r="K152" i="27"/>
  <c r="I152" i="27"/>
  <c r="H160" i="27"/>
  <c r="M152" i="27"/>
  <c r="J152" i="27"/>
  <c r="L11" i="28"/>
  <c r="J11" i="28"/>
  <c r="M11" i="28"/>
  <c r="K155" i="27"/>
  <c r="J155" i="27"/>
  <c r="L155" i="27"/>
  <c r="I155" i="27"/>
  <c r="M155" i="27"/>
  <c r="L16" i="28"/>
  <c r="J16" i="28"/>
  <c r="M16" i="28"/>
  <c r="J22" i="28"/>
  <c r="L22" i="28"/>
  <c r="M22" i="28"/>
  <c r="L27" i="28"/>
  <c r="J27" i="28"/>
  <c r="M27" i="28"/>
  <c r="L32" i="28"/>
  <c r="J32" i="28"/>
  <c r="M32" i="28"/>
  <c r="M38" i="28"/>
  <c r="M59" i="28"/>
  <c r="M61" i="28"/>
  <c r="M64" i="28"/>
  <c r="M75" i="28"/>
  <c r="J33" i="30"/>
  <c r="I9" i="28"/>
  <c r="M9" i="28"/>
  <c r="K9" i="28"/>
  <c r="M12" i="28"/>
  <c r="I12" i="28"/>
  <c r="K12" i="28"/>
  <c r="I17" i="28"/>
  <c r="M17" i="28"/>
  <c r="K17" i="28"/>
  <c r="M23" i="28"/>
  <c r="M65" i="28"/>
  <c r="M67" i="28"/>
  <c r="M69" i="28"/>
  <c r="I127" i="27"/>
  <c r="M127" i="27"/>
  <c r="L127" i="27"/>
  <c r="K127" i="27"/>
  <c r="J127" i="27"/>
  <c r="I136" i="27"/>
  <c r="M136" i="27"/>
  <c r="L136" i="27"/>
  <c r="K136" i="27"/>
  <c r="J136" i="27"/>
  <c r="I144" i="27"/>
  <c r="M144" i="27"/>
  <c r="L144" i="27"/>
  <c r="K144" i="27"/>
  <c r="J144" i="27"/>
  <c r="C160" i="27"/>
  <c r="I153" i="27"/>
  <c r="M153" i="27"/>
  <c r="L153" i="27"/>
  <c r="K153" i="27"/>
  <c r="J153" i="27"/>
  <c r="I33" i="28"/>
  <c r="M33" i="28"/>
  <c r="K33" i="28"/>
  <c r="I39" i="28"/>
  <c r="M39" i="28"/>
  <c r="K39" i="28"/>
  <c r="L10" i="30"/>
  <c r="H38" i="30"/>
  <c r="L122" i="27"/>
  <c r="K122" i="27"/>
  <c r="M122" i="27"/>
  <c r="J122" i="27"/>
  <c r="I122" i="27"/>
  <c r="L130" i="27"/>
  <c r="K130" i="27"/>
  <c r="M130" i="27"/>
  <c r="J130" i="27"/>
  <c r="I130" i="27"/>
  <c r="C146" i="27"/>
  <c r="L139" i="27"/>
  <c r="K139" i="27"/>
  <c r="M139" i="27"/>
  <c r="J139" i="27"/>
  <c r="I139" i="27"/>
  <c r="L148" i="27"/>
  <c r="K148" i="27"/>
  <c r="M148" i="27"/>
  <c r="J148" i="27"/>
  <c r="I148" i="27"/>
  <c r="D160" i="27"/>
  <c r="M156" i="27"/>
  <c r="L156" i="27"/>
  <c r="K156" i="27"/>
  <c r="J156" i="27"/>
  <c r="I156" i="27"/>
  <c r="J12" i="30"/>
  <c r="L15" i="30"/>
  <c r="F32" i="30"/>
  <c r="H41" i="30"/>
  <c r="H106" i="30"/>
  <c r="H14" i="30"/>
  <c r="J17" i="30"/>
  <c r="L20" i="30"/>
  <c r="J36" i="30"/>
  <c r="J9" i="30"/>
  <c r="L12" i="30"/>
  <c r="F16" i="30"/>
  <c r="H19" i="30"/>
  <c r="J39" i="30"/>
  <c r="L102" i="30"/>
  <c r="H11" i="30"/>
  <c r="J14" i="30"/>
  <c r="F21" i="30"/>
  <c r="L34" i="30"/>
  <c r="H98" i="30"/>
  <c r="F108" i="30"/>
  <c r="F13" i="30"/>
  <c r="H16" i="30"/>
  <c r="J31" i="30"/>
  <c r="F35" i="30"/>
  <c r="L37" i="30"/>
  <c r="F18" i="30"/>
  <c r="H33" i="30"/>
  <c r="F40" i="30"/>
  <c r="L42" i="30"/>
  <c r="J104" i="30"/>
  <c r="F10" i="30"/>
  <c r="L18" i="30"/>
  <c r="L31" i="30"/>
  <c r="F43" i="30"/>
  <c r="F100" i="30"/>
  <c r="J82" i="30"/>
  <c r="H84" i="30"/>
  <c r="F86" i="30"/>
  <c r="F97" i="30"/>
  <c r="L99" i="30"/>
  <c r="J101" i="30"/>
  <c r="H103" i="30"/>
  <c r="F105" i="30"/>
  <c r="L107" i="30"/>
  <c r="J109" i="30"/>
  <c r="H35" i="30"/>
  <c r="F37" i="30"/>
  <c r="L39" i="30"/>
  <c r="J41" i="30"/>
  <c r="H43" i="30"/>
  <c r="H54" i="30"/>
  <c r="F56" i="30"/>
  <c r="J60" i="30"/>
  <c r="H62" i="30"/>
  <c r="F64" i="30"/>
  <c r="F75" i="30"/>
  <c r="J79" i="30"/>
  <c r="H81" i="30"/>
  <c r="F83" i="30"/>
  <c r="J87" i="30"/>
  <c r="J98" i="30"/>
  <c r="H100" i="30"/>
  <c r="F102" i="30"/>
  <c r="L104" i="30"/>
  <c r="J106" i="30"/>
  <c r="H108" i="30"/>
  <c r="L9" i="30"/>
  <c r="J11" i="30"/>
  <c r="H13" i="30"/>
  <c r="F15" i="30"/>
  <c r="L17" i="30"/>
  <c r="J19" i="30"/>
  <c r="H21" i="30"/>
  <c r="H32" i="30"/>
  <c r="F34" i="30"/>
  <c r="L36" i="30"/>
  <c r="J38" i="30"/>
  <c r="H40" i="30"/>
  <c r="F42" i="30"/>
  <c r="F53" i="30"/>
  <c r="J57" i="30"/>
  <c r="H59" i="30"/>
  <c r="F61" i="30"/>
  <c r="H97" i="30"/>
  <c r="F99" i="30"/>
  <c r="L101" i="30"/>
  <c r="J103" i="30"/>
  <c r="H105" i="30"/>
  <c r="F107" i="30"/>
  <c r="L109" i="30"/>
  <c r="H12" i="31"/>
  <c r="H10" i="30"/>
  <c r="F12" i="30"/>
  <c r="L14" i="30"/>
  <c r="J16" i="30"/>
  <c r="H18" i="30"/>
  <c r="F20" i="30"/>
  <c r="F31" i="30"/>
  <c r="L33" i="30"/>
  <c r="J35" i="30"/>
  <c r="H37" i="30"/>
  <c r="F39" i="30"/>
  <c r="L41" i="30"/>
  <c r="J43" i="30"/>
  <c r="L98" i="30"/>
  <c r="J100" i="30"/>
  <c r="H102" i="30"/>
  <c r="F104" i="30"/>
  <c r="L106" i="30"/>
  <c r="J108" i="30"/>
  <c r="F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J97" i="30"/>
  <c r="H99" i="30"/>
  <c r="F101" i="30"/>
  <c r="L103" i="30"/>
  <c r="J105" i="30"/>
  <c r="H107" i="30"/>
  <c r="F109" i="30"/>
  <c r="H252" i="30"/>
  <c r="J10" i="30"/>
  <c r="H12" i="30"/>
  <c r="F14" i="30"/>
  <c r="L16" i="30"/>
  <c r="J18" i="30"/>
  <c r="H20" i="30"/>
  <c r="H31" i="30"/>
  <c r="F33" i="30"/>
  <c r="L35" i="30"/>
  <c r="J37" i="30"/>
  <c r="H39" i="30"/>
  <c r="F41" i="30"/>
  <c r="L43" i="30"/>
  <c r="F98" i="30"/>
  <c r="L100" i="30"/>
  <c r="J102" i="30"/>
  <c r="H104" i="30"/>
  <c r="F106" i="30"/>
  <c r="L108" i="30"/>
  <c r="H9" i="30"/>
  <c r="F11" i="30"/>
  <c r="L13" i="30"/>
  <c r="J15" i="30"/>
  <c r="H17" i="30"/>
  <c r="F19" i="30"/>
  <c r="L21" i="30"/>
  <c r="L32" i="30"/>
  <c r="J34" i="30"/>
  <c r="H36" i="30"/>
  <c r="F38" i="30"/>
  <c r="L40" i="30"/>
  <c r="J42" i="30"/>
  <c r="L97" i="30"/>
  <c r="J99" i="30"/>
  <c r="H101" i="30"/>
  <c r="F103" i="30"/>
  <c r="L105" i="30"/>
  <c r="J107" i="30"/>
  <c r="H109" i="30"/>
  <c r="H21" i="31"/>
  <c r="F19" i="31"/>
  <c r="L21" i="31"/>
  <c r="L32" i="31"/>
  <c r="H34" i="35"/>
  <c r="H9" i="31"/>
  <c r="J19" i="31"/>
  <c r="L9" i="31"/>
  <c r="F11" i="31"/>
  <c r="H17" i="31"/>
  <c r="J11" i="31"/>
  <c r="F15" i="31"/>
  <c r="L17" i="31"/>
  <c r="H13" i="31"/>
  <c r="J15" i="31"/>
  <c r="F101" i="31"/>
  <c r="F252" i="30"/>
  <c r="J10" i="31"/>
  <c r="L13" i="31"/>
  <c r="H10" i="31"/>
  <c r="F12" i="31"/>
  <c r="L14" i="31"/>
  <c r="J16" i="31"/>
  <c r="H18" i="31"/>
  <c r="F20" i="31"/>
  <c r="F9" i="31"/>
  <c r="L11" i="31"/>
  <c r="J13" i="31"/>
  <c r="H15" i="31"/>
  <c r="F17" i="31"/>
  <c r="L19" i="31"/>
  <c r="J21" i="31"/>
  <c r="J32" i="31"/>
  <c r="F14" i="31"/>
  <c r="L16" i="31"/>
  <c r="J18" i="31"/>
  <c r="H20" i="31"/>
  <c r="F109" i="31"/>
  <c r="L10" i="31"/>
  <c r="J12" i="31"/>
  <c r="H14" i="31"/>
  <c r="F16" i="31"/>
  <c r="L18" i="31"/>
  <c r="J20" i="31"/>
  <c r="J9" i="31"/>
  <c r="H11" i="31"/>
  <c r="F13" i="31"/>
  <c r="L15" i="31"/>
  <c r="J17" i="31"/>
  <c r="H19" i="31"/>
  <c r="F21" i="31"/>
  <c r="F10" i="31"/>
  <c r="L12" i="31"/>
  <c r="J14" i="31"/>
  <c r="H16" i="31"/>
  <c r="F18" i="31"/>
  <c r="L20" i="31"/>
  <c r="M10" i="37"/>
  <c r="L10" i="37"/>
  <c r="K10" i="37"/>
  <c r="F12" i="38"/>
  <c r="AP10" i="35"/>
  <c r="AQ10" i="35"/>
  <c r="AN36" i="35"/>
  <c r="AO32" i="35"/>
  <c r="AN32" i="35"/>
  <c r="X32" i="35"/>
  <c r="Y32" i="35"/>
  <c r="X31" i="35"/>
  <c r="T8" i="37"/>
  <c r="S8" i="37"/>
  <c r="R8" i="37"/>
  <c r="Q8" i="37"/>
  <c r="P8" i="37"/>
  <c r="O8" i="37"/>
  <c r="I12" i="40"/>
  <c r="H12" i="40"/>
  <c r="AN31" i="35"/>
  <c r="K134" i="38"/>
  <c r="O134" i="38"/>
  <c r="N134" i="38"/>
  <c r="H6" i="37"/>
  <c r="G6" i="37"/>
  <c r="D11" i="37"/>
  <c r="I142" i="41"/>
  <c r="E11" i="37"/>
  <c r="M11" i="39"/>
  <c r="L11" i="39"/>
  <c r="F7" i="38"/>
  <c r="I7" i="38"/>
  <c r="H7" i="38"/>
  <c r="O136" i="38"/>
  <c r="N136" i="38"/>
  <c r="M136" i="38"/>
  <c r="L136" i="38"/>
  <c r="K136" i="38"/>
  <c r="O127" i="37"/>
  <c r="N127" i="37"/>
  <c r="J129" i="37"/>
  <c r="I11" i="38"/>
  <c r="H11" i="38"/>
  <c r="I8" i="37"/>
  <c r="H8" i="37"/>
  <c r="G8" i="37"/>
  <c r="I128" i="37"/>
  <c r="F8" i="38"/>
  <c r="S11" i="38"/>
  <c r="R11" i="38"/>
  <c r="Q11" i="38"/>
  <c r="P11" i="38"/>
  <c r="O124" i="37"/>
  <c r="N124" i="37"/>
  <c r="H137" i="38"/>
  <c r="G137" i="38"/>
  <c r="M10" i="39"/>
  <c r="L10" i="39"/>
  <c r="S12" i="40"/>
  <c r="R12" i="40"/>
  <c r="Q12" i="40"/>
  <c r="P12" i="40"/>
  <c r="M7" i="37"/>
  <c r="K7" i="37"/>
  <c r="L7" i="37"/>
  <c r="F11" i="37"/>
  <c r="I9" i="37"/>
  <c r="H9" i="37"/>
  <c r="G9" i="37"/>
  <c r="S9" i="37"/>
  <c r="N11" i="37"/>
  <c r="R9" i="37"/>
  <c r="Q9" i="37"/>
  <c r="P9" i="37"/>
  <c r="O9" i="37"/>
  <c r="T9" i="37"/>
  <c r="I12" i="38"/>
  <c r="H12" i="38"/>
  <c r="S12" i="38"/>
  <c r="R12" i="38"/>
  <c r="Q12" i="38"/>
  <c r="P12" i="38"/>
  <c r="O138" i="38"/>
  <c r="N138" i="38"/>
  <c r="M138" i="38"/>
  <c r="L138" i="38"/>
  <c r="K138" i="38"/>
  <c r="I134" i="39"/>
  <c r="H134" i="39"/>
  <c r="G134" i="39"/>
  <c r="O135" i="39"/>
  <c r="N135" i="39"/>
  <c r="M135" i="39"/>
  <c r="L135" i="39"/>
  <c r="O138" i="40"/>
  <c r="N138" i="40"/>
  <c r="M138" i="40"/>
  <c r="L138" i="40"/>
  <c r="K138" i="40"/>
  <c r="S11" i="41"/>
  <c r="R11" i="41"/>
  <c r="L6" i="37"/>
  <c r="K6" i="37"/>
  <c r="N135" i="38"/>
  <c r="M135" i="38"/>
  <c r="L135" i="38"/>
  <c r="K135" i="38"/>
  <c r="O135" i="38"/>
  <c r="N6" i="40"/>
  <c r="I134" i="40"/>
  <c r="H134" i="40"/>
  <c r="G134" i="40"/>
  <c r="N14" i="41"/>
  <c r="M8" i="37"/>
  <c r="L8" i="37"/>
  <c r="K8" i="37"/>
  <c r="I10" i="37"/>
  <c r="H10" i="37"/>
  <c r="G10" i="37"/>
  <c r="Q10" i="37"/>
  <c r="P10" i="37"/>
  <c r="O10" i="37"/>
  <c r="T10" i="37"/>
  <c r="S10" i="37"/>
  <c r="R10" i="37"/>
  <c r="M128" i="37"/>
  <c r="L128" i="37"/>
  <c r="F6" i="38"/>
  <c r="F10" i="38"/>
  <c r="M11" i="38"/>
  <c r="L11" i="38"/>
  <c r="H136" i="38"/>
  <c r="G136" i="38"/>
  <c r="N10" i="40"/>
  <c r="N6" i="41"/>
  <c r="F9" i="42"/>
  <c r="L137" i="38"/>
  <c r="K137" i="38"/>
  <c r="O137" i="38"/>
  <c r="N137" i="38"/>
  <c r="M137" i="38"/>
  <c r="S10" i="39"/>
  <c r="R10" i="39"/>
  <c r="P10" i="39"/>
  <c r="Q10" i="39"/>
  <c r="N10" i="41"/>
  <c r="O6" i="37"/>
  <c r="R6" i="37"/>
  <c r="Q6" i="37"/>
  <c r="P6" i="37"/>
  <c r="G7" i="37"/>
  <c r="I7" i="37"/>
  <c r="H7" i="37"/>
  <c r="O7" i="37"/>
  <c r="S7" i="37"/>
  <c r="R7" i="37"/>
  <c r="T7" i="37"/>
  <c r="Q7" i="37"/>
  <c r="P7" i="37"/>
  <c r="K9" i="37"/>
  <c r="J11" i="37"/>
  <c r="M9" i="37"/>
  <c r="L9" i="37"/>
  <c r="F11" i="38"/>
  <c r="L12" i="38"/>
  <c r="M12" i="38"/>
  <c r="G138" i="38"/>
  <c r="H138" i="38"/>
  <c r="C11" i="37"/>
  <c r="H135" i="38"/>
  <c r="G135" i="38"/>
  <c r="M134" i="40"/>
  <c r="L134" i="40"/>
  <c r="K134" i="40"/>
  <c r="O134" i="40"/>
  <c r="N134" i="40"/>
  <c r="N13" i="41"/>
  <c r="L13" i="41"/>
  <c r="M13" i="41"/>
  <c r="I136" i="39"/>
  <c r="H136" i="39"/>
  <c r="G136" i="39"/>
  <c r="O135" i="40"/>
  <c r="N135" i="40"/>
  <c r="M135" i="40"/>
  <c r="L135" i="40"/>
  <c r="K135" i="40"/>
  <c r="J13" i="42"/>
  <c r="I13" i="42"/>
  <c r="H13" i="42"/>
  <c r="H145" i="42"/>
  <c r="G145" i="42"/>
  <c r="F8" i="43"/>
  <c r="T11" i="43"/>
  <c r="R11" i="43"/>
  <c r="Q11" i="43"/>
  <c r="S11" i="43"/>
  <c r="P11" i="43"/>
  <c r="J15" i="43"/>
  <c r="I15" i="43"/>
  <c r="H15" i="43"/>
  <c r="I139" i="43"/>
  <c r="H139" i="43"/>
  <c r="G139" i="43"/>
  <c r="O137" i="39"/>
  <c r="N137" i="39"/>
  <c r="M137" i="39"/>
  <c r="L137" i="39"/>
  <c r="N11" i="40"/>
  <c r="M11" i="40"/>
  <c r="L11" i="40"/>
  <c r="I136" i="40"/>
  <c r="H136" i="40"/>
  <c r="G136" i="40"/>
  <c r="P13" i="41"/>
  <c r="S13" i="41"/>
  <c r="R13" i="41"/>
  <c r="Q13" i="41"/>
  <c r="C16" i="42"/>
  <c r="M140" i="43"/>
  <c r="L140" i="43"/>
  <c r="M12" i="39"/>
  <c r="L12" i="39"/>
  <c r="I138" i="39"/>
  <c r="H138" i="39"/>
  <c r="G138" i="39"/>
  <c r="N137" i="40"/>
  <c r="M137" i="40"/>
  <c r="L137" i="40"/>
  <c r="K137" i="40"/>
  <c r="O137" i="40"/>
  <c r="H139" i="41"/>
  <c r="G139" i="41"/>
  <c r="I139" i="41"/>
  <c r="D16" i="42"/>
  <c r="M137" i="43"/>
  <c r="L137" i="43"/>
  <c r="D9" i="44"/>
  <c r="I135" i="39"/>
  <c r="H135" i="39"/>
  <c r="G135" i="39"/>
  <c r="N12" i="40"/>
  <c r="M12" i="40"/>
  <c r="L12" i="40"/>
  <c r="I138" i="40"/>
  <c r="H138" i="40"/>
  <c r="G138" i="40"/>
  <c r="K16" i="42"/>
  <c r="N6" i="42"/>
  <c r="M6" i="42"/>
  <c r="L6" i="42"/>
  <c r="J8" i="42"/>
  <c r="I8" i="42"/>
  <c r="H8" i="42"/>
  <c r="D18" i="44"/>
  <c r="I11" i="39"/>
  <c r="H11" i="39"/>
  <c r="Q11" i="39"/>
  <c r="P11" i="39"/>
  <c r="S11" i="39"/>
  <c r="R11" i="39"/>
  <c r="L136" i="39"/>
  <c r="O136" i="39"/>
  <c r="N136" i="39"/>
  <c r="M136" i="39"/>
  <c r="H135" i="40"/>
  <c r="G135" i="40"/>
  <c r="I135" i="40"/>
  <c r="F12" i="42"/>
  <c r="N13" i="43"/>
  <c r="M13" i="43"/>
  <c r="L13" i="43"/>
  <c r="G137" i="39"/>
  <c r="I137" i="39"/>
  <c r="H137" i="39"/>
  <c r="H11" i="40"/>
  <c r="I11" i="40"/>
  <c r="P11" i="40"/>
  <c r="S11" i="40"/>
  <c r="R11" i="40"/>
  <c r="Q11" i="40"/>
  <c r="K136" i="40"/>
  <c r="O136" i="40"/>
  <c r="N136" i="40"/>
  <c r="M136" i="40"/>
  <c r="L136" i="40"/>
  <c r="I145" i="41"/>
  <c r="I138" i="41"/>
  <c r="T8" i="42"/>
  <c r="S8" i="42"/>
  <c r="R8" i="42"/>
  <c r="Q8" i="42"/>
  <c r="P8" i="42"/>
  <c r="D20" i="45"/>
  <c r="I12" i="39"/>
  <c r="H12" i="39"/>
  <c r="S12" i="39"/>
  <c r="R12" i="39"/>
  <c r="Q12" i="39"/>
  <c r="P12" i="39"/>
  <c r="O138" i="39"/>
  <c r="N138" i="39"/>
  <c r="M138" i="39"/>
  <c r="L138" i="39"/>
  <c r="I137" i="40"/>
  <c r="H137" i="40"/>
  <c r="G137" i="40"/>
  <c r="I15" i="42"/>
  <c r="J15" i="42"/>
  <c r="H15" i="42"/>
  <c r="H143" i="42"/>
  <c r="G143" i="42"/>
  <c r="J7" i="43"/>
  <c r="I7" i="43"/>
  <c r="H7" i="43"/>
  <c r="I136" i="41"/>
  <c r="G136" i="41"/>
  <c r="H136" i="41"/>
  <c r="K136" i="41" s="1"/>
  <c r="F6" i="42"/>
  <c r="E16" i="42"/>
  <c r="F16" i="42" s="1"/>
  <c r="N7" i="42"/>
  <c r="M7" i="42"/>
  <c r="L7" i="42"/>
  <c r="J9" i="42"/>
  <c r="I9" i="42"/>
  <c r="H9" i="42"/>
  <c r="T9" i="42"/>
  <c r="S9" i="42"/>
  <c r="R9" i="42"/>
  <c r="Q9" i="42"/>
  <c r="P9" i="42"/>
  <c r="F10" i="42"/>
  <c r="F11" i="42"/>
  <c r="T11" i="42"/>
  <c r="S11" i="42"/>
  <c r="R11" i="42"/>
  <c r="Q11" i="42"/>
  <c r="P11" i="42"/>
  <c r="M7" i="43"/>
  <c r="L7" i="43"/>
  <c r="N7" i="43"/>
  <c r="I9" i="43"/>
  <c r="H9" i="43"/>
  <c r="J9" i="43"/>
  <c r="F10" i="43"/>
  <c r="Q13" i="43"/>
  <c r="P13" i="43"/>
  <c r="T13" i="43"/>
  <c r="S13" i="43"/>
  <c r="R13" i="43"/>
  <c r="M15" i="43"/>
  <c r="L15" i="43"/>
  <c r="N15" i="43"/>
  <c r="I144" i="43"/>
  <c r="H144" i="43"/>
  <c r="G144" i="43"/>
  <c r="D8" i="45"/>
  <c r="P10" i="42"/>
  <c r="T10" i="42"/>
  <c r="S10" i="42"/>
  <c r="R10" i="42"/>
  <c r="Q10" i="42"/>
  <c r="J11" i="42"/>
  <c r="I11" i="42"/>
  <c r="H11" i="42"/>
  <c r="J12" i="42"/>
  <c r="I12" i="42"/>
  <c r="H12" i="42"/>
  <c r="O144" i="42"/>
  <c r="M144" i="42"/>
  <c r="L144" i="42"/>
  <c r="N144" i="42"/>
  <c r="I142" i="43"/>
  <c r="H142" i="43"/>
  <c r="G142" i="43"/>
  <c r="I136" i="43"/>
  <c r="H136" i="43"/>
  <c r="K136" i="43" s="1"/>
  <c r="G136" i="43"/>
  <c r="D10" i="44"/>
  <c r="D10" i="46"/>
  <c r="G16" i="42"/>
  <c r="J6" i="42"/>
  <c r="I6" i="42"/>
  <c r="H6" i="42"/>
  <c r="O16" i="42"/>
  <c r="R6" i="42"/>
  <c r="Q6" i="42"/>
  <c r="P6" i="42"/>
  <c r="T6" i="42"/>
  <c r="S6" i="42"/>
  <c r="F7" i="42"/>
  <c r="N8" i="42"/>
  <c r="M8" i="42"/>
  <c r="L8" i="42"/>
  <c r="H10" i="42"/>
  <c r="J10" i="42"/>
  <c r="I10" i="42"/>
  <c r="M13" i="42"/>
  <c r="N13" i="42"/>
  <c r="L13" i="42"/>
  <c r="N15" i="42"/>
  <c r="M15" i="42"/>
  <c r="L15" i="42"/>
  <c r="H137" i="42"/>
  <c r="G137" i="42"/>
  <c r="T7" i="43"/>
  <c r="R7" i="43"/>
  <c r="Q7" i="43"/>
  <c r="S7" i="43"/>
  <c r="P7" i="43"/>
  <c r="N9" i="43"/>
  <c r="M9" i="43"/>
  <c r="L9" i="43"/>
  <c r="J11" i="43"/>
  <c r="I11" i="43"/>
  <c r="H11" i="43"/>
  <c r="F12" i="43"/>
  <c r="T15" i="43"/>
  <c r="R15" i="43"/>
  <c r="Q15" i="43"/>
  <c r="S15" i="43"/>
  <c r="P15" i="43"/>
  <c r="I141" i="43"/>
  <c r="H141" i="43"/>
  <c r="G141" i="43"/>
  <c r="D13" i="44"/>
  <c r="D12" i="45"/>
  <c r="F14" i="42"/>
  <c r="D14" i="46"/>
  <c r="H7" i="42"/>
  <c r="J7" i="42"/>
  <c r="I7" i="42"/>
  <c r="P7" i="42"/>
  <c r="T7" i="42"/>
  <c r="S7" i="42"/>
  <c r="R7" i="42"/>
  <c r="Q7" i="42"/>
  <c r="F8" i="42"/>
  <c r="L9" i="42"/>
  <c r="N9" i="42"/>
  <c r="M9" i="42"/>
  <c r="Q15" i="42"/>
  <c r="P15" i="42"/>
  <c r="R15" i="42"/>
  <c r="T15" i="42"/>
  <c r="S15" i="42"/>
  <c r="F6" i="43"/>
  <c r="E16" i="43"/>
  <c r="F16" i="43" s="1"/>
  <c r="Q9" i="43"/>
  <c r="P9" i="43"/>
  <c r="R9" i="43"/>
  <c r="T9" i="43"/>
  <c r="S9" i="43"/>
  <c r="M11" i="43"/>
  <c r="L11" i="43"/>
  <c r="N11" i="43"/>
  <c r="I13" i="43"/>
  <c r="H13" i="43"/>
  <c r="J13" i="43"/>
  <c r="F14" i="43"/>
  <c r="D14" i="44"/>
  <c r="D16" i="45"/>
  <c r="I137" i="41"/>
  <c r="N10" i="42"/>
  <c r="M10" i="42"/>
  <c r="L10" i="42"/>
  <c r="N11" i="42"/>
  <c r="M11" i="42"/>
  <c r="L11" i="42"/>
  <c r="L12" i="42"/>
  <c r="N12" i="42"/>
  <c r="M12" i="42"/>
  <c r="R13" i="42"/>
  <c r="T13" i="42"/>
  <c r="S13" i="42"/>
  <c r="Q13" i="42"/>
  <c r="P13" i="42"/>
  <c r="O136" i="42"/>
  <c r="N136" i="42"/>
  <c r="D18" i="46"/>
  <c r="H14" i="42"/>
  <c r="I14" i="42"/>
  <c r="J14" i="42"/>
  <c r="S14" i="42"/>
  <c r="P14" i="42"/>
  <c r="T14" i="42"/>
  <c r="R14" i="42"/>
  <c r="Q14" i="42"/>
  <c r="F15" i="42"/>
  <c r="C16" i="43"/>
  <c r="K16" i="43"/>
  <c r="N6" i="43"/>
  <c r="L6" i="43"/>
  <c r="M6" i="43"/>
  <c r="J8" i="43"/>
  <c r="H8" i="43"/>
  <c r="I8" i="43"/>
  <c r="S8" i="43"/>
  <c r="R8" i="43"/>
  <c r="P8" i="43"/>
  <c r="T8" i="43"/>
  <c r="Q8" i="43"/>
  <c r="F9" i="43"/>
  <c r="N10" i="43"/>
  <c r="L10" i="43"/>
  <c r="M10" i="43"/>
  <c r="J12" i="43"/>
  <c r="H12" i="43"/>
  <c r="I12" i="43"/>
  <c r="S12" i="43"/>
  <c r="R12" i="43"/>
  <c r="P12" i="43"/>
  <c r="T12" i="43"/>
  <c r="Q12" i="43"/>
  <c r="F13" i="43"/>
  <c r="N14" i="43"/>
  <c r="L14" i="43"/>
  <c r="M14" i="43"/>
  <c r="D16" i="43"/>
  <c r="D11" i="44"/>
  <c r="D15" i="44"/>
  <c r="D19" i="44"/>
  <c r="D9" i="45"/>
  <c r="D13" i="45"/>
  <c r="D17" i="45"/>
  <c r="D11" i="46"/>
  <c r="D15" i="46"/>
  <c r="D19" i="46"/>
  <c r="H140" i="43"/>
  <c r="G140" i="43"/>
  <c r="I140" i="43"/>
  <c r="M137" i="42"/>
  <c r="L137" i="42"/>
  <c r="M145" i="42"/>
  <c r="L145" i="42"/>
  <c r="G137" i="43"/>
  <c r="I137" i="43"/>
  <c r="H137" i="43"/>
  <c r="D8" i="44"/>
  <c r="D12" i="44"/>
  <c r="D16" i="44"/>
  <c r="D20" i="44"/>
  <c r="D10" i="45"/>
  <c r="D14" i="45"/>
  <c r="D18" i="45"/>
  <c r="D8" i="46"/>
  <c r="D12" i="46"/>
  <c r="D16" i="46"/>
  <c r="D20" i="46"/>
  <c r="T12" i="42"/>
  <c r="S12" i="42"/>
  <c r="R12" i="42"/>
  <c r="Q12" i="42"/>
  <c r="P12" i="42"/>
  <c r="F13" i="42"/>
  <c r="N14" i="42"/>
  <c r="M14" i="42"/>
  <c r="L14" i="42"/>
  <c r="G16" i="43"/>
  <c r="H6" i="43"/>
  <c r="J6" i="43"/>
  <c r="I6" i="43"/>
  <c r="T6" i="43"/>
  <c r="O16" i="43"/>
  <c r="S6" i="43"/>
  <c r="R6" i="43"/>
  <c r="Q6" i="43"/>
  <c r="P6" i="43"/>
  <c r="F7" i="43"/>
  <c r="N8" i="43"/>
  <c r="M8" i="43"/>
  <c r="L8" i="43"/>
  <c r="J10" i="43"/>
  <c r="I10" i="43"/>
  <c r="H10" i="43"/>
  <c r="T10" i="43"/>
  <c r="S10" i="43"/>
  <c r="P10" i="43"/>
  <c r="Q10" i="43"/>
  <c r="R10" i="43"/>
  <c r="F11" i="43"/>
  <c r="L12" i="43"/>
  <c r="N12" i="43"/>
  <c r="M12" i="43"/>
  <c r="H14" i="43"/>
  <c r="I14" i="43"/>
  <c r="J14" i="43"/>
  <c r="T14" i="43"/>
  <c r="S14" i="43"/>
  <c r="R14" i="43"/>
  <c r="Q14" i="43"/>
  <c r="P14" i="43"/>
  <c r="F15" i="43"/>
  <c r="D17" i="44"/>
  <c r="D11" i="45"/>
  <c r="D15" i="45"/>
  <c r="D19" i="45"/>
  <c r="D9" i="46"/>
  <c r="D13" i="46"/>
  <c r="D17" i="46"/>
  <c r="M6" i="2"/>
  <c r="N6" i="2"/>
  <c r="J56" i="2"/>
  <c r="M31" i="2"/>
  <c r="K56" i="2"/>
  <c r="V6" i="5"/>
  <c r="U6" i="5"/>
  <c r="T6" i="5"/>
  <c r="H74" i="10"/>
  <c r="N31" i="2"/>
  <c r="L56" i="2"/>
  <c r="M6" i="5"/>
  <c r="L6" i="5"/>
  <c r="I6" i="5"/>
  <c r="S6" i="5"/>
  <c r="L52" i="8"/>
  <c r="F74" i="8"/>
  <c r="M6" i="13"/>
  <c r="L6" i="13"/>
  <c r="K6" i="13"/>
  <c r="J6" i="13"/>
  <c r="M79" i="3"/>
  <c r="W6" i="6"/>
  <c r="U6" i="6"/>
  <c r="T6" i="6"/>
  <c r="N56" i="2"/>
  <c r="K79" i="3"/>
  <c r="K152" i="3"/>
  <c r="K6" i="5"/>
  <c r="S6" i="6"/>
  <c r="M152" i="3"/>
  <c r="J6" i="2"/>
  <c r="K6" i="2"/>
  <c r="L152" i="3"/>
  <c r="V6" i="6"/>
  <c r="L6" i="6"/>
  <c r="J74" i="10"/>
  <c r="J8" i="10"/>
  <c r="F30" i="10"/>
  <c r="J96" i="10"/>
  <c r="J52" i="8"/>
  <c r="L74" i="8"/>
  <c r="M7" i="16"/>
  <c r="L7" i="16"/>
  <c r="K7" i="16"/>
  <c r="J7" i="16"/>
  <c r="I7" i="16"/>
  <c r="F52" i="10"/>
  <c r="I6" i="6"/>
  <c r="L30" i="10"/>
  <c r="H52" i="10"/>
  <c r="Z6" i="13"/>
  <c r="W5" i="12"/>
  <c r="L8" i="10"/>
  <c r="X5" i="12"/>
  <c r="I9" i="14"/>
  <c r="J5" i="12"/>
  <c r="X6" i="13"/>
  <c r="J9" i="14"/>
  <c r="K5" i="12"/>
  <c r="Y6" i="13"/>
  <c r="L5" i="12"/>
  <c r="J6" i="18"/>
  <c r="I6" i="18"/>
  <c r="AA7" i="15"/>
  <c r="W7" i="16"/>
  <c r="K7" i="15"/>
  <c r="Y7" i="16"/>
  <c r="J7" i="17"/>
  <c r="I7" i="17"/>
  <c r="M7" i="17"/>
  <c r="Y7" i="17"/>
  <c r="X7" i="17"/>
  <c r="R7" i="19"/>
  <c r="N7" i="19"/>
  <c r="Z7" i="19"/>
  <c r="T7" i="19"/>
  <c r="D7" i="19"/>
  <c r="J7" i="19"/>
  <c r="H7" i="19"/>
  <c r="X7" i="19"/>
  <c r="T8" i="21"/>
  <c r="S8" i="21"/>
  <c r="R8" i="21"/>
  <c r="Y7" i="22"/>
  <c r="AA7" i="22"/>
  <c r="J8" i="21"/>
  <c r="I8" i="21"/>
  <c r="H8" i="21"/>
  <c r="L7" i="22"/>
  <c r="J7" i="22"/>
  <c r="F96" i="24"/>
  <c r="F162" i="24"/>
  <c r="AB7" i="22"/>
  <c r="F8" i="24"/>
  <c r="F184" i="24"/>
  <c r="D52" i="24"/>
  <c r="F206" i="24"/>
  <c r="F228" i="24"/>
  <c r="F118" i="24"/>
  <c r="F140" i="24"/>
  <c r="J8" i="25"/>
  <c r="F254" i="24"/>
  <c r="F74" i="24"/>
  <c r="M6" i="27"/>
  <c r="K6" i="27"/>
  <c r="J6" i="27"/>
  <c r="K6" i="28"/>
  <c r="L6" i="28"/>
  <c r="L52" i="30"/>
  <c r="D8" i="31"/>
  <c r="J162" i="30"/>
  <c r="H52" i="30"/>
  <c r="L140" i="30"/>
  <c r="L184" i="30"/>
  <c r="L228" i="30"/>
  <c r="J228" i="30"/>
  <c r="J52" i="30"/>
  <c r="L206" i="30"/>
  <c r="J206" i="30"/>
  <c r="F8" i="31"/>
  <c r="L272" i="30"/>
  <c r="J250" i="30"/>
  <c r="L52" i="31"/>
  <c r="J30" i="31"/>
  <c r="H30" i="31"/>
  <c r="D74" i="31"/>
  <c r="F74" i="31"/>
  <c r="F30" i="31"/>
  <c r="P7" i="35"/>
  <c r="AN7" i="35"/>
  <c r="AE7" i="35"/>
  <c r="AO7" i="35"/>
  <c r="X7" i="35"/>
  <c r="AF7" i="35"/>
  <c r="AP7" i="35"/>
  <c r="AX7" i="35"/>
  <c r="AQ7" i="35"/>
  <c r="H7" i="35"/>
  <c r="AR7" i="35"/>
  <c r="AZ7" i="35"/>
  <c r="I29" i="35"/>
  <c r="I7" i="35"/>
  <c r="BA7" i="35"/>
  <c r="H29" i="35"/>
  <c r="I123" i="37"/>
  <c r="H123" i="37"/>
  <c r="G123" i="37"/>
  <c r="N133" i="39"/>
  <c r="N5" i="38"/>
  <c r="M5" i="38"/>
  <c r="L5" i="38"/>
  <c r="S5" i="39"/>
  <c r="R5" i="37"/>
  <c r="O123" i="37"/>
  <c r="K133" i="38"/>
  <c r="L5" i="39"/>
  <c r="K5" i="37"/>
  <c r="S5" i="37"/>
  <c r="F5" i="38"/>
  <c r="L133" i="38"/>
  <c r="M5" i="39"/>
  <c r="M133" i="38"/>
  <c r="N5" i="39"/>
  <c r="F5" i="40"/>
  <c r="H5" i="38"/>
  <c r="P5" i="38"/>
  <c r="N133" i="38"/>
  <c r="F5" i="41"/>
  <c r="K123" i="37"/>
  <c r="I5" i="38"/>
  <c r="Q5" i="38"/>
  <c r="G133" i="38"/>
  <c r="O133" i="38"/>
  <c r="H5" i="39"/>
  <c r="P5" i="39"/>
  <c r="L123" i="37"/>
  <c r="I5" i="39"/>
  <c r="Q5" i="39"/>
  <c r="O135" i="41"/>
  <c r="N135" i="41"/>
  <c r="L135" i="41"/>
  <c r="K135" i="41"/>
  <c r="N5" i="43"/>
  <c r="M5" i="43"/>
  <c r="M135" i="41"/>
  <c r="L5" i="43"/>
  <c r="G133" i="39"/>
  <c r="O133" i="39"/>
  <c r="H5" i="40"/>
  <c r="P5" i="40"/>
  <c r="N133" i="40"/>
  <c r="H5" i="41"/>
  <c r="P5" i="41"/>
  <c r="F5" i="42"/>
  <c r="H133" i="39"/>
  <c r="I5" i="40"/>
  <c r="Q5" i="40"/>
  <c r="G133" i="40"/>
  <c r="O133" i="40"/>
  <c r="I5" i="41"/>
  <c r="Q5" i="41"/>
  <c r="I133" i="39"/>
  <c r="J5" i="40"/>
  <c r="R5" i="40"/>
  <c r="H133" i="40"/>
  <c r="J5" i="41"/>
  <c r="R5" i="41"/>
  <c r="G135" i="41"/>
  <c r="O135" i="43"/>
  <c r="S5" i="40"/>
  <c r="S5" i="41"/>
  <c r="L5" i="41"/>
  <c r="T5" i="41"/>
  <c r="H135" i="41"/>
  <c r="N135" i="42"/>
  <c r="Q5" i="43"/>
  <c r="P5" i="43"/>
  <c r="H5" i="42"/>
  <c r="P5" i="42"/>
  <c r="O135" i="42"/>
  <c r="R5" i="43"/>
  <c r="R5" i="42"/>
  <c r="L135" i="42"/>
  <c r="I135" i="42"/>
  <c r="T5" i="43"/>
  <c r="S5" i="42"/>
  <c r="I5" i="43"/>
  <c r="H5" i="43"/>
  <c r="N135" i="43"/>
  <c r="M135" i="43"/>
  <c r="H135" i="42"/>
  <c r="J5" i="43"/>
  <c r="K135" i="43"/>
  <c r="M135" i="42"/>
  <c r="I135" i="43"/>
  <c r="I138" i="43" l="1"/>
  <c r="H138" i="43"/>
  <c r="K138" i="43" s="1"/>
  <c r="G138" i="43"/>
  <c r="F146" i="43"/>
  <c r="N7" i="41"/>
  <c r="M7" i="41"/>
  <c r="L7" i="41"/>
  <c r="K16" i="41"/>
  <c r="M7" i="39"/>
  <c r="L7" i="39"/>
  <c r="N7" i="39"/>
  <c r="P7" i="39"/>
  <c r="Q7" i="39"/>
  <c r="X34" i="35"/>
  <c r="I14" i="35"/>
  <c r="H14" i="35"/>
  <c r="O15" i="35"/>
  <c r="P15" i="35"/>
  <c r="F37" i="31"/>
  <c r="J281" i="30"/>
  <c r="H40" i="31"/>
  <c r="F263" i="30"/>
  <c r="H121" i="30"/>
  <c r="J121" i="30"/>
  <c r="L157" i="28"/>
  <c r="K157" i="28"/>
  <c r="J157" i="28"/>
  <c r="I157" i="28"/>
  <c r="M157" i="28"/>
  <c r="H118" i="28"/>
  <c r="M110" i="28"/>
  <c r="L110" i="28"/>
  <c r="J110" i="28"/>
  <c r="K110" i="28"/>
  <c r="I110" i="28"/>
  <c r="M81" i="28"/>
  <c r="I81" i="28"/>
  <c r="L81" i="28"/>
  <c r="K81" i="28"/>
  <c r="J81" i="28"/>
  <c r="J75" i="28"/>
  <c r="L75" i="28"/>
  <c r="H261" i="24"/>
  <c r="J261" i="24"/>
  <c r="J257" i="24"/>
  <c r="J216" i="24"/>
  <c r="L216" i="24"/>
  <c r="J219" i="24"/>
  <c r="L219" i="24"/>
  <c r="L62" i="25"/>
  <c r="J215" i="24"/>
  <c r="L215" i="24"/>
  <c r="F148" i="24"/>
  <c r="F20" i="24"/>
  <c r="H20" i="24"/>
  <c r="X40" i="19"/>
  <c r="E105" i="17"/>
  <c r="E93" i="17"/>
  <c r="X115" i="19"/>
  <c r="F36" i="8"/>
  <c r="H36" i="8"/>
  <c r="V32" i="6"/>
  <c r="U32" i="6"/>
  <c r="T32" i="6"/>
  <c r="W32" i="6"/>
  <c r="S32" i="6"/>
  <c r="L57" i="2"/>
  <c r="J57" i="2"/>
  <c r="M57" i="2"/>
  <c r="K57" i="2"/>
  <c r="N57" i="2"/>
  <c r="N59" i="2"/>
  <c r="I142" i="42"/>
  <c r="G142" i="42"/>
  <c r="H142" i="42"/>
  <c r="K142" i="42" s="1"/>
  <c r="L142" i="42"/>
  <c r="M142" i="42"/>
  <c r="I141" i="41"/>
  <c r="H141" i="41"/>
  <c r="K141" i="41" s="1"/>
  <c r="G141" i="41"/>
  <c r="O140" i="42"/>
  <c r="N140" i="42"/>
  <c r="I12" i="41"/>
  <c r="H12" i="41"/>
  <c r="J12" i="41"/>
  <c r="S15" i="41"/>
  <c r="R15" i="41"/>
  <c r="P15" i="41"/>
  <c r="Q15" i="41"/>
  <c r="T15" i="41"/>
  <c r="L9" i="40"/>
  <c r="N9" i="40"/>
  <c r="O145" i="43"/>
  <c r="N145" i="43"/>
  <c r="H138" i="41"/>
  <c r="K138" i="41" s="1"/>
  <c r="G138" i="41"/>
  <c r="J6" i="41"/>
  <c r="I6" i="41"/>
  <c r="H6" i="41"/>
  <c r="G16" i="41"/>
  <c r="J8" i="41"/>
  <c r="J15" i="41"/>
  <c r="J13" i="41"/>
  <c r="M6" i="41"/>
  <c r="L6" i="41"/>
  <c r="S8" i="40"/>
  <c r="R8" i="40"/>
  <c r="D16" i="41"/>
  <c r="C16" i="41"/>
  <c r="O140" i="41"/>
  <c r="N140" i="41"/>
  <c r="M140" i="41"/>
  <c r="L140" i="41"/>
  <c r="O136" i="41"/>
  <c r="N136" i="41"/>
  <c r="M136" i="41"/>
  <c r="J146" i="41"/>
  <c r="L136" i="41"/>
  <c r="T6" i="39"/>
  <c r="S6" i="39"/>
  <c r="R6" i="39"/>
  <c r="Q6" i="39"/>
  <c r="P6" i="39"/>
  <c r="T8" i="39"/>
  <c r="T10" i="39"/>
  <c r="AA20" i="39" s="1"/>
  <c r="T7" i="39"/>
  <c r="AA19" i="39" s="1"/>
  <c r="T11" i="39"/>
  <c r="T12" i="39"/>
  <c r="F11" i="41"/>
  <c r="S7" i="39"/>
  <c r="R7" i="39"/>
  <c r="R9" i="38"/>
  <c r="Q9" i="38"/>
  <c r="P9" i="38"/>
  <c r="T9" i="38"/>
  <c r="S9" i="38"/>
  <c r="L8" i="38"/>
  <c r="N8" i="38"/>
  <c r="AO37" i="35"/>
  <c r="AN37" i="35"/>
  <c r="I127" i="37"/>
  <c r="F129" i="37"/>
  <c r="H127" i="37"/>
  <c r="G127" i="37"/>
  <c r="M127" i="37"/>
  <c r="L127" i="37"/>
  <c r="Y35" i="35"/>
  <c r="X35" i="35"/>
  <c r="I31" i="35"/>
  <c r="H31" i="35"/>
  <c r="I37" i="35"/>
  <c r="H37" i="35"/>
  <c r="AF15" i="35"/>
  <c r="AE15" i="35"/>
  <c r="I8" i="35"/>
  <c r="H8" i="35"/>
  <c r="I15" i="35"/>
  <c r="H15" i="35"/>
  <c r="O16" i="35"/>
  <c r="P16" i="35"/>
  <c r="AF14" i="35"/>
  <c r="AE14" i="35"/>
  <c r="AY17" i="35"/>
  <c r="AX17" i="35"/>
  <c r="BB17" i="35"/>
  <c r="BA17" i="35"/>
  <c r="AZ17" i="35"/>
  <c r="Y15" i="35"/>
  <c r="X15" i="35"/>
  <c r="AQ14" i="35"/>
  <c r="AP14" i="35"/>
  <c r="AO14" i="35"/>
  <c r="AR14" i="35"/>
  <c r="AN14" i="35"/>
  <c r="F102" i="31"/>
  <c r="L77" i="31"/>
  <c r="J33" i="31"/>
  <c r="F105" i="31"/>
  <c r="J82" i="31"/>
  <c r="L82" i="31"/>
  <c r="F40" i="31"/>
  <c r="J77" i="31"/>
  <c r="L56" i="31"/>
  <c r="L105" i="31"/>
  <c r="L108" i="31"/>
  <c r="F98" i="31"/>
  <c r="J75" i="31"/>
  <c r="L103" i="31"/>
  <c r="F63" i="31"/>
  <c r="F38" i="31"/>
  <c r="J43" i="31"/>
  <c r="F281" i="30"/>
  <c r="J231" i="30"/>
  <c r="J187" i="30"/>
  <c r="H34" i="31"/>
  <c r="J34" i="31"/>
  <c r="H63" i="31"/>
  <c r="H98" i="31"/>
  <c r="H35" i="31"/>
  <c r="J282" i="30"/>
  <c r="L240" i="30"/>
  <c r="F232" i="30"/>
  <c r="H214" i="30"/>
  <c r="J214" i="30"/>
  <c r="L196" i="30"/>
  <c r="F188" i="30"/>
  <c r="H170" i="30"/>
  <c r="J170" i="30"/>
  <c r="F274" i="30"/>
  <c r="F276" i="30"/>
  <c r="H276" i="30"/>
  <c r="H281" i="30"/>
  <c r="J273" i="30"/>
  <c r="J240" i="30"/>
  <c r="H257" i="30"/>
  <c r="F239" i="30"/>
  <c r="H239" i="30"/>
  <c r="H229" i="30"/>
  <c r="J229" i="30"/>
  <c r="L211" i="30"/>
  <c r="F195" i="30"/>
  <c r="H195" i="30"/>
  <c r="H185" i="30"/>
  <c r="J185" i="30"/>
  <c r="L167" i="30"/>
  <c r="L214" i="30"/>
  <c r="J186" i="30"/>
  <c r="L186" i="30"/>
  <c r="H166" i="30"/>
  <c r="J166" i="30"/>
  <c r="J263" i="30"/>
  <c r="H255" i="30"/>
  <c r="F262" i="30"/>
  <c r="H262" i="30"/>
  <c r="H259" i="30"/>
  <c r="H256" i="30"/>
  <c r="F255" i="30"/>
  <c r="J233" i="30"/>
  <c r="F207" i="30"/>
  <c r="J189" i="30"/>
  <c r="F163" i="30"/>
  <c r="H63" i="30"/>
  <c r="J63" i="30"/>
  <c r="L125" i="30"/>
  <c r="J64" i="30"/>
  <c r="F152" i="30"/>
  <c r="L120" i="30"/>
  <c r="J78" i="30"/>
  <c r="F55" i="30"/>
  <c r="H75" i="30"/>
  <c r="J54" i="30"/>
  <c r="F148" i="30"/>
  <c r="L153" i="30"/>
  <c r="F150" i="30"/>
  <c r="H153" i="30"/>
  <c r="H120" i="30"/>
  <c r="F126" i="30"/>
  <c r="J120" i="30"/>
  <c r="H131" i="30"/>
  <c r="M96" i="28"/>
  <c r="L96" i="28"/>
  <c r="K96" i="28"/>
  <c r="H104" i="28"/>
  <c r="J96" i="28"/>
  <c r="I96" i="28"/>
  <c r="L73" i="28"/>
  <c r="K73" i="28"/>
  <c r="J73" i="28"/>
  <c r="M73" i="28"/>
  <c r="I73" i="28"/>
  <c r="M41" i="28"/>
  <c r="L41" i="28"/>
  <c r="K41" i="28"/>
  <c r="J41" i="28"/>
  <c r="I41" i="28"/>
  <c r="L24" i="28"/>
  <c r="M24" i="28"/>
  <c r="K24" i="28"/>
  <c r="J24" i="28"/>
  <c r="I24" i="28"/>
  <c r="M19" i="28"/>
  <c r="L19" i="28"/>
  <c r="K19" i="28"/>
  <c r="J19" i="28"/>
  <c r="I19" i="28"/>
  <c r="L97" i="28"/>
  <c r="J97" i="28"/>
  <c r="I97" i="28"/>
  <c r="M97" i="28"/>
  <c r="K97" i="28"/>
  <c r="H48" i="28"/>
  <c r="I40" i="28"/>
  <c r="M40" i="28"/>
  <c r="L40" i="28"/>
  <c r="K40" i="28"/>
  <c r="J40" i="28"/>
  <c r="K117" i="28"/>
  <c r="I117" i="28"/>
  <c r="M117" i="28"/>
  <c r="L117" i="28"/>
  <c r="J117" i="28"/>
  <c r="J121" i="28"/>
  <c r="L121" i="28"/>
  <c r="M121" i="28"/>
  <c r="K121" i="28"/>
  <c r="I121" i="28"/>
  <c r="M127" i="28"/>
  <c r="L127" i="28"/>
  <c r="J127" i="28"/>
  <c r="K127" i="28"/>
  <c r="I127" i="28"/>
  <c r="M153" i="28"/>
  <c r="L153" i="28"/>
  <c r="K153" i="28"/>
  <c r="J153" i="28"/>
  <c r="I153" i="28"/>
  <c r="L77" i="30"/>
  <c r="L57" i="30"/>
  <c r="L59" i="30"/>
  <c r="L99" i="28"/>
  <c r="J99" i="28"/>
  <c r="L25" i="28"/>
  <c r="J25" i="28"/>
  <c r="I31" i="28"/>
  <c r="K31" i="28"/>
  <c r="I142" i="28"/>
  <c r="K142" i="28"/>
  <c r="E48" i="28"/>
  <c r="F76" i="28"/>
  <c r="J143" i="28"/>
  <c r="L143" i="28"/>
  <c r="I141" i="28"/>
  <c r="M141" i="28"/>
  <c r="K141" i="28"/>
  <c r="L141" i="28"/>
  <c r="J141" i="28"/>
  <c r="E90" i="28"/>
  <c r="E76" i="28"/>
  <c r="M58" i="28"/>
  <c r="L58" i="28"/>
  <c r="K58" i="28"/>
  <c r="J58" i="28"/>
  <c r="I58" i="28"/>
  <c r="I16" i="28"/>
  <c r="K16" i="28"/>
  <c r="D104" i="28"/>
  <c r="I98" i="28"/>
  <c r="M98" i="28"/>
  <c r="L98" i="28"/>
  <c r="K98" i="28"/>
  <c r="J98" i="28"/>
  <c r="J51" i="28"/>
  <c r="I51" i="28"/>
  <c r="M51" i="28"/>
  <c r="L51" i="28"/>
  <c r="K51" i="28"/>
  <c r="C132" i="28"/>
  <c r="F62" i="28"/>
  <c r="F43" i="25"/>
  <c r="F60" i="25"/>
  <c r="L255" i="24"/>
  <c r="F63" i="25"/>
  <c r="L241" i="24"/>
  <c r="L214" i="24"/>
  <c r="L192" i="24"/>
  <c r="J150" i="24"/>
  <c r="L150" i="24"/>
  <c r="J128" i="24"/>
  <c r="L128" i="24"/>
  <c r="F75" i="24"/>
  <c r="H75" i="24"/>
  <c r="H233" i="24"/>
  <c r="J233" i="24"/>
  <c r="L217" i="24"/>
  <c r="L187" i="24"/>
  <c r="L129" i="24"/>
  <c r="F32" i="24"/>
  <c r="H32" i="24"/>
  <c r="L80" i="25"/>
  <c r="L104" i="25"/>
  <c r="L41" i="25"/>
  <c r="L65" i="25"/>
  <c r="L81" i="25"/>
  <c r="F258" i="24"/>
  <c r="H258" i="24"/>
  <c r="L232" i="24"/>
  <c r="L190" i="24"/>
  <c r="J170" i="24"/>
  <c r="H128" i="24"/>
  <c r="L64" i="24"/>
  <c r="F35" i="24"/>
  <c r="H35" i="24"/>
  <c r="L174" i="24"/>
  <c r="L144" i="24"/>
  <c r="J83" i="24"/>
  <c r="H58" i="24"/>
  <c r="H232" i="24"/>
  <c r="J232" i="24"/>
  <c r="L213" i="24"/>
  <c r="L125" i="24"/>
  <c r="F82" i="24"/>
  <c r="H82" i="24"/>
  <c r="F145" i="24"/>
  <c r="H145" i="24"/>
  <c r="F141" i="24"/>
  <c r="H141" i="24"/>
  <c r="J65" i="24"/>
  <c r="F128" i="24"/>
  <c r="L77" i="24"/>
  <c r="J55" i="24"/>
  <c r="L55" i="24"/>
  <c r="F236" i="24"/>
  <c r="F232" i="24"/>
  <c r="F214" i="24"/>
  <c r="F189" i="24"/>
  <c r="H189" i="24"/>
  <c r="F185" i="24"/>
  <c r="H185" i="24"/>
  <c r="F17" i="24"/>
  <c r="H17" i="24"/>
  <c r="R21" i="22"/>
  <c r="S21" i="22"/>
  <c r="Y13" i="22"/>
  <c r="AA13" i="22"/>
  <c r="T21" i="22"/>
  <c r="F172" i="24"/>
  <c r="F99" i="24"/>
  <c r="H99" i="24"/>
  <c r="F100" i="24"/>
  <c r="H100" i="24"/>
  <c r="X83" i="19"/>
  <c r="W91" i="19"/>
  <c r="X61" i="19"/>
  <c r="X31" i="19"/>
  <c r="W149" i="19"/>
  <c r="X150" i="19"/>
  <c r="F93" i="17"/>
  <c r="X71" i="19"/>
  <c r="X28" i="19"/>
  <c r="X152" i="19"/>
  <c r="X89" i="19"/>
  <c r="X117" i="19"/>
  <c r="X139" i="19"/>
  <c r="W147" i="19"/>
  <c r="W135" i="19"/>
  <c r="X155" i="19"/>
  <c r="X30" i="19"/>
  <c r="V49" i="19"/>
  <c r="V51" i="19"/>
  <c r="X52" i="19"/>
  <c r="X60" i="19"/>
  <c r="V91" i="19"/>
  <c r="V119" i="19"/>
  <c r="X116" i="19"/>
  <c r="X140" i="19"/>
  <c r="X59" i="19"/>
  <c r="J157" i="19"/>
  <c r="H157" i="19"/>
  <c r="J115" i="19"/>
  <c r="H115" i="19"/>
  <c r="J118" i="19"/>
  <c r="H118" i="19"/>
  <c r="H131" i="19"/>
  <c r="Z95" i="19"/>
  <c r="U135" i="19"/>
  <c r="Z135" i="19" s="1"/>
  <c r="R94" i="19"/>
  <c r="O93" i="19"/>
  <c r="C91" i="17"/>
  <c r="L86" i="17"/>
  <c r="K86" i="17"/>
  <c r="M86" i="17"/>
  <c r="J86" i="17"/>
  <c r="I86" i="17"/>
  <c r="L142" i="17"/>
  <c r="K142" i="17"/>
  <c r="I142" i="17"/>
  <c r="M142" i="17"/>
  <c r="J142" i="17"/>
  <c r="U11" i="14"/>
  <c r="M54" i="17"/>
  <c r="J54" i="17"/>
  <c r="I54" i="17"/>
  <c r="L54" i="17"/>
  <c r="K54" i="17"/>
  <c r="W43" i="12"/>
  <c r="C146" i="13"/>
  <c r="Y19" i="13"/>
  <c r="X19" i="13"/>
  <c r="W19" i="13"/>
  <c r="AA19" i="13"/>
  <c r="Z19" i="13"/>
  <c r="D104" i="13"/>
  <c r="H236" i="8"/>
  <c r="J236" i="8"/>
  <c r="W29" i="12"/>
  <c r="F19" i="10"/>
  <c r="H19" i="10"/>
  <c r="H55" i="10"/>
  <c r="J55" i="10"/>
  <c r="F273" i="8"/>
  <c r="H273" i="8"/>
  <c r="J56" i="8"/>
  <c r="L56" i="8"/>
  <c r="L62" i="10"/>
  <c r="F38" i="10"/>
  <c r="H38" i="10"/>
  <c r="F82" i="10"/>
  <c r="F275" i="8"/>
  <c r="K32" i="5"/>
  <c r="I32" i="5"/>
  <c r="J197" i="8"/>
  <c r="L159" i="3"/>
  <c r="M159" i="3"/>
  <c r="F62" i="8"/>
  <c r="M57" i="13"/>
  <c r="L57" i="13"/>
  <c r="K57" i="13"/>
  <c r="J57" i="13"/>
  <c r="I57" i="13"/>
  <c r="K61" i="13"/>
  <c r="J61" i="13"/>
  <c r="I61" i="13"/>
  <c r="M61" i="13"/>
  <c r="L61" i="13"/>
  <c r="M131" i="13"/>
  <c r="L131" i="13"/>
  <c r="K131" i="13"/>
  <c r="J131" i="13"/>
  <c r="I131" i="13"/>
  <c r="I34" i="5"/>
  <c r="L34" i="5"/>
  <c r="M34" i="5"/>
  <c r="K34" i="5"/>
  <c r="J34" i="5"/>
  <c r="M35" i="5"/>
  <c r="M52" i="13"/>
  <c r="L52" i="13"/>
  <c r="K52" i="13"/>
  <c r="J52" i="13"/>
  <c r="I52" i="13"/>
  <c r="J171" i="8"/>
  <c r="V45" i="5"/>
  <c r="U45" i="5"/>
  <c r="T45" i="5"/>
  <c r="W45" i="5"/>
  <c r="S45" i="5"/>
  <c r="F188" i="3"/>
  <c r="O143" i="43"/>
  <c r="N143" i="43"/>
  <c r="M143" i="43"/>
  <c r="L143" i="43"/>
  <c r="J14" i="41"/>
  <c r="I14" i="41"/>
  <c r="H14" i="41"/>
  <c r="M14" i="41"/>
  <c r="L14" i="41"/>
  <c r="F107" i="31"/>
  <c r="L37" i="31"/>
  <c r="L109" i="31"/>
  <c r="L38" i="31"/>
  <c r="L232" i="30"/>
  <c r="F187" i="30"/>
  <c r="H187" i="30"/>
  <c r="J123" i="30"/>
  <c r="F141" i="30"/>
  <c r="J143" i="30"/>
  <c r="J125" i="30"/>
  <c r="L87" i="30"/>
  <c r="K69" i="28"/>
  <c r="I69" i="28"/>
  <c r="J85" i="28"/>
  <c r="L85" i="28"/>
  <c r="K32" i="28"/>
  <c r="I32" i="28"/>
  <c r="F54" i="25"/>
  <c r="F151" i="24"/>
  <c r="L85" i="25"/>
  <c r="J192" i="24"/>
  <c r="H237" i="24"/>
  <c r="H85" i="24"/>
  <c r="J53" i="24"/>
  <c r="F235" i="24"/>
  <c r="F83" i="24"/>
  <c r="F164" i="24"/>
  <c r="X66" i="19"/>
  <c r="W65" i="19"/>
  <c r="X94" i="19"/>
  <c r="W93" i="19"/>
  <c r="X100" i="19"/>
  <c r="J16" i="19"/>
  <c r="H16" i="19"/>
  <c r="G21" i="19"/>
  <c r="D105" i="17"/>
  <c r="L97" i="17"/>
  <c r="J97" i="17"/>
  <c r="E48" i="13"/>
  <c r="X7" i="12"/>
  <c r="V7" i="12"/>
  <c r="U7" i="12"/>
  <c r="M66" i="13"/>
  <c r="L66" i="13"/>
  <c r="K66" i="13"/>
  <c r="J66" i="13"/>
  <c r="I66" i="13"/>
  <c r="J174" i="8"/>
  <c r="I143" i="43"/>
  <c r="H143" i="43"/>
  <c r="K143" i="43" s="1"/>
  <c r="G143" i="43"/>
  <c r="D146" i="42"/>
  <c r="N142" i="43"/>
  <c r="M142" i="43"/>
  <c r="L142" i="43"/>
  <c r="O142" i="43"/>
  <c r="I139" i="42"/>
  <c r="H139" i="42"/>
  <c r="G139" i="42"/>
  <c r="M139" i="42"/>
  <c r="L139" i="42"/>
  <c r="D146" i="41"/>
  <c r="N137" i="42"/>
  <c r="C146" i="42"/>
  <c r="O137" i="42"/>
  <c r="L9" i="41"/>
  <c r="N9" i="41"/>
  <c r="M9" i="41"/>
  <c r="P7" i="40"/>
  <c r="T7" i="40"/>
  <c r="AA19" i="40" s="1"/>
  <c r="S7" i="40"/>
  <c r="R7" i="40"/>
  <c r="Q7" i="40"/>
  <c r="Q12" i="41"/>
  <c r="P12" i="41"/>
  <c r="T12" i="41"/>
  <c r="S12" i="41"/>
  <c r="R12" i="41"/>
  <c r="R6" i="40"/>
  <c r="Q6" i="40"/>
  <c r="P6" i="40"/>
  <c r="T6" i="40"/>
  <c r="S6" i="40"/>
  <c r="T8" i="40"/>
  <c r="T11" i="40"/>
  <c r="T12" i="40"/>
  <c r="T9" i="40"/>
  <c r="S9" i="40"/>
  <c r="R9" i="40"/>
  <c r="Q9" i="40"/>
  <c r="P9" i="40"/>
  <c r="O144" i="41"/>
  <c r="N144" i="41"/>
  <c r="M144" i="41"/>
  <c r="L144" i="41"/>
  <c r="J6" i="39"/>
  <c r="I6" i="39"/>
  <c r="H6" i="39"/>
  <c r="J10" i="39"/>
  <c r="J7" i="39"/>
  <c r="J11" i="39"/>
  <c r="J12" i="39"/>
  <c r="F7" i="41"/>
  <c r="F6" i="39"/>
  <c r="F12" i="39"/>
  <c r="F11" i="39"/>
  <c r="F9" i="39"/>
  <c r="F8" i="39"/>
  <c r="F6" i="40"/>
  <c r="F12" i="40"/>
  <c r="F11" i="40"/>
  <c r="F9" i="40"/>
  <c r="J9" i="38"/>
  <c r="I9" i="38"/>
  <c r="H9" i="38"/>
  <c r="M9" i="38"/>
  <c r="L9" i="38"/>
  <c r="F9" i="38"/>
  <c r="I34" i="35"/>
  <c r="G128" i="37"/>
  <c r="H128" i="37"/>
  <c r="Y30" i="35"/>
  <c r="X30" i="35"/>
  <c r="I36" i="35"/>
  <c r="H36" i="35"/>
  <c r="I39" i="35"/>
  <c r="H39" i="35"/>
  <c r="AP11" i="35"/>
  <c r="AQ11" i="35"/>
  <c r="I16" i="35"/>
  <c r="H16" i="35"/>
  <c r="P10" i="35"/>
  <c r="O10" i="35"/>
  <c r="O17" i="35"/>
  <c r="P17" i="35"/>
  <c r="BA9" i="35"/>
  <c r="AZ9" i="35"/>
  <c r="AY9" i="35"/>
  <c r="AX9" i="35"/>
  <c r="BB9" i="35"/>
  <c r="AX10" i="35"/>
  <c r="BB10" i="35"/>
  <c r="BA10" i="35"/>
  <c r="AZ10" i="35"/>
  <c r="AY10" i="35"/>
  <c r="AY18" i="35"/>
  <c r="AX18" i="35"/>
  <c r="BB18" i="35"/>
  <c r="BA18" i="35"/>
  <c r="AZ18" i="35"/>
  <c r="Y16" i="35"/>
  <c r="X16" i="35"/>
  <c r="AQ15" i="35"/>
  <c r="AP15" i="35"/>
  <c r="AO15" i="35"/>
  <c r="AR15" i="35"/>
  <c r="AN15" i="35"/>
  <c r="J98" i="31"/>
  <c r="L31" i="31"/>
  <c r="J101" i="31"/>
  <c r="L101" i="31"/>
  <c r="L80" i="31"/>
  <c r="F59" i="31"/>
  <c r="J36" i="31"/>
  <c r="L36" i="31"/>
  <c r="L75" i="31"/>
  <c r="J64" i="31"/>
  <c r="L43" i="31"/>
  <c r="F33" i="31"/>
  <c r="F82" i="31"/>
  <c r="J59" i="31"/>
  <c r="L59" i="31"/>
  <c r="J108" i="31"/>
  <c r="L87" i="31"/>
  <c r="F77" i="31"/>
  <c r="L41" i="31"/>
  <c r="F31" i="31"/>
  <c r="J274" i="30"/>
  <c r="J239" i="30"/>
  <c r="L229" i="30"/>
  <c r="F213" i="30"/>
  <c r="J195" i="30"/>
  <c r="L185" i="30"/>
  <c r="F169" i="30"/>
  <c r="H37" i="31"/>
  <c r="H42" i="31"/>
  <c r="J42" i="31"/>
  <c r="H31" i="31"/>
  <c r="H82" i="31"/>
  <c r="H106" i="31"/>
  <c r="H43" i="31"/>
  <c r="H279" i="30"/>
  <c r="F240" i="30"/>
  <c r="F196" i="30"/>
  <c r="F273" i="30"/>
  <c r="L281" i="30"/>
  <c r="H273" i="30"/>
  <c r="F283" i="30"/>
  <c r="H278" i="30"/>
  <c r="H283" i="30"/>
  <c r="L238" i="30"/>
  <c r="H237" i="30"/>
  <c r="J237" i="30"/>
  <c r="L219" i="30"/>
  <c r="F211" i="30"/>
  <c r="H193" i="30"/>
  <c r="J193" i="30"/>
  <c r="L175" i="30"/>
  <c r="F167" i="30"/>
  <c r="J255" i="30"/>
  <c r="F234" i="30"/>
  <c r="H234" i="30"/>
  <c r="F214" i="30"/>
  <c r="J194" i="30"/>
  <c r="L194" i="30"/>
  <c r="H174" i="30"/>
  <c r="J174" i="30"/>
  <c r="F260" i="30"/>
  <c r="F257" i="30"/>
  <c r="F254" i="30"/>
  <c r="H254" i="30"/>
  <c r="F261" i="30"/>
  <c r="F258" i="30"/>
  <c r="H258" i="30"/>
  <c r="J241" i="30"/>
  <c r="L231" i="30"/>
  <c r="F215" i="30"/>
  <c r="J197" i="30"/>
  <c r="L187" i="30"/>
  <c r="F171" i="30"/>
  <c r="L147" i="30"/>
  <c r="J152" i="30"/>
  <c r="L124" i="30"/>
  <c r="J83" i="30"/>
  <c r="F62" i="30"/>
  <c r="L150" i="30"/>
  <c r="H53" i="30"/>
  <c r="H64" i="30"/>
  <c r="L151" i="30"/>
  <c r="L148" i="30"/>
  <c r="L145" i="30"/>
  <c r="F142" i="30"/>
  <c r="H145" i="30"/>
  <c r="J119" i="30"/>
  <c r="J76" i="30"/>
  <c r="H130" i="30"/>
  <c r="H127" i="30"/>
  <c r="H123" i="30"/>
  <c r="K10" i="28"/>
  <c r="I10" i="28"/>
  <c r="J28" i="28"/>
  <c r="I28" i="28"/>
  <c r="M28" i="28"/>
  <c r="L28" i="28"/>
  <c r="K28" i="28"/>
  <c r="H34" i="28"/>
  <c r="L106" i="28"/>
  <c r="J106" i="28"/>
  <c r="I106" i="28"/>
  <c r="M106" i="28"/>
  <c r="K106" i="28"/>
  <c r="M57" i="28"/>
  <c r="L57" i="28"/>
  <c r="K57" i="28"/>
  <c r="J57" i="28"/>
  <c r="I57" i="28"/>
  <c r="K126" i="28"/>
  <c r="I126" i="28"/>
  <c r="M126" i="28"/>
  <c r="L126" i="28"/>
  <c r="J126" i="28"/>
  <c r="J129" i="28"/>
  <c r="L129" i="28"/>
  <c r="K129" i="28"/>
  <c r="I129" i="28"/>
  <c r="M129" i="28"/>
  <c r="M136" i="28"/>
  <c r="L136" i="28"/>
  <c r="J136" i="28"/>
  <c r="I136" i="28"/>
  <c r="K136" i="28"/>
  <c r="L61" i="30"/>
  <c r="L85" i="30"/>
  <c r="L65" i="30"/>
  <c r="L78" i="30"/>
  <c r="F104" i="28"/>
  <c r="F48" i="28"/>
  <c r="K111" i="28"/>
  <c r="I111" i="28"/>
  <c r="G48" i="28"/>
  <c r="K143" i="28"/>
  <c r="I143" i="28"/>
  <c r="I67" i="28"/>
  <c r="K67" i="28"/>
  <c r="E104" i="28"/>
  <c r="J102" i="28"/>
  <c r="L102" i="28"/>
  <c r="J142" i="28"/>
  <c r="L142" i="28"/>
  <c r="M139" i="28"/>
  <c r="L139" i="28"/>
  <c r="K139" i="28"/>
  <c r="I139" i="28"/>
  <c r="J139" i="28"/>
  <c r="K75" i="28"/>
  <c r="I75" i="28"/>
  <c r="K56" i="28"/>
  <c r="J56" i="28"/>
  <c r="M56" i="28"/>
  <c r="L56" i="28"/>
  <c r="I56" i="28"/>
  <c r="E34" i="28"/>
  <c r="D20" i="28"/>
  <c r="D146" i="28"/>
  <c r="M130" i="28"/>
  <c r="L130" i="28"/>
  <c r="K130" i="28"/>
  <c r="I130" i="28"/>
  <c r="J130" i="28"/>
  <c r="C76" i="28"/>
  <c r="F100" i="25"/>
  <c r="J259" i="24"/>
  <c r="L259" i="24"/>
  <c r="F76" i="25"/>
  <c r="H264" i="24"/>
  <c r="J264" i="24"/>
  <c r="F106" i="25"/>
  <c r="J265" i="24"/>
  <c r="F58" i="25"/>
  <c r="J263" i="24"/>
  <c r="J235" i="24"/>
  <c r="L148" i="24"/>
  <c r="L126" i="24"/>
  <c r="J197" i="24"/>
  <c r="L197" i="24"/>
  <c r="J167" i="24"/>
  <c r="L167" i="24"/>
  <c r="H147" i="24"/>
  <c r="J147" i="24"/>
  <c r="H65" i="24"/>
  <c r="L105" i="25"/>
  <c r="L99" i="25"/>
  <c r="L36" i="25"/>
  <c r="L60" i="25"/>
  <c r="L76" i="25"/>
  <c r="L100" i="25"/>
  <c r="F266" i="24"/>
  <c r="H266" i="24"/>
  <c r="H230" i="24"/>
  <c r="L168" i="24"/>
  <c r="J148" i="24"/>
  <c r="H87" i="24"/>
  <c r="L59" i="25"/>
  <c r="L233" i="24"/>
  <c r="J212" i="24"/>
  <c r="H192" i="24"/>
  <c r="J124" i="24"/>
  <c r="L54" i="24"/>
  <c r="H231" i="24"/>
  <c r="J231" i="24"/>
  <c r="J193" i="24"/>
  <c r="L193" i="24"/>
  <c r="H173" i="24"/>
  <c r="J173" i="24"/>
  <c r="J163" i="24"/>
  <c r="L163" i="24"/>
  <c r="H143" i="24"/>
  <c r="J143" i="24"/>
  <c r="H80" i="24"/>
  <c r="J80" i="24"/>
  <c r="F55" i="24"/>
  <c r="H55" i="24"/>
  <c r="F153" i="24"/>
  <c r="H153" i="24"/>
  <c r="F149" i="24"/>
  <c r="H149" i="24"/>
  <c r="F125" i="24"/>
  <c r="L79" i="24"/>
  <c r="L85" i="24"/>
  <c r="J63" i="24"/>
  <c r="L63" i="24"/>
  <c r="F240" i="24"/>
  <c r="F211" i="24"/>
  <c r="H211" i="24"/>
  <c r="F207" i="24"/>
  <c r="H207" i="24"/>
  <c r="F84" i="24"/>
  <c r="F53" i="24"/>
  <c r="F197" i="24"/>
  <c r="H197" i="24"/>
  <c r="F193" i="24"/>
  <c r="H193" i="24"/>
  <c r="F14" i="24"/>
  <c r="H14" i="24"/>
  <c r="U21" i="22"/>
  <c r="F169" i="24"/>
  <c r="F107" i="24"/>
  <c r="H107" i="24"/>
  <c r="F108" i="24"/>
  <c r="H108" i="24"/>
  <c r="J81" i="19"/>
  <c r="H81" i="19"/>
  <c r="J59" i="19"/>
  <c r="H59" i="19"/>
  <c r="X27" i="19"/>
  <c r="W35" i="19"/>
  <c r="E133" i="17"/>
  <c r="E91" i="17"/>
  <c r="J144" i="19"/>
  <c r="H144" i="19"/>
  <c r="X19" i="19"/>
  <c r="X67" i="19"/>
  <c r="X160" i="19"/>
  <c r="X98" i="19"/>
  <c r="X122" i="19"/>
  <c r="W121" i="19"/>
  <c r="X141" i="19"/>
  <c r="J57" i="19"/>
  <c r="H57" i="19"/>
  <c r="J98" i="19"/>
  <c r="H98" i="19"/>
  <c r="J128" i="19"/>
  <c r="H128" i="19"/>
  <c r="H56" i="19"/>
  <c r="U65" i="19"/>
  <c r="R58" i="19"/>
  <c r="E79" i="19"/>
  <c r="J62" i="17"/>
  <c r="L62" i="17"/>
  <c r="L138" i="17"/>
  <c r="K138" i="17"/>
  <c r="M138" i="17"/>
  <c r="J138" i="17"/>
  <c r="I138" i="17"/>
  <c r="W19" i="16"/>
  <c r="Z19" i="16"/>
  <c r="Y19" i="16"/>
  <c r="X19" i="16"/>
  <c r="Y16" i="16"/>
  <c r="X16" i="16"/>
  <c r="W16" i="16"/>
  <c r="AA16" i="16"/>
  <c r="Z16" i="16"/>
  <c r="D147" i="17"/>
  <c r="K141" i="17"/>
  <c r="J141" i="17"/>
  <c r="M141" i="17"/>
  <c r="L141" i="17"/>
  <c r="I141" i="17"/>
  <c r="V23" i="12"/>
  <c r="U23" i="12"/>
  <c r="U36" i="12"/>
  <c r="X36" i="12"/>
  <c r="V36" i="12"/>
  <c r="L17" i="10"/>
  <c r="Q20" i="13"/>
  <c r="G132" i="13"/>
  <c r="F90" i="13"/>
  <c r="F100" i="10"/>
  <c r="X22" i="12"/>
  <c r="V22" i="12"/>
  <c r="U22" i="12"/>
  <c r="F217" i="8"/>
  <c r="Y15" i="13"/>
  <c r="X15" i="13"/>
  <c r="W15" i="13"/>
  <c r="AA15" i="13"/>
  <c r="Z15" i="13"/>
  <c r="J87" i="8"/>
  <c r="L87" i="8"/>
  <c r="T34" i="6"/>
  <c r="S34" i="6"/>
  <c r="W34" i="6"/>
  <c r="V34" i="6"/>
  <c r="U34" i="6"/>
  <c r="M83" i="13"/>
  <c r="L83" i="13"/>
  <c r="K83" i="13"/>
  <c r="J83" i="13"/>
  <c r="I83" i="13"/>
  <c r="M145" i="13"/>
  <c r="K145" i="13"/>
  <c r="J145" i="13"/>
  <c r="L145" i="13"/>
  <c r="I145" i="13"/>
  <c r="M148" i="13"/>
  <c r="L148" i="13"/>
  <c r="I148" i="13"/>
  <c r="K148" i="13"/>
  <c r="J148" i="13"/>
  <c r="M35" i="2"/>
  <c r="L35" i="2"/>
  <c r="H87" i="10"/>
  <c r="H148" i="8"/>
  <c r="J148" i="8"/>
  <c r="K40" i="5"/>
  <c r="I40" i="5"/>
  <c r="L194" i="8"/>
  <c r="E187" i="3"/>
  <c r="H67" i="2"/>
  <c r="N138" i="42"/>
  <c r="O138" i="42"/>
  <c r="N8" i="40"/>
  <c r="L8" i="40"/>
  <c r="M8" i="40"/>
  <c r="Q8" i="40"/>
  <c r="P8" i="40"/>
  <c r="I134" i="38"/>
  <c r="H134" i="38"/>
  <c r="G134" i="38"/>
  <c r="I138" i="38"/>
  <c r="I137" i="38"/>
  <c r="M134" i="38"/>
  <c r="L134" i="38"/>
  <c r="I136" i="38"/>
  <c r="I135" i="38"/>
  <c r="AN40" i="35"/>
  <c r="AO40" i="35"/>
  <c r="Y37" i="35"/>
  <c r="X37" i="35"/>
  <c r="AP13" i="35"/>
  <c r="AO13" i="35"/>
  <c r="AR13" i="35"/>
  <c r="AQ13" i="35"/>
  <c r="AN13" i="35"/>
  <c r="L58" i="31"/>
  <c r="F61" i="31"/>
  <c r="H87" i="31"/>
  <c r="F172" i="30"/>
  <c r="H172" i="30"/>
  <c r="F284" i="30"/>
  <c r="F231" i="30"/>
  <c r="H231" i="30"/>
  <c r="F236" i="30"/>
  <c r="H260" i="30"/>
  <c r="H85" i="30"/>
  <c r="J85" i="30"/>
  <c r="J122" i="30"/>
  <c r="H148" i="30"/>
  <c r="L88" i="28"/>
  <c r="J88" i="28"/>
  <c r="I88" i="28"/>
  <c r="M88" i="28"/>
  <c r="K88" i="28"/>
  <c r="L81" i="30"/>
  <c r="L69" i="28"/>
  <c r="J69" i="28"/>
  <c r="J17" i="28"/>
  <c r="L17" i="28"/>
  <c r="L231" i="24"/>
  <c r="J131" i="24"/>
  <c r="L131" i="24"/>
  <c r="H76" i="24"/>
  <c r="J76" i="24"/>
  <c r="F261" i="24"/>
  <c r="J146" i="24"/>
  <c r="J185" i="24"/>
  <c r="L185" i="24"/>
  <c r="L57" i="24"/>
  <c r="L80" i="24"/>
  <c r="F76" i="24"/>
  <c r="AB12" i="22"/>
  <c r="AA12" i="22"/>
  <c r="Z12" i="22"/>
  <c r="Y12" i="22"/>
  <c r="X12" i="22"/>
  <c r="F106" i="24"/>
  <c r="H106" i="24"/>
  <c r="E63" i="17"/>
  <c r="X75" i="19"/>
  <c r="O149" i="19"/>
  <c r="L52" i="17"/>
  <c r="K52" i="17"/>
  <c r="M52" i="17"/>
  <c r="H51" i="17"/>
  <c r="J52" i="17"/>
  <c r="I52" i="17"/>
  <c r="K154" i="17"/>
  <c r="J154" i="17"/>
  <c r="M154" i="17"/>
  <c r="L154" i="17"/>
  <c r="I154" i="17"/>
  <c r="I50" i="12"/>
  <c r="N50" i="12"/>
  <c r="M50" i="12"/>
  <c r="L50" i="12"/>
  <c r="K50" i="12"/>
  <c r="J50" i="12"/>
  <c r="J61" i="10"/>
  <c r="L61" i="10"/>
  <c r="U34" i="5"/>
  <c r="S34" i="5"/>
  <c r="M16" i="2"/>
  <c r="L16" i="2"/>
  <c r="K16" i="2"/>
  <c r="J16" i="2"/>
  <c r="H144" i="42"/>
  <c r="G144" i="42"/>
  <c r="O141" i="41"/>
  <c r="N141" i="41"/>
  <c r="M141" i="41"/>
  <c r="L141" i="41"/>
  <c r="N128" i="37"/>
  <c r="D129" i="37"/>
  <c r="O129" i="37" s="1"/>
  <c r="O128" i="37"/>
  <c r="F10" i="40"/>
  <c r="T8" i="38"/>
  <c r="S8" i="38"/>
  <c r="R8" i="38"/>
  <c r="Q8" i="38"/>
  <c r="P8" i="38"/>
  <c r="AN38" i="35"/>
  <c r="AO38" i="35"/>
  <c r="Y9" i="35"/>
  <c r="X9" i="35"/>
  <c r="Y17" i="35"/>
  <c r="X17" i="35"/>
  <c r="AF10" i="35"/>
  <c r="AE10" i="35"/>
  <c r="AQ16" i="35"/>
  <c r="AP16" i="35"/>
  <c r="AO16" i="35"/>
  <c r="AN16" i="35"/>
  <c r="AR16" i="35"/>
  <c r="J87" i="31"/>
  <c r="F56" i="31"/>
  <c r="L99" i="31"/>
  <c r="F80" i="31"/>
  <c r="J55" i="31"/>
  <c r="L55" i="31"/>
  <c r="L34" i="31"/>
  <c r="F100" i="31"/>
  <c r="F35" i="31"/>
  <c r="F84" i="31"/>
  <c r="F87" i="31"/>
  <c r="L62" i="31"/>
  <c r="J78" i="31"/>
  <c r="L78" i="31"/>
  <c r="L57" i="31"/>
  <c r="F36" i="31"/>
  <c r="H36" i="31"/>
  <c r="L106" i="31"/>
  <c r="J62" i="31"/>
  <c r="L237" i="30"/>
  <c r="H211" i="30"/>
  <c r="L193" i="30"/>
  <c r="H167" i="30"/>
  <c r="H56" i="31"/>
  <c r="H53" i="31"/>
  <c r="J53" i="31"/>
  <c r="H39" i="31"/>
  <c r="H101" i="31"/>
  <c r="H38" i="31"/>
  <c r="J38" i="31"/>
  <c r="H54" i="31"/>
  <c r="F230" i="30"/>
  <c r="H230" i="30"/>
  <c r="J212" i="30"/>
  <c r="L212" i="30"/>
  <c r="F186" i="30"/>
  <c r="H186" i="30"/>
  <c r="J168" i="30"/>
  <c r="L168" i="30"/>
  <c r="L273" i="30"/>
  <c r="J283" i="30"/>
  <c r="F275" i="30"/>
  <c r="F280" i="30"/>
  <c r="H275" i="30"/>
  <c r="F285" i="30"/>
  <c r="F219" i="30"/>
  <c r="F175" i="30"/>
  <c r="J278" i="30"/>
  <c r="J252" i="30"/>
  <c r="H232" i="30"/>
  <c r="J232" i="30"/>
  <c r="L192" i="30"/>
  <c r="J164" i="30"/>
  <c r="L164" i="30"/>
  <c r="F253" i="30"/>
  <c r="L239" i="30"/>
  <c r="H213" i="30"/>
  <c r="L195" i="30"/>
  <c r="H169" i="30"/>
  <c r="J61" i="30"/>
  <c r="L122" i="30"/>
  <c r="F81" i="30"/>
  <c r="F60" i="30"/>
  <c r="H60" i="30"/>
  <c r="H142" i="30"/>
  <c r="F85" i="30"/>
  <c r="L143" i="30"/>
  <c r="J153" i="30"/>
  <c r="J150" i="30"/>
  <c r="J147" i="30"/>
  <c r="F147" i="30"/>
  <c r="F131" i="30"/>
  <c r="H86" i="30"/>
  <c r="J65" i="30"/>
  <c r="H122" i="30"/>
  <c r="H119" i="30"/>
  <c r="F129" i="30"/>
  <c r="F125" i="30"/>
  <c r="L8" i="28"/>
  <c r="J8" i="28"/>
  <c r="M37" i="28"/>
  <c r="L37" i="28"/>
  <c r="K37" i="28"/>
  <c r="J37" i="28"/>
  <c r="I37" i="28"/>
  <c r="L114" i="28"/>
  <c r="J114" i="28"/>
  <c r="I114" i="28"/>
  <c r="M114" i="28"/>
  <c r="K114" i="28"/>
  <c r="K66" i="28"/>
  <c r="J66" i="28"/>
  <c r="I66" i="28"/>
  <c r="M66" i="28"/>
  <c r="L66" i="28"/>
  <c r="K135" i="28"/>
  <c r="I135" i="28"/>
  <c r="M135" i="28"/>
  <c r="L135" i="28"/>
  <c r="J135" i="28"/>
  <c r="H146" i="28"/>
  <c r="J138" i="28"/>
  <c r="L138" i="28"/>
  <c r="I138" i="28"/>
  <c r="M138" i="28"/>
  <c r="K138" i="28"/>
  <c r="M151" i="28"/>
  <c r="L151" i="28"/>
  <c r="K151" i="28"/>
  <c r="J151" i="28"/>
  <c r="I151" i="28"/>
  <c r="L64" i="30"/>
  <c r="L55" i="30"/>
  <c r="L76" i="30"/>
  <c r="L86" i="30"/>
  <c r="M72" i="28"/>
  <c r="I72" i="28"/>
  <c r="L72" i="28"/>
  <c r="K72" i="28"/>
  <c r="J72" i="28"/>
  <c r="J47" i="28"/>
  <c r="L47" i="28"/>
  <c r="K120" i="28"/>
  <c r="I120" i="28"/>
  <c r="G160" i="28"/>
  <c r="C146" i="28"/>
  <c r="G90" i="28"/>
  <c r="G76" i="28"/>
  <c r="F132" i="28"/>
  <c r="F118" i="28"/>
  <c r="E20" i="28"/>
  <c r="J12" i="28"/>
  <c r="L12" i="28"/>
  <c r="E160" i="28"/>
  <c r="L113" i="28"/>
  <c r="J113" i="28"/>
  <c r="J111" i="28"/>
  <c r="L111" i="28"/>
  <c r="M137" i="28"/>
  <c r="K137" i="28"/>
  <c r="J137" i="28"/>
  <c r="I137" i="28"/>
  <c r="L137" i="28"/>
  <c r="I27" i="28"/>
  <c r="G34" i="28"/>
  <c r="K27" i="28"/>
  <c r="F20" i="28"/>
  <c r="D160" i="28"/>
  <c r="D132" i="28"/>
  <c r="M128" i="28"/>
  <c r="K128" i="28"/>
  <c r="J128" i="28"/>
  <c r="I128" i="28"/>
  <c r="L128" i="28"/>
  <c r="D76" i="28"/>
  <c r="F35" i="25"/>
  <c r="L257" i="24"/>
  <c r="F65" i="25"/>
  <c r="F41" i="25"/>
  <c r="L263" i="24"/>
  <c r="F109" i="25"/>
  <c r="F104" i="25"/>
  <c r="L261" i="24"/>
  <c r="L75" i="25"/>
  <c r="L235" i="24"/>
  <c r="L234" i="24"/>
  <c r="H235" i="24"/>
  <c r="L195" i="24"/>
  <c r="L165" i="24"/>
  <c r="F86" i="24"/>
  <c r="H86" i="24"/>
  <c r="L61" i="24"/>
  <c r="L107" i="25"/>
  <c r="L55" i="25"/>
  <c r="L79" i="25"/>
  <c r="L84" i="25"/>
  <c r="L108" i="25"/>
  <c r="H208" i="24"/>
  <c r="L146" i="24"/>
  <c r="J126" i="24"/>
  <c r="J85" i="24"/>
  <c r="F62" i="24"/>
  <c r="H62" i="24"/>
  <c r="L97" i="25"/>
  <c r="L210" i="24"/>
  <c r="L152" i="24"/>
  <c r="L122" i="24"/>
  <c r="F79" i="24"/>
  <c r="F41" i="24"/>
  <c r="H41" i="24"/>
  <c r="L191" i="24"/>
  <c r="J78" i="24"/>
  <c r="H53" i="24"/>
  <c r="F142" i="24"/>
  <c r="F146" i="24"/>
  <c r="H146" i="24"/>
  <c r="F122" i="24"/>
  <c r="L76" i="24"/>
  <c r="J54" i="24"/>
  <c r="J60" i="24"/>
  <c r="L60" i="24"/>
  <c r="F229" i="24"/>
  <c r="H229" i="24"/>
  <c r="F237" i="24"/>
  <c r="F219" i="24"/>
  <c r="H219" i="24"/>
  <c r="F215" i="24"/>
  <c r="H215" i="24"/>
  <c r="F56" i="24"/>
  <c r="F58" i="24"/>
  <c r="F186" i="24"/>
  <c r="F190" i="24"/>
  <c r="H190" i="24"/>
  <c r="F13" i="24"/>
  <c r="H13" i="24"/>
  <c r="F173" i="24"/>
  <c r="F166" i="24"/>
  <c r="H166" i="24"/>
  <c r="F103" i="24"/>
  <c r="H103" i="24"/>
  <c r="X158" i="19"/>
  <c r="J76" i="19"/>
  <c r="H76" i="19"/>
  <c r="X57" i="19"/>
  <c r="X20" i="19"/>
  <c r="F79" i="17"/>
  <c r="Z17" i="17"/>
  <c r="Y17" i="17"/>
  <c r="X17" i="17"/>
  <c r="W17" i="17"/>
  <c r="X138" i="19"/>
  <c r="X15" i="19"/>
  <c r="J138" i="19"/>
  <c r="H138" i="19"/>
  <c r="X62" i="19"/>
  <c r="X18" i="19"/>
  <c r="X90" i="19"/>
  <c r="X102" i="19"/>
  <c r="X124" i="19"/>
  <c r="X143" i="19"/>
  <c r="X87" i="19"/>
  <c r="X43" i="19"/>
  <c r="X73" i="19"/>
  <c r="V147" i="19"/>
  <c r="V93" i="19"/>
  <c r="V133" i="19"/>
  <c r="X125" i="19"/>
  <c r="V149" i="19"/>
  <c r="J142" i="19"/>
  <c r="H142" i="19"/>
  <c r="J44" i="19"/>
  <c r="H44" i="19"/>
  <c r="G49" i="19"/>
  <c r="J150" i="19"/>
  <c r="H150" i="19"/>
  <c r="G149" i="19"/>
  <c r="J132" i="19"/>
  <c r="H132" i="19"/>
  <c r="R71" i="19"/>
  <c r="E91" i="19"/>
  <c r="K145" i="17"/>
  <c r="J145" i="17"/>
  <c r="M145" i="17"/>
  <c r="L145" i="17"/>
  <c r="I145" i="17"/>
  <c r="R21" i="16"/>
  <c r="K115" i="17"/>
  <c r="J115" i="17"/>
  <c r="L115" i="17"/>
  <c r="I115" i="17"/>
  <c r="M115" i="17"/>
  <c r="Y12" i="16"/>
  <c r="X12" i="16"/>
  <c r="W12" i="16"/>
  <c r="AA12" i="16"/>
  <c r="Z12" i="16"/>
  <c r="K89" i="17"/>
  <c r="J89" i="17"/>
  <c r="M89" i="17"/>
  <c r="L89" i="17"/>
  <c r="I89" i="17"/>
  <c r="F34" i="13"/>
  <c r="F118" i="13"/>
  <c r="V57" i="12"/>
  <c r="U57" i="12"/>
  <c r="X57" i="12"/>
  <c r="J39" i="10"/>
  <c r="G146" i="13"/>
  <c r="H64" i="10"/>
  <c r="J64" i="10"/>
  <c r="F123" i="8"/>
  <c r="J28" i="6"/>
  <c r="I28" i="6"/>
  <c r="M28" i="6"/>
  <c r="K28" i="6"/>
  <c r="L28" i="6"/>
  <c r="F39" i="10"/>
  <c r="H39" i="10"/>
  <c r="F106" i="10"/>
  <c r="J79" i="10"/>
  <c r="F56" i="8"/>
  <c r="H56" i="8"/>
  <c r="J20" i="2"/>
  <c r="M20" i="2"/>
  <c r="L20" i="2"/>
  <c r="K20" i="2"/>
  <c r="L18" i="6"/>
  <c r="K18" i="6"/>
  <c r="J18" i="6"/>
  <c r="M18" i="6"/>
  <c r="I18" i="6"/>
  <c r="J139" i="3"/>
  <c r="K139" i="3"/>
  <c r="N139" i="3"/>
  <c r="M139" i="3"/>
  <c r="L139" i="3"/>
  <c r="V9" i="6"/>
  <c r="U9" i="6"/>
  <c r="W9" i="6"/>
  <c r="T9" i="6"/>
  <c r="S9" i="6"/>
  <c r="H142" i="8"/>
  <c r="F78" i="8"/>
  <c r="H78" i="8"/>
  <c r="M162" i="3"/>
  <c r="L162" i="3"/>
  <c r="H145" i="8"/>
  <c r="J145" i="8"/>
  <c r="W36" i="5"/>
  <c r="V36" i="5"/>
  <c r="U36" i="5"/>
  <c r="S36" i="5"/>
  <c r="T36" i="5"/>
  <c r="L191" i="8"/>
  <c r="L169" i="3"/>
  <c r="M169" i="3"/>
  <c r="G145" i="43"/>
  <c r="H145" i="43"/>
  <c r="K145" i="43" s="1"/>
  <c r="I145" i="43"/>
  <c r="M145" i="43"/>
  <c r="L145" i="43"/>
  <c r="F7" i="39"/>
  <c r="I7" i="39"/>
  <c r="H7" i="39"/>
  <c r="AY16" i="35"/>
  <c r="AX16" i="35"/>
  <c r="BB16" i="35"/>
  <c r="BA16" i="35"/>
  <c r="AZ16" i="35"/>
  <c r="J79" i="31"/>
  <c r="F86" i="31"/>
  <c r="J105" i="31"/>
  <c r="J54" i="31"/>
  <c r="H197" i="30"/>
  <c r="H103" i="31"/>
  <c r="J103" i="31"/>
  <c r="L188" i="30"/>
  <c r="H196" i="30"/>
  <c r="J196" i="30"/>
  <c r="L128" i="30"/>
  <c r="F153" i="30"/>
  <c r="K109" i="28"/>
  <c r="I109" i="28"/>
  <c r="M109" i="28"/>
  <c r="L109" i="28"/>
  <c r="J109" i="28"/>
  <c r="E146" i="28"/>
  <c r="F260" i="24"/>
  <c r="H260" i="24"/>
  <c r="F40" i="24"/>
  <c r="H40" i="24"/>
  <c r="H195" i="24"/>
  <c r="J195" i="24"/>
  <c r="F230" i="24"/>
  <c r="X32" i="19"/>
  <c r="T9" i="17"/>
  <c r="E77" i="19"/>
  <c r="L90" i="17"/>
  <c r="K90" i="17"/>
  <c r="I90" i="17"/>
  <c r="M90" i="17"/>
  <c r="J90" i="17"/>
  <c r="F276" i="8"/>
  <c r="K136" i="3"/>
  <c r="J136" i="3"/>
  <c r="H62" i="13"/>
  <c r="M54" i="13"/>
  <c r="L54" i="13"/>
  <c r="K54" i="13"/>
  <c r="J54" i="13"/>
  <c r="I54" i="13"/>
  <c r="F190" i="3"/>
  <c r="J6" i="40"/>
  <c r="I6" i="40"/>
  <c r="H6" i="40"/>
  <c r="L6" i="40"/>
  <c r="J11" i="40"/>
  <c r="J8" i="40"/>
  <c r="J12" i="40"/>
  <c r="J7" i="40"/>
  <c r="M6" i="40"/>
  <c r="J9" i="40"/>
  <c r="I9" i="40"/>
  <c r="H9" i="40"/>
  <c r="M9" i="40"/>
  <c r="F8" i="41"/>
  <c r="I8" i="41"/>
  <c r="H8" i="41"/>
  <c r="N6" i="39"/>
  <c r="M6" i="39"/>
  <c r="L6" i="39"/>
  <c r="N11" i="39"/>
  <c r="N10" i="39"/>
  <c r="N12" i="39"/>
  <c r="AO33" i="35"/>
  <c r="AN33" i="35"/>
  <c r="H11" i="35"/>
  <c r="I11" i="35"/>
  <c r="I17" i="35"/>
  <c r="H17" i="35"/>
  <c r="O18" i="35"/>
  <c r="P18" i="35"/>
  <c r="M143" i="42"/>
  <c r="L143" i="42"/>
  <c r="O143" i="42"/>
  <c r="N143" i="42"/>
  <c r="J146" i="42"/>
  <c r="M139" i="43"/>
  <c r="L139" i="43"/>
  <c r="O139" i="43"/>
  <c r="N139" i="43"/>
  <c r="G140" i="41"/>
  <c r="I140" i="41"/>
  <c r="H140" i="41"/>
  <c r="K140" i="41" s="1"/>
  <c r="F146" i="41"/>
  <c r="G141" i="42"/>
  <c r="I141" i="42"/>
  <c r="H141" i="42"/>
  <c r="M141" i="42"/>
  <c r="L141" i="42"/>
  <c r="I144" i="41"/>
  <c r="H144" i="41"/>
  <c r="K144" i="41" s="1"/>
  <c r="G144" i="41"/>
  <c r="P7" i="41"/>
  <c r="T7" i="41"/>
  <c r="S7" i="41"/>
  <c r="R7" i="41"/>
  <c r="Q7" i="41"/>
  <c r="C146" i="43"/>
  <c r="T10" i="41"/>
  <c r="R10" i="41"/>
  <c r="S10" i="41"/>
  <c r="Q10" i="41"/>
  <c r="P10" i="41"/>
  <c r="N7" i="40"/>
  <c r="M7" i="40"/>
  <c r="L7" i="40"/>
  <c r="N145" i="41"/>
  <c r="M145" i="41"/>
  <c r="L145" i="41"/>
  <c r="O145" i="41"/>
  <c r="N12" i="41"/>
  <c r="M12" i="41"/>
  <c r="L12" i="41"/>
  <c r="F12" i="41"/>
  <c r="F7" i="40"/>
  <c r="H7" i="40"/>
  <c r="I7" i="40"/>
  <c r="J8" i="38"/>
  <c r="I8" i="38"/>
  <c r="H8" i="38"/>
  <c r="M8" i="38"/>
  <c r="X39" i="35"/>
  <c r="Y39" i="35"/>
  <c r="G126" i="37"/>
  <c r="I126" i="37"/>
  <c r="H126" i="37"/>
  <c r="Y34" i="35"/>
  <c r="Y33" i="35"/>
  <c r="X33" i="35"/>
  <c r="I33" i="35"/>
  <c r="H33" i="35"/>
  <c r="I18" i="35"/>
  <c r="H18" i="35"/>
  <c r="P9" i="35"/>
  <c r="O9" i="35"/>
  <c r="P11" i="35"/>
  <c r="O11" i="35"/>
  <c r="AX12" i="35"/>
  <c r="BB12" i="35"/>
  <c r="BA12" i="35"/>
  <c r="AZ12" i="35"/>
  <c r="AY12" i="35"/>
  <c r="Y18" i="35"/>
  <c r="X18" i="35"/>
  <c r="AF16" i="35"/>
  <c r="AE16" i="35"/>
  <c r="AQ17" i="35"/>
  <c r="AP17" i="35"/>
  <c r="AO17" i="35"/>
  <c r="AN17" i="35"/>
  <c r="AR17" i="35"/>
  <c r="L85" i="31"/>
  <c r="F75" i="31"/>
  <c r="J41" i="31"/>
  <c r="F99" i="31"/>
  <c r="L53" i="31"/>
  <c r="F34" i="31"/>
  <c r="J85" i="31"/>
  <c r="L64" i="31"/>
  <c r="F54" i="31"/>
  <c r="J31" i="31"/>
  <c r="F103" i="31"/>
  <c r="F76" i="31"/>
  <c r="F106" i="31"/>
  <c r="J83" i="31"/>
  <c r="J97" i="31"/>
  <c r="L76" i="31"/>
  <c r="F57" i="31"/>
  <c r="L60" i="31"/>
  <c r="H105" i="31"/>
  <c r="H219" i="30"/>
  <c r="H175" i="30"/>
  <c r="H64" i="31"/>
  <c r="H61" i="31"/>
  <c r="J61" i="31"/>
  <c r="H58" i="31"/>
  <c r="H33" i="31"/>
  <c r="H57" i="31"/>
  <c r="J57" i="31"/>
  <c r="H62" i="31"/>
  <c r="F238" i="30"/>
  <c r="H238" i="30"/>
  <c r="L210" i="30"/>
  <c r="F194" i="30"/>
  <c r="H194" i="30"/>
  <c r="L166" i="30"/>
  <c r="J275" i="30"/>
  <c r="L278" i="30"/>
  <c r="F277" i="30"/>
  <c r="L283" i="30"/>
  <c r="H251" i="30"/>
  <c r="J251" i="30"/>
  <c r="J235" i="30"/>
  <c r="L235" i="30"/>
  <c r="F209" i="30"/>
  <c r="H209" i="30"/>
  <c r="J191" i="30"/>
  <c r="L191" i="30"/>
  <c r="F165" i="30"/>
  <c r="H165" i="30"/>
  <c r="H240" i="30"/>
  <c r="F212" i="30"/>
  <c r="H212" i="30"/>
  <c r="F192" i="30"/>
  <c r="J172" i="30"/>
  <c r="L172" i="30"/>
  <c r="L253" i="30"/>
  <c r="F259" i="30"/>
  <c r="L257" i="30"/>
  <c r="J144" i="30"/>
  <c r="F59" i="30"/>
  <c r="L121" i="30"/>
  <c r="F79" i="30"/>
  <c r="H79" i="30"/>
  <c r="H58" i="30"/>
  <c r="J58" i="30"/>
  <c r="J130" i="30"/>
  <c r="J86" i="30"/>
  <c r="F63" i="30"/>
  <c r="H129" i="30"/>
  <c r="H83" i="30"/>
  <c r="J62" i="30"/>
  <c r="J145" i="30"/>
  <c r="J142" i="30"/>
  <c r="L152" i="30"/>
  <c r="F130" i="30"/>
  <c r="F123" i="30"/>
  <c r="F124" i="30"/>
  <c r="F121" i="30"/>
  <c r="K46" i="28"/>
  <c r="I46" i="28"/>
  <c r="K18" i="28"/>
  <c r="M18" i="28"/>
  <c r="L18" i="28"/>
  <c r="J18" i="28"/>
  <c r="I18" i="28"/>
  <c r="L108" i="28"/>
  <c r="K108" i="28"/>
  <c r="J108" i="28"/>
  <c r="M108" i="28"/>
  <c r="I108" i="28"/>
  <c r="I45" i="28"/>
  <c r="M45" i="28"/>
  <c r="L45" i="28"/>
  <c r="K45" i="28"/>
  <c r="J45" i="28"/>
  <c r="L123" i="28"/>
  <c r="J123" i="28"/>
  <c r="I123" i="28"/>
  <c r="M123" i="28"/>
  <c r="K123" i="28"/>
  <c r="I74" i="28"/>
  <c r="K74" i="28"/>
  <c r="J74" i="28"/>
  <c r="M74" i="28"/>
  <c r="L74" i="28"/>
  <c r="M78" i="28"/>
  <c r="L78" i="28"/>
  <c r="K78" i="28"/>
  <c r="J78" i="28"/>
  <c r="I78" i="28"/>
  <c r="L149" i="28"/>
  <c r="K149" i="28"/>
  <c r="J149" i="28"/>
  <c r="I149" i="28"/>
  <c r="M149" i="28"/>
  <c r="K152" i="28"/>
  <c r="J152" i="28"/>
  <c r="I152" i="28"/>
  <c r="H160" i="28"/>
  <c r="M152" i="28"/>
  <c r="L152" i="28"/>
  <c r="L75" i="30"/>
  <c r="L63" i="30"/>
  <c r="L84" i="30"/>
  <c r="I89" i="28"/>
  <c r="M89" i="28"/>
  <c r="J89" i="28"/>
  <c r="L89" i="28"/>
  <c r="K89" i="28"/>
  <c r="L36" i="28"/>
  <c r="J36" i="28"/>
  <c r="F34" i="28"/>
  <c r="K65" i="28"/>
  <c r="I65" i="28"/>
  <c r="E118" i="28"/>
  <c r="L122" i="28"/>
  <c r="J122" i="28"/>
  <c r="J120" i="28"/>
  <c r="L120" i="28"/>
  <c r="C48" i="28"/>
  <c r="C20" i="28"/>
  <c r="L61" i="28"/>
  <c r="J61" i="28"/>
  <c r="F81" i="25"/>
  <c r="F257" i="24"/>
  <c r="J262" i="24"/>
  <c r="L262" i="24"/>
  <c r="F98" i="25"/>
  <c r="F39" i="25"/>
  <c r="F107" i="25"/>
  <c r="H210" i="24"/>
  <c r="J210" i="24"/>
  <c r="J172" i="24"/>
  <c r="L172" i="24"/>
  <c r="H240" i="24"/>
  <c r="J240" i="24"/>
  <c r="J237" i="24"/>
  <c r="L237" i="24"/>
  <c r="J236" i="24"/>
  <c r="H213" i="24"/>
  <c r="J213" i="24"/>
  <c r="F195" i="24"/>
  <c r="J175" i="24"/>
  <c r="L175" i="24"/>
  <c r="J145" i="24"/>
  <c r="L145" i="24"/>
  <c r="H125" i="24"/>
  <c r="J125" i="24"/>
  <c r="H84" i="24"/>
  <c r="J84" i="24"/>
  <c r="L31" i="25"/>
  <c r="L63" i="25"/>
  <c r="L87" i="25"/>
  <c r="L103" i="25"/>
  <c r="F255" i="24"/>
  <c r="H255" i="24"/>
  <c r="H186" i="24"/>
  <c r="J186" i="24"/>
  <c r="L124" i="24"/>
  <c r="H60" i="24"/>
  <c r="L56" i="25"/>
  <c r="J190" i="24"/>
  <c r="H170" i="24"/>
  <c r="H77" i="24"/>
  <c r="F33" i="24"/>
  <c r="H33" i="24"/>
  <c r="J229" i="24"/>
  <c r="L229" i="24"/>
  <c r="H209" i="24"/>
  <c r="J209" i="24"/>
  <c r="J171" i="24"/>
  <c r="L171" i="24"/>
  <c r="H151" i="24"/>
  <c r="J151" i="24"/>
  <c r="J141" i="24"/>
  <c r="L141" i="24"/>
  <c r="H121" i="24"/>
  <c r="J121" i="24"/>
  <c r="L65" i="24"/>
  <c r="F36" i="24"/>
  <c r="H36" i="24"/>
  <c r="F150" i="24"/>
  <c r="F129" i="24"/>
  <c r="F187" i="24"/>
  <c r="F130" i="24"/>
  <c r="H130" i="24"/>
  <c r="L84" i="24"/>
  <c r="J62" i="24"/>
  <c r="J87" i="24"/>
  <c r="L87" i="24"/>
  <c r="F234" i="24"/>
  <c r="H234" i="24"/>
  <c r="F217" i="24"/>
  <c r="F208" i="24"/>
  <c r="F212" i="24"/>
  <c r="H212" i="24"/>
  <c r="F61" i="24"/>
  <c r="F194" i="24"/>
  <c r="F21" i="24"/>
  <c r="H21" i="24"/>
  <c r="AB11" i="22"/>
  <c r="AA11" i="22"/>
  <c r="Z11" i="22"/>
  <c r="Y11" i="22"/>
  <c r="X11" i="22"/>
  <c r="Y16" i="22"/>
  <c r="X16" i="22"/>
  <c r="AA16" i="22"/>
  <c r="AB16" i="22"/>
  <c r="Z16" i="22"/>
  <c r="X15" i="22"/>
  <c r="AB15" i="22"/>
  <c r="Z15" i="22"/>
  <c r="AA15" i="22"/>
  <c r="Y15" i="22"/>
  <c r="V21" i="22"/>
  <c r="Z13" i="22"/>
  <c r="X13" i="22"/>
  <c r="F165" i="24"/>
  <c r="F174" i="24"/>
  <c r="H174" i="24"/>
  <c r="F104" i="24"/>
  <c r="H104" i="24"/>
  <c r="F97" i="24"/>
  <c r="H97" i="24"/>
  <c r="X144" i="19"/>
  <c r="X74" i="19"/>
  <c r="J55" i="19"/>
  <c r="H55" i="19"/>
  <c r="G63" i="19"/>
  <c r="G51" i="19"/>
  <c r="X14" i="19"/>
  <c r="W21" i="19"/>
  <c r="J127" i="19"/>
  <c r="H127" i="19"/>
  <c r="E79" i="17"/>
  <c r="X131" i="19"/>
  <c r="X58" i="19"/>
  <c r="X16" i="19"/>
  <c r="X99" i="19"/>
  <c r="X104" i="19"/>
  <c r="X126" i="19"/>
  <c r="W133" i="19"/>
  <c r="X145" i="19"/>
  <c r="X96" i="19"/>
  <c r="V63" i="19"/>
  <c r="V65" i="19"/>
  <c r="J125" i="19"/>
  <c r="H125" i="19"/>
  <c r="G133" i="19"/>
  <c r="J40" i="19"/>
  <c r="H40" i="19"/>
  <c r="J151" i="19"/>
  <c r="H151" i="19"/>
  <c r="J137" i="19"/>
  <c r="H137" i="19"/>
  <c r="H26" i="19"/>
  <c r="H67" i="19"/>
  <c r="F147" i="19"/>
  <c r="H156" i="19"/>
  <c r="Q21" i="17"/>
  <c r="Q9" i="17"/>
  <c r="U119" i="19"/>
  <c r="Z152" i="19"/>
  <c r="R130" i="19"/>
  <c r="O23" i="19"/>
  <c r="R116" i="19"/>
  <c r="T16" i="14"/>
  <c r="U16" i="14"/>
  <c r="V16" i="14"/>
  <c r="I96" i="17"/>
  <c r="M96" i="17"/>
  <c r="L96" i="17"/>
  <c r="K96" i="17"/>
  <c r="J96" i="17"/>
  <c r="C105" i="17"/>
  <c r="D91" i="17"/>
  <c r="K55" i="17"/>
  <c r="J55" i="17"/>
  <c r="H63" i="17"/>
  <c r="M55" i="17"/>
  <c r="L55" i="17"/>
  <c r="I55" i="17"/>
  <c r="Y13" i="13"/>
  <c r="U20" i="13"/>
  <c r="W13" i="13"/>
  <c r="D132" i="13"/>
  <c r="G20" i="13"/>
  <c r="D56" i="12"/>
  <c r="L261" i="8"/>
  <c r="E104" i="13"/>
  <c r="V33" i="12"/>
  <c r="U33" i="12"/>
  <c r="AA12" i="13"/>
  <c r="Z12" i="13"/>
  <c r="Y12" i="13"/>
  <c r="X12" i="13"/>
  <c r="W12" i="13"/>
  <c r="V20" i="13"/>
  <c r="F54" i="10"/>
  <c r="F78" i="10"/>
  <c r="M72" i="13"/>
  <c r="L72" i="13"/>
  <c r="K72" i="13"/>
  <c r="J72" i="13"/>
  <c r="I72" i="13"/>
  <c r="J47" i="13"/>
  <c r="I47" i="13"/>
  <c r="M47" i="13"/>
  <c r="L47" i="13"/>
  <c r="K47" i="13"/>
  <c r="K167" i="3"/>
  <c r="J167" i="3"/>
  <c r="N167" i="3"/>
  <c r="M167" i="3"/>
  <c r="L167" i="3"/>
  <c r="E18" i="2"/>
  <c r="M15" i="2"/>
  <c r="L15" i="2"/>
  <c r="H191" i="8"/>
  <c r="L151" i="8"/>
  <c r="K28" i="5"/>
  <c r="I28" i="5"/>
  <c r="M166" i="3"/>
  <c r="L166" i="3"/>
  <c r="H143" i="41"/>
  <c r="K143" i="41" s="1"/>
  <c r="G143" i="41"/>
  <c r="I143" i="41"/>
  <c r="N15" i="41"/>
  <c r="M15" i="41"/>
  <c r="L15" i="41"/>
  <c r="H6" i="38"/>
  <c r="J6" i="38"/>
  <c r="I6" i="38"/>
  <c r="J7" i="38"/>
  <c r="J11" i="38"/>
  <c r="J12" i="38"/>
  <c r="M9" i="39"/>
  <c r="J9" i="39"/>
  <c r="I9" i="39"/>
  <c r="H9" i="39"/>
  <c r="I12" i="35"/>
  <c r="L102" i="31"/>
  <c r="L86" i="31"/>
  <c r="J216" i="30"/>
  <c r="L216" i="30"/>
  <c r="H263" i="30"/>
  <c r="F65" i="30"/>
  <c r="H65" i="30"/>
  <c r="J128" i="30"/>
  <c r="L58" i="30"/>
  <c r="C34" i="28"/>
  <c r="J64" i="28"/>
  <c r="L64" i="28"/>
  <c r="G118" i="28"/>
  <c r="H256" i="24"/>
  <c r="J256" i="24"/>
  <c r="J255" i="24"/>
  <c r="H169" i="24"/>
  <c r="J169" i="24"/>
  <c r="L61" i="25"/>
  <c r="H214" i="24"/>
  <c r="F60" i="24"/>
  <c r="J127" i="24"/>
  <c r="L127" i="24"/>
  <c r="F124" i="24"/>
  <c r="H124" i="24"/>
  <c r="AA10" i="22"/>
  <c r="Z10" i="22"/>
  <c r="Y10" i="22"/>
  <c r="X10" i="22"/>
  <c r="AB10" i="22"/>
  <c r="X86" i="19"/>
  <c r="J113" i="19"/>
  <c r="H113" i="19"/>
  <c r="Z55" i="19"/>
  <c r="U63" i="19"/>
  <c r="Z63" i="19" s="1"/>
  <c r="J37" i="12"/>
  <c r="I37" i="12"/>
  <c r="M36" i="12"/>
  <c r="L36" i="12"/>
  <c r="K36" i="12"/>
  <c r="J36" i="12"/>
  <c r="I36" i="12"/>
  <c r="N36" i="12"/>
  <c r="H85" i="8"/>
  <c r="J85" i="8"/>
  <c r="G194" i="3"/>
  <c r="J127" i="8"/>
  <c r="O145" i="42"/>
  <c r="N145" i="42"/>
  <c r="J11" i="41"/>
  <c r="H11" i="41"/>
  <c r="I11" i="41"/>
  <c r="N137" i="41"/>
  <c r="M137" i="41"/>
  <c r="L137" i="41"/>
  <c r="O137" i="41"/>
  <c r="G124" i="37"/>
  <c r="H124" i="37"/>
  <c r="L124" i="37"/>
  <c r="M124" i="37"/>
  <c r="AO39" i="35"/>
  <c r="AN39" i="35"/>
  <c r="H38" i="35"/>
  <c r="I38" i="35"/>
  <c r="AX11" i="35"/>
  <c r="AW22" i="35"/>
  <c r="BB11" i="35"/>
  <c r="AY11" i="35"/>
  <c r="BA11" i="35"/>
  <c r="AZ11" i="35"/>
  <c r="I140" i="42"/>
  <c r="H140" i="42"/>
  <c r="G140" i="42"/>
  <c r="L140" i="42"/>
  <c r="M140" i="42"/>
  <c r="J146" i="43"/>
  <c r="L136" i="43"/>
  <c r="O136" i="43"/>
  <c r="N136" i="43"/>
  <c r="M136" i="43"/>
  <c r="C146" i="41"/>
  <c r="I138" i="42"/>
  <c r="H138" i="42"/>
  <c r="G138" i="42"/>
  <c r="M138" i="42"/>
  <c r="L138" i="42"/>
  <c r="O142" i="42"/>
  <c r="N142" i="42"/>
  <c r="H7" i="41"/>
  <c r="J7" i="41"/>
  <c r="I7" i="41"/>
  <c r="E146" i="41"/>
  <c r="H137" i="41"/>
  <c r="K137" i="41" s="1"/>
  <c r="G137" i="41"/>
  <c r="J10" i="41"/>
  <c r="I10" i="41"/>
  <c r="H10" i="41"/>
  <c r="M10" i="41"/>
  <c r="L10" i="41"/>
  <c r="T14" i="41"/>
  <c r="R14" i="41"/>
  <c r="S14" i="41"/>
  <c r="Q14" i="41"/>
  <c r="P14" i="41"/>
  <c r="M142" i="41"/>
  <c r="L142" i="41"/>
  <c r="O142" i="41"/>
  <c r="N142" i="41"/>
  <c r="R9" i="39"/>
  <c r="T9" i="39"/>
  <c r="S9" i="39"/>
  <c r="Q9" i="39"/>
  <c r="P9" i="39"/>
  <c r="P10" i="38"/>
  <c r="T10" i="38"/>
  <c r="AA20" i="38" s="1"/>
  <c r="S10" i="38"/>
  <c r="R10" i="38"/>
  <c r="Q10" i="38"/>
  <c r="F15" i="41"/>
  <c r="H15" i="41"/>
  <c r="I15" i="41"/>
  <c r="F8" i="40"/>
  <c r="I8" i="40"/>
  <c r="H8" i="40"/>
  <c r="O126" i="37"/>
  <c r="N126" i="37"/>
  <c r="M126" i="37"/>
  <c r="L126" i="37"/>
  <c r="K126" i="37"/>
  <c r="N6" i="38"/>
  <c r="M6" i="38"/>
  <c r="L6" i="38"/>
  <c r="N11" i="38"/>
  <c r="N9" i="38"/>
  <c r="N12" i="38"/>
  <c r="Y38" i="35"/>
  <c r="X38" i="35"/>
  <c r="AO35" i="35"/>
  <c r="AN35" i="35"/>
  <c r="I30" i="35"/>
  <c r="H30" i="35"/>
  <c r="AF13" i="35"/>
  <c r="AE13" i="35"/>
  <c r="I10" i="35"/>
  <c r="H10" i="35"/>
  <c r="P12" i="35"/>
  <c r="O12" i="35"/>
  <c r="H12" i="35"/>
  <c r="AX13" i="35"/>
  <c r="BB13" i="35"/>
  <c r="AY13" i="35"/>
  <c r="BA13" i="35"/>
  <c r="AZ13" i="35"/>
  <c r="X11" i="35"/>
  <c r="Y11" i="35"/>
  <c r="I13" i="35"/>
  <c r="H13" i="35"/>
  <c r="AF8" i="35"/>
  <c r="AE8" i="35"/>
  <c r="AF17" i="35"/>
  <c r="AE17" i="35"/>
  <c r="AR8" i="35"/>
  <c r="AQ8" i="35"/>
  <c r="AP8" i="35"/>
  <c r="AO8" i="35"/>
  <c r="AN8" i="35"/>
  <c r="AR11" i="35"/>
  <c r="AR10" i="35"/>
  <c r="AQ18" i="35"/>
  <c r="AP18" i="35"/>
  <c r="AO18" i="35"/>
  <c r="AN18" i="35"/>
  <c r="AR18" i="35"/>
  <c r="AN10" i="35"/>
  <c r="AO10" i="35"/>
  <c r="L39" i="31"/>
  <c r="F78" i="31"/>
  <c r="F53" i="31"/>
  <c r="L83" i="31"/>
  <c r="J99" i="31"/>
  <c r="F65" i="31"/>
  <c r="J102" i="31"/>
  <c r="L81" i="31"/>
  <c r="F41" i="31"/>
  <c r="F85" i="31"/>
  <c r="F39" i="31"/>
  <c r="H86" i="31"/>
  <c r="J256" i="30"/>
  <c r="J209" i="30"/>
  <c r="J165" i="30"/>
  <c r="H75" i="31"/>
  <c r="H80" i="31"/>
  <c r="J80" i="31"/>
  <c r="H77" i="31"/>
  <c r="H41" i="31"/>
  <c r="H65" i="31"/>
  <c r="J65" i="31"/>
  <c r="H81" i="31"/>
  <c r="F256" i="30"/>
  <c r="H236" i="30"/>
  <c r="J236" i="30"/>
  <c r="L218" i="30"/>
  <c r="F210" i="30"/>
  <c r="H192" i="30"/>
  <c r="J192" i="30"/>
  <c r="L174" i="30"/>
  <c r="F166" i="30"/>
  <c r="H285" i="30"/>
  <c r="J285" i="30"/>
  <c r="J280" i="30"/>
  <c r="L285" i="30"/>
  <c r="F282" i="30"/>
  <c r="H280" i="30"/>
  <c r="L233" i="30"/>
  <c r="F217" i="30"/>
  <c r="H217" i="30"/>
  <c r="H207" i="30"/>
  <c r="J207" i="30"/>
  <c r="L189" i="30"/>
  <c r="F173" i="30"/>
  <c r="H173" i="30"/>
  <c r="H163" i="30"/>
  <c r="J163" i="30"/>
  <c r="J230" i="30"/>
  <c r="L230" i="30"/>
  <c r="H210" i="30"/>
  <c r="J210" i="30"/>
  <c r="L170" i="30"/>
  <c r="L259" i="30"/>
  <c r="L256" i="30"/>
  <c r="L263" i="30"/>
  <c r="L260" i="30"/>
  <c r="J259" i="30"/>
  <c r="F229" i="30"/>
  <c r="J211" i="30"/>
  <c r="F185" i="30"/>
  <c r="J167" i="30"/>
  <c r="F57" i="30"/>
  <c r="H57" i="30"/>
  <c r="F144" i="30"/>
  <c r="H77" i="30"/>
  <c r="J77" i="30"/>
  <c r="J127" i="30"/>
  <c r="F84" i="30"/>
  <c r="H61" i="30"/>
  <c r="H128" i="30"/>
  <c r="J148" i="30"/>
  <c r="H152" i="30"/>
  <c r="H149" i="30"/>
  <c r="J149" i="30"/>
  <c r="L144" i="30"/>
  <c r="F128" i="30"/>
  <c r="J84" i="30"/>
  <c r="F122" i="30"/>
  <c r="L116" i="28"/>
  <c r="K116" i="28"/>
  <c r="J116" i="28"/>
  <c r="M116" i="28"/>
  <c r="I116" i="28"/>
  <c r="I54" i="28"/>
  <c r="H62" i="28"/>
  <c r="M54" i="28"/>
  <c r="L54" i="28"/>
  <c r="K54" i="28"/>
  <c r="J54" i="28"/>
  <c r="L131" i="28"/>
  <c r="J131" i="28"/>
  <c r="I131" i="28"/>
  <c r="K131" i="28"/>
  <c r="M131" i="28"/>
  <c r="I83" i="28"/>
  <c r="L83" i="28"/>
  <c r="K83" i="28"/>
  <c r="J83" i="28"/>
  <c r="M83" i="28"/>
  <c r="J86" i="28"/>
  <c r="K86" i="28"/>
  <c r="I86" i="28"/>
  <c r="M86" i="28"/>
  <c r="L86" i="28"/>
  <c r="M84" i="28"/>
  <c r="L84" i="28"/>
  <c r="K84" i="28"/>
  <c r="J84" i="28"/>
  <c r="I84" i="28"/>
  <c r="J155" i="28"/>
  <c r="I155" i="28"/>
  <c r="L155" i="28"/>
  <c r="M155" i="28"/>
  <c r="K155" i="28"/>
  <c r="L53" i="30"/>
  <c r="L82" i="30"/>
  <c r="L70" i="28"/>
  <c r="K70" i="28"/>
  <c r="I70" i="28"/>
  <c r="M70" i="28"/>
  <c r="J70" i="28"/>
  <c r="G104" i="28"/>
  <c r="J38" i="28"/>
  <c r="L38" i="28"/>
  <c r="L50" i="28"/>
  <c r="J50" i="28"/>
  <c r="K64" i="28"/>
  <c r="I64" i="28"/>
  <c r="L39" i="28"/>
  <c r="J39" i="28"/>
  <c r="L23" i="28"/>
  <c r="J23" i="28"/>
  <c r="M148" i="28"/>
  <c r="L148" i="28"/>
  <c r="I148" i="28"/>
  <c r="K148" i="28"/>
  <c r="J148" i="28"/>
  <c r="K11" i="28"/>
  <c r="I11" i="28"/>
  <c r="C160" i="28"/>
  <c r="L59" i="28"/>
  <c r="J59" i="28"/>
  <c r="L265" i="24"/>
  <c r="F57" i="25"/>
  <c r="L260" i="24"/>
  <c r="F87" i="25"/>
  <c r="F33" i="25"/>
  <c r="F101" i="25"/>
  <c r="F85" i="25"/>
  <c r="L170" i="24"/>
  <c r="H144" i="24"/>
  <c r="J144" i="24"/>
  <c r="H122" i="24"/>
  <c r="J122" i="24"/>
  <c r="J239" i="24"/>
  <c r="L173" i="24"/>
  <c r="L143" i="24"/>
  <c r="J82" i="24"/>
  <c r="L82" i="24"/>
  <c r="F59" i="24"/>
  <c r="H59" i="24"/>
  <c r="L64" i="25"/>
  <c r="L39" i="25"/>
  <c r="L82" i="25"/>
  <c r="L98" i="25"/>
  <c r="L35" i="25"/>
  <c r="F262" i="24"/>
  <c r="H262" i="24"/>
  <c r="F263" i="24"/>
  <c r="H263" i="24"/>
  <c r="H216" i="24"/>
  <c r="H164" i="24"/>
  <c r="J164" i="24"/>
  <c r="F81" i="24"/>
  <c r="H81" i="24"/>
  <c r="L56" i="24"/>
  <c r="L218" i="24"/>
  <c r="L188" i="24"/>
  <c r="L130" i="24"/>
  <c r="J75" i="24"/>
  <c r="L37" i="25"/>
  <c r="L169" i="24"/>
  <c r="F85" i="24"/>
  <c r="F147" i="24"/>
  <c r="F126" i="24"/>
  <c r="L81" i="24"/>
  <c r="J59" i="24"/>
  <c r="L59" i="24"/>
  <c r="F239" i="24"/>
  <c r="F216" i="24"/>
  <c r="F57" i="24"/>
  <c r="F64" i="24"/>
  <c r="F191" i="24"/>
  <c r="F16" i="24"/>
  <c r="H16" i="24"/>
  <c r="F10" i="24"/>
  <c r="H10" i="24"/>
  <c r="Z19" i="22"/>
  <c r="X19" i="22"/>
  <c r="Z17" i="22"/>
  <c r="Y17" i="22"/>
  <c r="X17" i="22"/>
  <c r="AB17" i="22"/>
  <c r="AA17" i="22"/>
  <c r="AB14" i="22"/>
  <c r="AA14" i="22"/>
  <c r="Y14" i="22"/>
  <c r="X14" i="22"/>
  <c r="Z14" i="22"/>
  <c r="W21" i="22"/>
  <c r="F170" i="24"/>
  <c r="F101" i="24"/>
  <c r="H101" i="24"/>
  <c r="F105" i="24"/>
  <c r="H105" i="24"/>
  <c r="X127" i="19"/>
  <c r="J72" i="19"/>
  <c r="H72" i="19"/>
  <c r="X53" i="19"/>
  <c r="V21" i="19"/>
  <c r="X13" i="19"/>
  <c r="F77" i="17"/>
  <c r="J110" i="19"/>
  <c r="H110" i="19"/>
  <c r="X114" i="19"/>
  <c r="X54" i="19"/>
  <c r="X153" i="19"/>
  <c r="W161" i="19"/>
  <c r="X109" i="19"/>
  <c r="X128" i="19"/>
  <c r="X154" i="19"/>
  <c r="X156" i="19"/>
  <c r="X26" i="19"/>
  <c r="X34" i="19"/>
  <c r="X56" i="19"/>
  <c r="V121" i="19"/>
  <c r="V107" i="19"/>
  <c r="X108" i="19"/>
  <c r="X101" i="19"/>
  <c r="X38" i="19"/>
  <c r="W37" i="19"/>
  <c r="J84" i="19"/>
  <c r="H84" i="19"/>
  <c r="J152" i="19"/>
  <c r="H152" i="19"/>
  <c r="H29" i="19"/>
  <c r="Z41" i="19"/>
  <c r="U49" i="19"/>
  <c r="Z49" i="19" s="1"/>
  <c r="R43" i="19"/>
  <c r="E93" i="19"/>
  <c r="K111" i="17"/>
  <c r="J111" i="17"/>
  <c r="H119" i="17"/>
  <c r="M111" i="17"/>
  <c r="L111" i="17"/>
  <c r="I111" i="17"/>
  <c r="I122" i="17"/>
  <c r="M122" i="17"/>
  <c r="H121" i="17"/>
  <c r="L122" i="17"/>
  <c r="J122" i="17"/>
  <c r="K122" i="17"/>
  <c r="S21" i="15"/>
  <c r="K81" i="17"/>
  <c r="J81" i="17"/>
  <c r="L81" i="17"/>
  <c r="I81" i="17"/>
  <c r="M81" i="17"/>
  <c r="D135" i="17"/>
  <c r="D51" i="17"/>
  <c r="I18" i="12"/>
  <c r="N18" i="12"/>
  <c r="M18" i="12"/>
  <c r="L18" i="12"/>
  <c r="K18" i="12"/>
  <c r="J18" i="12"/>
  <c r="G90" i="13"/>
  <c r="K43" i="12"/>
  <c r="J43" i="12"/>
  <c r="I43" i="12"/>
  <c r="N43" i="12"/>
  <c r="L43" i="12"/>
  <c r="M43" i="12"/>
  <c r="H14" i="10"/>
  <c r="G118" i="13"/>
  <c r="L78" i="10"/>
  <c r="L78" i="8"/>
  <c r="K16" i="6"/>
  <c r="I16" i="6"/>
  <c r="L76" i="8"/>
  <c r="F54" i="12"/>
  <c r="J19" i="10"/>
  <c r="L19" i="10"/>
  <c r="M37" i="6"/>
  <c r="L37" i="6"/>
  <c r="K37" i="6"/>
  <c r="I37" i="6"/>
  <c r="J37" i="6"/>
  <c r="J62" i="2"/>
  <c r="N62" i="2"/>
  <c r="K62" i="2"/>
  <c r="M62" i="2"/>
  <c r="L62" i="2"/>
  <c r="J125" i="13"/>
  <c r="I125" i="13"/>
  <c r="M125" i="13"/>
  <c r="L125" i="13"/>
  <c r="K125" i="13"/>
  <c r="L123" i="8"/>
  <c r="F76" i="8"/>
  <c r="H76" i="8"/>
  <c r="M30" i="5"/>
  <c r="L30" i="5"/>
  <c r="K30" i="5"/>
  <c r="J30" i="5"/>
  <c r="I30" i="5"/>
  <c r="L164" i="3"/>
  <c r="J164" i="3"/>
  <c r="N164" i="3"/>
  <c r="M164" i="3"/>
  <c r="K164" i="3"/>
  <c r="N173" i="3"/>
  <c r="N170" i="3"/>
  <c r="N174" i="3"/>
  <c r="N169" i="3"/>
  <c r="N165" i="3"/>
  <c r="N166" i="3"/>
  <c r="N12" i="2"/>
  <c r="M12" i="2"/>
  <c r="L12" i="2"/>
  <c r="K12" i="2"/>
  <c r="J12" i="2"/>
  <c r="L148" i="8"/>
  <c r="T19" i="5"/>
  <c r="S19" i="5"/>
  <c r="W19" i="5"/>
  <c r="V19" i="5"/>
  <c r="U19" i="5"/>
  <c r="H190" i="3"/>
  <c r="J187" i="8"/>
  <c r="L187" i="8"/>
  <c r="K207" i="3"/>
  <c r="J207" i="3"/>
  <c r="O138" i="43"/>
  <c r="N138" i="43"/>
  <c r="L138" i="43"/>
  <c r="M138" i="43"/>
  <c r="O16" i="41"/>
  <c r="R6" i="41"/>
  <c r="Q6" i="41"/>
  <c r="P6" i="41"/>
  <c r="T6" i="41"/>
  <c r="S6" i="41"/>
  <c r="T8" i="41"/>
  <c r="T11" i="41"/>
  <c r="T13" i="41"/>
  <c r="L125" i="37"/>
  <c r="K125" i="37"/>
  <c r="O125" i="37"/>
  <c r="N125" i="37"/>
  <c r="M125" i="37"/>
  <c r="K127" i="37"/>
  <c r="K128" i="37"/>
  <c r="Y14" i="35"/>
  <c r="X14" i="35"/>
  <c r="J58" i="31"/>
  <c r="L54" i="31"/>
  <c r="L98" i="31"/>
  <c r="H109" i="31"/>
  <c r="J109" i="31"/>
  <c r="F216" i="30"/>
  <c r="H216" i="30"/>
  <c r="J277" i="30"/>
  <c r="J276" i="30"/>
  <c r="J213" i="30"/>
  <c r="L213" i="30"/>
  <c r="L258" i="30"/>
  <c r="F77" i="30"/>
  <c r="K42" i="28"/>
  <c r="I42" i="28"/>
  <c r="M159" i="28"/>
  <c r="L159" i="28"/>
  <c r="K159" i="28"/>
  <c r="J159" i="28"/>
  <c r="I159" i="28"/>
  <c r="L144" i="28"/>
  <c r="J144" i="28"/>
  <c r="I144" i="28"/>
  <c r="M144" i="28"/>
  <c r="K144" i="28"/>
  <c r="K23" i="28"/>
  <c r="I23" i="28"/>
  <c r="F146" i="28"/>
  <c r="F90" i="28"/>
  <c r="L79" i="28"/>
  <c r="J79" i="28"/>
  <c r="I59" i="28"/>
  <c r="K59" i="28"/>
  <c r="L53" i="28"/>
  <c r="K53" i="28"/>
  <c r="M53" i="28"/>
  <c r="J53" i="28"/>
  <c r="I53" i="28"/>
  <c r="H265" i="24"/>
  <c r="J189" i="24"/>
  <c r="L189" i="24"/>
  <c r="L33" i="25"/>
  <c r="L212" i="24"/>
  <c r="F43" i="24"/>
  <c r="H43" i="24"/>
  <c r="H126" i="24"/>
  <c r="H165" i="24"/>
  <c r="J165" i="24"/>
  <c r="F120" i="24"/>
  <c r="J58" i="24"/>
  <c r="L58" i="24"/>
  <c r="F9" i="24"/>
  <c r="H9" i="24"/>
  <c r="F168" i="24"/>
  <c r="H168" i="24"/>
  <c r="F147" i="17"/>
  <c r="X137" i="19"/>
  <c r="H45" i="19"/>
  <c r="G119" i="17"/>
  <c r="L60" i="10"/>
  <c r="M10" i="6"/>
  <c r="L10" i="6"/>
  <c r="K10" i="6"/>
  <c r="I10" i="6"/>
  <c r="J10" i="6"/>
  <c r="E146" i="42"/>
  <c r="L144" i="43"/>
  <c r="O144" i="43"/>
  <c r="N144" i="43"/>
  <c r="M144" i="43"/>
  <c r="G145" i="41"/>
  <c r="H145" i="41"/>
  <c r="K145" i="41" s="1"/>
  <c r="N8" i="41"/>
  <c r="M8" i="41"/>
  <c r="L8" i="41"/>
  <c r="Q8" i="41"/>
  <c r="P8" i="41"/>
  <c r="AA20" i="40"/>
  <c r="R10" i="40"/>
  <c r="Q10" i="40"/>
  <c r="P10" i="40"/>
  <c r="T10" i="40"/>
  <c r="S10" i="40"/>
  <c r="H10" i="38"/>
  <c r="J10" i="38"/>
  <c r="I10" i="38"/>
  <c r="F14" i="41"/>
  <c r="AO36" i="35"/>
  <c r="Y31" i="35"/>
  <c r="S7" i="38"/>
  <c r="R7" i="38"/>
  <c r="H35" i="35"/>
  <c r="I35" i="35"/>
  <c r="P8" i="35"/>
  <c r="O8" i="35"/>
  <c r="AY14" i="35"/>
  <c r="AX14" i="35"/>
  <c r="BB14" i="35"/>
  <c r="BA14" i="35"/>
  <c r="AZ14" i="35"/>
  <c r="AF18" i="35"/>
  <c r="AE18" i="35"/>
  <c r="AO11" i="35"/>
  <c r="AN11" i="35"/>
  <c r="J106" i="31"/>
  <c r="F64" i="31"/>
  <c r="F97" i="31"/>
  <c r="H97" i="31"/>
  <c r="L42" i="31"/>
  <c r="F108" i="31"/>
  <c r="L97" i="31"/>
  <c r="L100" i="31"/>
  <c r="F60" i="31"/>
  <c r="L65" i="31"/>
  <c r="F104" i="31"/>
  <c r="F235" i="30"/>
  <c r="L207" i="30"/>
  <c r="J173" i="30"/>
  <c r="H83" i="31"/>
  <c r="H85" i="31"/>
  <c r="H76" i="31"/>
  <c r="J76" i="31"/>
  <c r="L254" i="30"/>
  <c r="F218" i="30"/>
  <c r="H277" i="30"/>
  <c r="L277" i="30"/>
  <c r="L282" i="30"/>
  <c r="L241" i="30"/>
  <c r="H215" i="30"/>
  <c r="J215" i="30"/>
  <c r="F189" i="30"/>
  <c r="H78" i="31"/>
  <c r="J238" i="30"/>
  <c r="F170" i="30"/>
  <c r="F251" i="30"/>
  <c r="J258" i="30"/>
  <c r="L252" i="30"/>
  <c r="J219" i="30"/>
  <c r="F193" i="30"/>
  <c r="L165" i="30"/>
  <c r="F78" i="30"/>
  <c r="H55" i="30"/>
  <c r="J55" i="30"/>
  <c r="F119" i="30"/>
  <c r="J56" i="30"/>
  <c r="L56" i="30"/>
  <c r="J126" i="30"/>
  <c r="F82" i="30"/>
  <c r="H82" i="30"/>
  <c r="H126" i="30"/>
  <c r="J81" i="30"/>
  <c r="F58" i="30"/>
  <c r="F145" i="30"/>
  <c r="H147" i="30"/>
  <c r="H141" i="30"/>
  <c r="J141" i="30"/>
  <c r="F151" i="30"/>
  <c r="H151" i="30"/>
  <c r="J146" i="30"/>
  <c r="L146" i="30"/>
  <c r="L149" i="30"/>
  <c r="F127" i="30"/>
  <c r="F120" i="30"/>
  <c r="L131" i="30"/>
  <c r="L127" i="30"/>
  <c r="M154" i="28"/>
  <c r="L154" i="28"/>
  <c r="K154" i="28"/>
  <c r="J154" i="28"/>
  <c r="I154" i="28"/>
  <c r="D62" i="28"/>
  <c r="K44" i="28"/>
  <c r="I44" i="28"/>
  <c r="M29" i="28"/>
  <c r="L29" i="28"/>
  <c r="K29" i="28"/>
  <c r="J29" i="28"/>
  <c r="I29" i="28"/>
  <c r="L15" i="28"/>
  <c r="J15" i="28"/>
  <c r="L125" i="28"/>
  <c r="K125" i="28"/>
  <c r="J125" i="28"/>
  <c r="M125" i="28"/>
  <c r="I125" i="28"/>
  <c r="H132" i="28"/>
  <c r="I71" i="28"/>
  <c r="J71" i="28"/>
  <c r="M71" i="28"/>
  <c r="L71" i="28"/>
  <c r="K71" i="28"/>
  <c r="L140" i="28"/>
  <c r="J140" i="28"/>
  <c r="I140" i="28"/>
  <c r="M140" i="28"/>
  <c r="K140" i="28"/>
  <c r="K92" i="28"/>
  <c r="I92" i="28"/>
  <c r="M92" i="28"/>
  <c r="L92" i="28"/>
  <c r="J92" i="28"/>
  <c r="J95" i="28"/>
  <c r="M95" i="28"/>
  <c r="L95" i="28"/>
  <c r="K95" i="28"/>
  <c r="I95" i="28"/>
  <c r="M93" i="28"/>
  <c r="L93" i="28"/>
  <c r="I93" i="28"/>
  <c r="K93" i="28"/>
  <c r="J93" i="28"/>
  <c r="I150" i="28"/>
  <c r="M150" i="28"/>
  <c r="L150" i="28"/>
  <c r="K150" i="28"/>
  <c r="J150" i="28"/>
  <c r="L83" i="30"/>
  <c r="L60" i="30"/>
  <c r="L54" i="30"/>
  <c r="I107" i="28"/>
  <c r="M107" i="28"/>
  <c r="J107" i="28"/>
  <c r="L107" i="28"/>
  <c r="K107" i="28"/>
  <c r="J68" i="28"/>
  <c r="I68" i="28"/>
  <c r="K68" i="28"/>
  <c r="H76" i="28"/>
  <c r="M68" i="28"/>
  <c r="L68" i="28"/>
  <c r="J30" i="28"/>
  <c r="L30" i="28"/>
  <c r="J14" i="28"/>
  <c r="L14" i="28"/>
  <c r="K52" i="28"/>
  <c r="I52" i="28"/>
  <c r="K115" i="28"/>
  <c r="I115" i="28"/>
  <c r="K113" i="28"/>
  <c r="I113" i="28"/>
  <c r="J44" i="28"/>
  <c r="L44" i="28"/>
  <c r="F160" i="28"/>
  <c r="J46" i="28"/>
  <c r="L46" i="28"/>
  <c r="L115" i="28"/>
  <c r="J115" i="28"/>
  <c r="M87" i="28"/>
  <c r="L87" i="28"/>
  <c r="K87" i="28"/>
  <c r="J87" i="28"/>
  <c r="I87" i="28"/>
  <c r="I61" i="28"/>
  <c r="K61" i="28"/>
  <c r="K38" i="28"/>
  <c r="I38" i="28"/>
  <c r="K22" i="28"/>
  <c r="I22" i="28"/>
  <c r="C118" i="28"/>
  <c r="J65" i="28"/>
  <c r="L65" i="28"/>
  <c r="M55" i="28"/>
  <c r="L55" i="28"/>
  <c r="K55" i="28"/>
  <c r="J55" i="28"/>
  <c r="I55" i="28"/>
  <c r="L9" i="28"/>
  <c r="J9" i="28"/>
  <c r="C104" i="28"/>
  <c r="F62" i="25"/>
  <c r="F265" i="24"/>
  <c r="F103" i="25"/>
  <c r="H259" i="24"/>
  <c r="F31" i="25"/>
  <c r="H257" i="24"/>
  <c r="F99" i="25"/>
  <c r="J230" i="24"/>
  <c r="L230" i="24"/>
  <c r="J208" i="24"/>
  <c r="L208" i="24"/>
  <c r="L236" i="24"/>
  <c r="H239" i="24"/>
  <c r="H238" i="24"/>
  <c r="L239" i="24"/>
  <c r="J211" i="24"/>
  <c r="L211" i="24"/>
  <c r="H191" i="24"/>
  <c r="J191" i="24"/>
  <c r="J153" i="24"/>
  <c r="L153" i="24"/>
  <c r="F143" i="24"/>
  <c r="J123" i="24"/>
  <c r="L123" i="24"/>
  <c r="H57" i="24"/>
  <c r="J57" i="24"/>
  <c r="L42" i="25"/>
  <c r="L58" i="25"/>
  <c r="L101" i="25"/>
  <c r="L106" i="25"/>
  <c r="L43" i="25"/>
  <c r="F259" i="24"/>
  <c r="H194" i="24"/>
  <c r="H142" i="24"/>
  <c r="H79" i="24"/>
  <c r="J79" i="24"/>
  <c r="J168" i="24"/>
  <c r="H148" i="24"/>
  <c r="L62" i="24"/>
  <c r="J238" i="24"/>
  <c r="L238" i="24"/>
  <c r="H217" i="24"/>
  <c r="J217" i="24"/>
  <c r="J207" i="24"/>
  <c r="L207" i="24"/>
  <c r="H187" i="24"/>
  <c r="J187" i="24"/>
  <c r="J149" i="24"/>
  <c r="L149" i="24"/>
  <c r="H129" i="24"/>
  <c r="J129" i="24"/>
  <c r="J119" i="24"/>
  <c r="L119" i="24"/>
  <c r="F63" i="24"/>
  <c r="H63" i="24"/>
  <c r="F77" i="24"/>
  <c r="F144" i="24"/>
  <c r="F123" i="24"/>
  <c r="H123" i="24"/>
  <c r="F119" i="24"/>
  <c r="H119" i="24"/>
  <c r="L75" i="24"/>
  <c r="J56" i="24"/>
  <c r="F233" i="24"/>
  <c r="F213" i="24"/>
  <c r="F188" i="24"/>
  <c r="H188" i="24"/>
  <c r="F18" i="24"/>
  <c r="H18" i="24"/>
  <c r="AB20" i="22"/>
  <c r="AA20" i="22"/>
  <c r="Z20" i="22"/>
  <c r="Y20" i="22"/>
  <c r="X20" i="22"/>
  <c r="AA18" i="22"/>
  <c r="Z18" i="22"/>
  <c r="Y18" i="22"/>
  <c r="X18" i="22"/>
  <c r="AB18" i="22"/>
  <c r="AA19" i="22"/>
  <c r="Y19" i="22"/>
  <c r="F167" i="24"/>
  <c r="H167" i="24"/>
  <c r="F163" i="24"/>
  <c r="H163" i="24"/>
  <c r="F109" i="24"/>
  <c r="H109" i="24"/>
  <c r="F102" i="24"/>
  <c r="H102" i="24"/>
  <c r="J116" i="19"/>
  <c r="H116" i="19"/>
  <c r="X70" i="19"/>
  <c r="W77" i="19"/>
  <c r="X48" i="19"/>
  <c r="E65" i="17"/>
  <c r="V21" i="17"/>
  <c r="Z13" i="17"/>
  <c r="Y13" i="17"/>
  <c r="W13" i="17"/>
  <c r="AA13" i="17"/>
  <c r="X13" i="17"/>
  <c r="V9" i="17"/>
  <c r="AA17" i="17" s="1"/>
  <c r="X103" i="19"/>
  <c r="F119" i="17"/>
  <c r="F107" i="17"/>
  <c r="J103" i="19"/>
  <c r="H103" i="19"/>
  <c r="X45" i="19"/>
  <c r="X151" i="19"/>
  <c r="X84" i="19"/>
  <c r="X111" i="19"/>
  <c r="W119" i="19"/>
  <c r="W107" i="19"/>
  <c r="X130" i="19"/>
  <c r="X95" i="19"/>
  <c r="V35" i="19"/>
  <c r="V23" i="19"/>
  <c r="V37" i="19"/>
  <c r="V161" i="19"/>
  <c r="X81" i="19"/>
  <c r="X25" i="19"/>
  <c r="J85" i="19"/>
  <c r="H85" i="19"/>
  <c r="H34" i="19"/>
  <c r="H75" i="19"/>
  <c r="Z44" i="19"/>
  <c r="Z85" i="19"/>
  <c r="U121" i="19"/>
  <c r="R56" i="19"/>
  <c r="O63" i="19"/>
  <c r="E9" i="19"/>
  <c r="G79" i="17"/>
  <c r="I80" i="17"/>
  <c r="K80" i="17"/>
  <c r="J131" i="17"/>
  <c r="L131" i="17"/>
  <c r="M83" i="17"/>
  <c r="L83" i="17"/>
  <c r="I83" i="17"/>
  <c r="H91" i="17"/>
  <c r="K83" i="17"/>
  <c r="J83" i="17"/>
  <c r="H79" i="17"/>
  <c r="L59" i="17"/>
  <c r="J59" i="17"/>
  <c r="A12" i="12"/>
  <c r="J12" i="12"/>
  <c r="I12" i="12"/>
  <c r="L231" i="8"/>
  <c r="K21" i="12"/>
  <c r="L21" i="12"/>
  <c r="F103" i="10"/>
  <c r="H103" i="10"/>
  <c r="L213" i="8"/>
  <c r="L83" i="10"/>
  <c r="F219" i="8"/>
  <c r="H219" i="8"/>
  <c r="L7" i="6"/>
  <c r="J7" i="6"/>
  <c r="F41" i="10"/>
  <c r="F173" i="8"/>
  <c r="F10" i="10"/>
  <c r="W19" i="6"/>
  <c r="V19" i="6"/>
  <c r="U19" i="6"/>
  <c r="S19" i="6"/>
  <c r="T19" i="6"/>
  <c r="J72" i="2"/>
  <c r="K72" i="2"/>
  <c r="L58" i="13"/>
  <c r="K58" i="13"/>
  <c r="J58" i="13"/>
  <c r="I58" i="13"/>
  <c r="M58" i="13"/>
  <c r="I68" i="13"/>
  <c r="H76" i="13"/>
  <c r="M68" i="13"/>
  <c r="L68" i="13"/>
  <c r="K68" i="13"/>
  <c r="J68" i="13"/>
  <c r="L120" i="8"/>
  <c r="L57" i="8"/>
  <c r="M144" i="3"/>
  <c r="L144" i="3"/>
  <c r="L167" i="8"/>
  <c r="J147" i="8"/>
  <c r="M74" i="13"/>
  <c r="L74" i="13"/>
  <c r="K74" i="13"/>
  <c r="J74" i="13"/>
  <c r="I74" i="13"/>
  <c r="F171" i="8"/>
  <c r="M135" i="3"/>
  <c r="L135" i="3"/>
  <c r="O137" i="43"/>
  <c r="N137" i="43"/>
  <c r="N134" i="39"/>
  <c r="M134" i="39"/>
  <c r="L134" i="39"/>
  <c r="K134" i="39"/>
  <c r="O134" i="39"/>
  <c r="K136" i="39"/>
  <c r="K135" i="39"/>
  <c r="K137" i="39"/>
  <c r="K138" i="39"/>
  <c r="F10" i="41"/>
  <c r="N7" i="38"/>
  <c r="M7" i="38"/>
  <c r="L7" i="38"/>
  <c r="Q7" i="38"/>
  <c r="P7" i="38"/>
  <c r="I32" i="35"/>
  <c r="H32" i="35"/>
  <c r="AF9" i="35"/>
  <c r="AE9" i="35"/>
  <c r="F81" i="31"/>
  <c r="F79" i="31"/>
  <c r="H241" i="30"/>
  <c r="H55" i="31"/>
  <c r="H274" i="30"/>
  <c r="J260" i="30"/>
  <c r="J169" i="30"/>
  <c r="L169" i="30"/>
  <c r="F168" i="30"/>
  <c r="H168" i="30"/>
  <c r="H253" i="30"/>
  <c r="H78" i="30"/>
  <c r="K99" i="28"/>
  <c r="I99" i="28"/>
  <c r="J13" i="28"/>
  <c r="M13" i="28"/>
  <c r="L13" i="28"/>
  <c r="K13" i="28"/>
  <c r="I13" i="28"/>
  <c r="H20" i="28"/>
  <c r="J112" i="28"/>
  <c r="L112" i="28"/>
  <c r="M112" i="28"/>
  <c r="K112" i="28"/>
  <c r="I112" i="28"/>
  <c r="G146" i="28"/>
  <c r="C90" i="28"/>
  <c r="F84" i="25"/>
  <c r="H267" i="24"/>
  <c r="J267" i="24"/>
  <c r="J194" i="24"/>
  <c r="L194" i="24"/>
  <c r="F121" i="24"/>
  <c r="L57" i="25"/>
  <c r="H150" i="24"/>
  <c r="F218" i="24"/>
  <c r="H218" i="24"/>
  <c r="F192" i="24"/>
  <c r="F105" i="17"/>
  <c r="U21" i="17"/>
  <c r="U9" i="17"/>
  <c r="X97" i="19"/>
  <c r="W105" i="19"/>
  <c r="X82" i="19"/>
  <c r="J66" i="19"/>
  <c r="H66" i="19"/>
  <c r="G65" i="19"/>
  <c r="F133" i="19"/>
  <c r="F107" i="10"/>
  <c r="H107" i="10"/>
  <c r="N139" i="42"/>
  <c r="O139" i="42"/>
  <c r="T9" i="41"/>
  <c r="S9" i="41"/>
  <c r="R9" i="41"/>
  <c r="Q9" i="41"/>
  <c r="P9" i="41"/>
  <c r="F13" i="41"/>
  <c r="I13" i="41"/>
  <c r="H13" i="41"/>
  <c r="N9" i="39"/>
  <c r="L9" i="39"/>
  <c r="M8" i="39"/>
  <c r="J8" i="39"/>
  <c r="I8" i="39"/>
  <c r="H8" i="39"/>
  <c r="N10" i="38"/>
  <c r="M10" i="38"/>
  <c r="L10" i="38"/>
  <c r="Y40" i="35"/>
  <c r="X40" i="35"/>
  <c r="I125" i="37"/>
  <c r="H125" i="37"/>
  <c r="G125" i="37"/>
  <c r="Y36" i="35"/>
  <c r="X36" i="35"/>
  <c r="O13" i="35"/>
  <c r="P13" i="35"/>
  <c r="BA8" i="35"/>
  <c r="AZ8" i="35"/>
  <c r="AY8" i="35"/>
  <c r="AX8" i="35"/>
  <c r="BB8" i="35"/>
  <c r="X12" i="35"/>
  <c r="Y12" i="35"/>
  <c r="J63" i="31"/>
  <c r="L63" i="31"/>
  <c r="F32" i="31"/>
  <c r="H32" i="31"/>
  <c r="F43" i="31"/>
  <c r="J37" i="31"/>
  <c r="J86" i="31"/>
  <c r="F55" i="31"/>
  <c r="J81" i="31"/>
  <c r="J35" i="31"/>
  <c r="L251" i="30"/>
  <c r="J217" i="30"/>
  <c r="F191" i="30"/>
  <c r="L163" i="30"/>
  <c r="H99" i="31"/>
  <c r="H60" i="31"/>
  <c r="H100" i="31"/>
  <c r="F174" i="30"/>
  <c r="L280" i="30"/>
  <c r="F233" i="30"/>
  <c r="L197" i="30"/>
  <c r="H171" i="30"/>
  <c r="J171" i="30"/>
  <c r="H218" i="30"/>
  <c r="J218" i="30"/>
  <c r="F190" i="30"/>
  <c r="H190" i="30"/>
  <c r="F278" i="30"/>
  <c r="J261" i="30"/>
  <c r="L261" i="30"/>
  <c r="L255" i="30"/>
  <c r="J262" i="30"/>
  <c r="L262" i="30"/>
  <c r="F237" i="30"/>
  <c r="L209" i="30"/>
  <c r="J175" i="30"/>
  <c r="L130" i="30"/>
  <c r="L142" i="30"/>
  <c r="H144" i="30"/>
  <c r="E146" i="43"/>
  <c r="O141" i="43"/>
  <c r="N141" i="43"/>
  <c r="M141" i="43"/>
  <c r="L141" i="43"/>
  <c r="F146" i="42"/>
  <c r="H136" i="42"/>
  <c r="K136" i="42" s="1"/>
  <c r="G136" i="42"/>
  <c r="I136" i="42"/>
  <c r="M136" i="42"/>
  <c r="L136" i="42"/>
  <c r="I144" i="42"/>
  <c r="I143" i="42"/>
  <c r="I137" i="42"/>
  <c r="I145" i="42"/>
  <c r="O141" i="42"/>
  <c r="N141" i="42"/>
  <c r="O138" i="41"/>
  <c r="M138" i="41"/>
  <c r="L138" i="41"/>
  <c r="N138" i="41"/>
  <c r="D146" i="43"/>
  <c r="M11" i="41"/>
  <c r="L11" i="41"/>
  <c r="N11" i="41"/>
  <c r="P11" i="41"/>
  <c r="Q11" i="41"/>
  <c r="O140" i="43"/>
  <c r="N140" i="43"/>
  <c r="O143" i="41"/>
  <c r="N143" i="41"/>
  <c r="M143" i="41"/>
  <c r="L143" i="41"/>
  <c r="H142" i="41"/>
  <c r="K142" i="41" s="1"/>
  <c r="G142" i="41"/>
  <c r="S8" i="41"/>
  <c r="R8" i="41"/>
  <c r="J10" i="40"/>
  <c r="I10" i="40"/>
  <c r="H10" i="40"/>
  <c r="M10" i="40"/>
  <c r="L10" i="40"/>
  <c r="J9" i="41"/>
  <c r="I9" i="41"/>
  <c r="H9" i="41"/>
  <c r="L139" i="41"/>
  <c r="O139" i="41"/>
  <c r="N139" i="41"/>
  <c r="M139" i="41"/>
  <c r="S8" i="39"/>
  <c r="R8" i="39"/>
  <c r="L8" i="39"/>
  <c r="N8" i="39"/>
  <c r="Q8" i="39"/>
  <c r="P8" i="39"/>
  <c r="P6" i="38"/>
  <c r="T6" i="38"/>
  <c r="S6" i="38"/>
  <c r="R6" i="38"/>
  <c r="Q6" i="38"/>
  <c r="T11" i="38"/>
  <c r="T12" i="38"/>
  <c r="T7" i="38"/>
  <c r="AA19" i="38" s="1"/>
  <c r="E16" i="41"/>
  <c r="F16" i="41" s="1"/>
  <c r="F6" i="41"/>
  <c r="F9" i="41"/>
  <c r="F10" i="39"/>
  <c r="H10" i="39"/>
  <c r="I10" i="39"/>
  <c r="C129" i="37"/>
  <c r="AN34" i="35"/>
  <c r="AO34" i="35"/>
  <c r="AO31" i="35"/>
  <c r="E129" i="37"/>
  <c r="AO30" i="35"/>
  <c r="AN30" i="35"/>
  <c r="I40" i="35"/>
  <c r="H40" i="35"/>
  <c r="AP12" i="35"/>
  <c r="AO12" i="35"/>
  <c r="AN12" i="35"/>
  <c r="AR12" i="35"/>
  <c r="AQ12" i="35"/>
  <c r="I9" i="35"/>
  <c r="H9" i="35"/>
  <c r="AF11" i="35"/>
  <c r="AE11" i="35"/>
  <c r="O14" i="35"/>
  <c r="P14" i="35"/>
  <c r="Y10" i="35"/>
  <c r="X10" i="35"/>
  <c r="Y8" i="35"/>
  <c r="X8" i="35"/>
  <c r="AY15" i="35"/>
  <c r="AX15" i="35"/>
  <c r="BB15" i="35"/>
  <c r="BA15" i="35"/>
  <c r="AZ15" i="35"/>
  <c r="X13" i="35"/>
  <c r="Y13" i="35"/>
  <c r="AF12" i="35"/>
  <c r="AE12" i="35"/>
  <c r="AR9" i="35"/>
  <c r="AQ9" i="35"/>
  <c r="AP9" i="35"/>
  <c r="AO9" i="35"/>
  <c r="AN9" i="35"/>
  <c r="F83" i="31"/>
  <c r="J60" i="31"/>
  <c r="L107" i="31"/>
  <c r="L61" i="31"/>
  <c r="F42" i="31"/>
  <c r="J104" i="31"/>
  <c r="L104" i="31"/>
  <c r="F62" i="31"/>
  <c r="J39" i="31"/>
  <c r="J56" i="31"/>
  <c r="L35" i="31"/>
  <c r="L84" i="31"/>
  <c r="J40" i="31"/>
  <c r="L40" i="31"/>
  <c r="J100" i="31"/>
  <c r="L79" i="31"/>
  <c r="F58" i="31"/>
  <c r="L33" i="31"/>
  <c r="H284" i="30"/>
  <c r="H233" i="30"/>
  <c r="L215" i="30"/>
  <c r="H189" i="30"/>
  <c r="L171" i="30"/>
  <c r="H102" i="31"/>
  <c r="H107" i="31"/>
  <c r="J107" i="31"/>
  <c r="H104" i="31"/>
  <c r="H79" i="31"/>
  <c r="H84" i="31"/>
  <c r="J84" i="31"/>
  <c r="H108" i="31"/>
  <c r="J234" i="30"/>
  <c r="L234" i="30"/>
  <c r="F208" i="30"/>
  <c r="H208" i="30"/>
  <c r="J190" i="30"/>
  <c r="L190" i="30"/>
  <c r="F164" i="30"/>
  <c r="H164" i="30"/>
  <c r="F279" i="30"/>
  <c r="H282" i="30"/>
  <c r="J279" i="30"/>
  <c r="L274" i="30"/>
  <c r="J284" i="30"/>
  <c r="L284" i="30"/>
  <c r="L279" i="30"/>
  <c r="L275" i="30"/>
  <c r="F241" i="30"/>
  <c r="F197" i="30"/>
  <c r="H59" i="31"/>
  <c r="L236" i="30"/>
  <c r="J208" i="30"/>
  <c r="L208" i="30"/>
  <c r="H188" i="30"/>
  <c r="J188" i="30"/>
  <c r="L276" i="30"/>
  <c r="J253" i="30"/>
  <c r="J257" i="30"/>
  <c r="J254" i="30"/>
  <c r="H261" i="30"/>
  <c r="H235" i="30"/>
  <c r="L217" i="30"/>
  <c r="H191" i="30"/>
  <c r="L173" i="30"/>
  <c r="L129" i="30"/>
  <c r="F76" i="30"/>
  <c r="H76" i="30"/>
  <c r="J53" i="30"/>
  <c r="J131" i="30"/>
  <c r="F87" i="30"/>
  <c r="H87" i="30"/>
  <c r="J75" i="30"/>
  <c r="F54" i="30"/>
  <c r="J124" i="30"/>
  <c r="H80" i="30"/>
  <c r="J80" i="30"/>
  <c r="J59" i="30"/>
  <c r="H150" i="30"/>
  <c r="H125" i="30"/>
  <c r="H56" i="30"/>
  <c r="F149" i="30"/>
  <c r="F146" i="30"/>
  <c r="H146" i="30"/>
  <c r="F143" i="30"/>
  <c r="H143" i="30"/>
  <c r="L141" i="30"/>
  <c r="J151" i="30"/>
  <c r="H124" i="30"/>
  <c r="F80" i="30"/>
  <c r="L126" i="30"/>
  <c r="L123" i="30"/>
  <c r="L119" i="30"/>
  <c r="J129" i="30"/>
  <c r="M43" i="28"/>
  <c r="L43" i="28"/>
  <c r="K43" i="28"/>
  <c r="J43" i="28"/>
  <c r="I43" i="28"/>
  <c r="D34" i="28"/>
  <c r="L134" i="28"/>
  <c r="K134" i="28"/>
  <c r="J134" i="28"/>
  <c r="I134" i="28"/>
  <c r="M134" i="28"/>
  <c r="J80" i="28"/>
  <c r="I80" i="28"/>
  <c r="M80" i="28"/>
  <c r="L80" i="28"/>
  <c r="K80" i="28"/>
  <c r="M145" i="28"/>
  <c r="L145" i="28"/>
  <c r="K145" i="28"/>
  <c r="J145" i="28"/>
  <c r="I145" i="28"/>
  <c r="K100" i="28"/>
  <c r="I100" i="28"/>
  <c r="L100" i="28"/>
  <c r="J100" i="28"/>
  <c r="M100" i="28"/>
  <c r="J103" i="28"/>
  <c r="K103" i="28"/>
  <c r="I103" i="28"/>
  <c r="M103" i="28"/>
  <c r="L103" i="28"/>
  <c r="M101" i="28"/>
  <c r="L101" i="28"/>
  <c r="K101" i="28"/>
  <c r="J101" i="28"/>
  <c r="I101" i="28"/>
  <c r="I158" i="28"/>
  <c r="K158" i="28"/>
  <c r="M158" i="28"/>
  <c r="J158" i="28"/>
  <c r="L158" i="28"/>
  <c r="L80" i="30"/>
  <c r="L79" i="30"/>
  <c r="L62" i="30"/>
  <c r="L82" i="28"/>
  <c r="K82" i="28"/>
  <c r="J82" i="28"/>
  <c r="I82" i="28"/>
  <c r="H90" i="28"/>
  <c r="M82" i="28"/>
  <c r="C62" i="28"/>
  <c r="G20" i="28"/>
  <c r="I14" i="28"/>
  <c r="K14" i="28"/>
  <c r="G132" i="28"/>
  <c r="I124" i="28"/>
  <c r="K124" i="28"/>
  <c r="K122" i="28"/>
  <c r="I122" i="28"/>
  <c r="M94" i="28"/>
  <c r="K94" i="28"/>
  <c r="J94" i="28"/>
  <c r="I94" i="28"/>
  <c r="L94" i="28"/>
  <c r="L42" i="28"/>
  <c r="J42" i="28"/>
  <c r="E62" i="28"/>
  <c r="E132" i="28"/>
  <c r="L124" i="28"/>
  <c r="J124" i="28"/>
  <c r="L67" i="28"/>
  <c r="J67" i="28"/>
  <c r="M156" i="28"/>
  <c r="L156" i="28"/>
  <c r="K156" i="28"/>
  <c r="J156" i="28"/>
  <c r="I156" i="28"/>
  <c r="L60" i="28"/>
  <c r="K60" i="28"/>
  <c r="J60" i="28"/>
  <c r="I60" i="28"/>
  <c r="M60" i="28"/>
  <c r="J33" i="28"/>
  <c r="L33" i="28"/>
  <c r="D48" i="28"/>
  <c r="D118" i="28"/>
  <c r="D90" i="28"/>
  <c r="G62" i="28"/>
  <c r="F38" i="25"/>
  <c r="F79" i="25"/>
  <c r="F82" i="25"/>
  <c r="F77" i="25"/>
  <c r="L78" i="25"/>
  <c r="J142" i="24"/>
  <c r="L142" i="24"/>
  <c r="J120" i="24"/>
  <c r="L120" i="24"/>
  <c r="F231" i="24"/>
  <c r="H241" i="24"/>
  <c r="J241" i="24"/>
  <c r="L209" i="24"/>
  <c r="L151" i="24"/>
  <c r="L121" i="24"/>
  <c r="F78" i="24"/>
  <c r="H78" i="24"/>
  <c r="L53" i="24"/>
  <c r="L53" i="25"/>
  <c r="L77" i="25"/>
  <c r="L109" i="25"/>
  <c r="L38" i="25"/>
  <c r="L54" i="25"/>
  <c r="F267" i="24"/>
  <c r="H236" i="24"/>
  <c r="J214" i="24"/>
  <c r="H172" i="24"/>
  <c r="H120" i="24"/>
  <c r="J77" i="24"/>
  <c r="F54" i="24"/>
  <c r="H54" i="24"/>
  <c r="L196" i="24"/>
  <c r="L166" i="24"/>
  <c r="F87" i="24"/>
  <c r="L147" i="24"/>
  <c r="J86" i="24"/>
  <c r="L86" i="24"/>
  <c r="H61" i="24"/>
  <c r="J61" i="24"/>
  <c r="F209" i="24"/>
  <c r="F152" i="24"/>
  <c r="H152" i="24"/>
  <c r="L78" i="24"/>
  <c r="F131" i="24"/>
  <c r="H131" i="24"/>
  <c r="F127" i="24"/>
  <c r="H127" i="24"/>
  <c r="L83" i="24"/>
  <c r="J64" i="24"/>
  <c r="F238" i="24"/>
  <c r="F241" i="24"/>
  <c r="F210" i="24"/>
  <c r="F65" i="24"/>
  <c r="F80" i="24"/>
  <c r="F196" i="24"/>
  <c r="H196" i="24"/>
  <c r="Z9" i="22"/>
  <c r="Y9" i="22"/>
  <c r="X9" i="22"/>
  <c r="AB9" i="22"/>
  <c r="AA9" i="22"/>
  <c r="AB19" i="22"/>
  <c r="AB13" i="22"/>
  <c r="F175" i="24"/>
  <c r="H175" i="24"/>
  <c r="F171" i="24"/>
  <c r="H171" i="24"/>
  <c r="F98" i="24"/>
  <c r="H98" i="24"/>
  <c r="X110" i="19"/>
  <c r="J68" i="19"/>
  <c r="H68" i="19"/>
  <c r="X44" i="19"/>
  <c r="X80" i="19"/>
  <c r="W79" i="19"/>
  <c r="X41" i="19"/>
  <c r="W49" i="19"/>
  <c r="X159" i="19"/>
  <c r="X85" i="19"/>
  <c r="X113" i="19"/>
  <c r="X132" i="19"/>
  <c r="X88" i="19"/>
  <c r="X157" i="19"/>
  <c r="X39" i="19"/>
  <c r="X47" i="19"/>
  <c r="V77" i="19"/>
  <c r="X69" i="19"/>
  <c r="V79" i="19"/>
  <c r="V105" i="19"/>
  <c r="V135" i="19"/>
  <c r="X136" i="19"/>
  <c r="X76" i="19"/>
  <c r="X17" i="19"/>
  <c r="J109" i="19"/>
  <c r="H109" i="19"/>
  <c r="H95" i="19"/>
  <c r="J95" i="19"/>
  <c r="H112" i="19"/>
  <c r="U51" i="19"/>
  <c r="U133" i="19"/>
  <c r="Z125" i="19"/>
  <c r="R128" i="19"/>
  <c r="M117" i="17"/>
  <c r="L117" i="17"/>
  <c r="I117" i="17"/>
  <c r="K117" i="17"/>
  <c r="J117" i="17"/>
  <c r="L56" i="17"/>
  <c r="K56" i="17"/>
  <c r="I56" i="17"/>
  <c r="M56" i="17"/>
  <c r="J56" i="17"/>
  <c r="G77" i="17"/>
  <c r="G65" i="17"/>
  <c r="M88" i="17"/>
  <c r="J88" i="17"/>
  <c r="I88" i="17"/>
  <c r="L88" i="17"/>
  <c r="K88" i="17"/>
  <c r="T22" i="14"/>
  <c r="Z13" i="16"/>
  <c r="Y13" i="16"/>
  <c r="X13" i="16"/>
  <c r="W13" i="16"/>
  <c r="V21" i="16"/>
  <c r="V9" i="16"/>
  <c r="AA13" i="16" s="1"/>
  <c r="C51" i="17"/>
  <c r="L20" i="10"/>
  <c r="D20" i="13"/>
  <c r="A15" i="12"/>
  <c r="J15" i="12"/>
  <c r="I15" i="12"/>
  <c r="J278" i="8"/>
  <c r="L278" i="8"/>
  <c r="L36" i="10"/>
  <c r="F230" i="8"/>
  <c r="H230" i="8"/>
  <c r="F164" i="8"/>
  <c r="V31" i="5"/>
  <c r="T31" i="5"/>
  <c r="J107" i="10"/>
  <c r="F42" i="8"/>
  <c r="H42" i="8"/>
  <c r="F85" i="8"/>
  <c r="L136" i="13"/>
  <c r="K136" i="13"/>
  <c r="J136" i="13"/>
  <c r="I136" i="13"/>
  <c r="M136" i="13"/>
  <c r="J141" i="13"/>
  <c r="I141" i="13"/>
  <c r="K141" i="13"/>
  <c r="M141" i="13"/>
  <c r="L141" i="13"/>
  <c r="J130" i="8"/>
  <c r="J29" i="5"/>
  <c r="I29" i="5"/>
  <c r="M29" i="5"/>
  <c r="L29" i="5"/>
  <c r="K29" i="5"/>
  <c r="M32" i="5"/>
  <c r="M33" i="5"/>
  <c r="L164" i="8"/>
  <c r="J144" i="8"/>
  <c r="S32" i="5"/>
  <c r="V32" i="5"/>
  <c r="W32" i="5"/>
  <c r="U32" i="5"/>
  <c r="T32" i="5"/>
  <c r="K217" i="3"/>
  <c r="J217" i="3"/>
  <c r="W33" i="6"/>
  <c r="U33" i="6"/>
  <c r="T33" i="6"/>
  <c r="V33" i="6"/>
  <c r="S33" i="6"/>
  <c r="U45" i="6"/>
  <c r="T45" i="6"/>
  <c r="S45" i="6"/>
  <c r="W45" i="6"/>
  <c r="V45" i="6"/>
  <c r="E190" i="3"/>
  <c r="J83" i="19"/>
  <c r="H83" i="19"/>
  <c r="G91" i="19"/>
  <c r="G79" i="19"/>
  <c r="J61" i="19"/>
  <c r="H61" i="19"/>
  <c r="X42" i="19"/>
  <c r="F23" i="19"/>
  <c r="H24" i="19"/>
  <c r="J89" i="19"/>
  <c r="H89" i="19"/>
  <c r="J159" i="19"/>
  <c r="H159" i="19"/>
  <c r="J111" i="19"/>
  <c r="H111" i="19"/>
  <c r="G119" i="19"/>
  <c r="J130" i="19"/>
  <c r="H130" i="19"/>
  <c r="J160" i="19"/>
  <c r="H160" i="19"/>
  <c r="J101" i="19"/>
  <c r="H101" i="19"/>
  <c r="F133" i="17"/>
  <c r="Z19" i="17"/>
  <c r="Y19" i="17"/>
  <c r="AA19" i="17"/>
  <c r="X19" i="17"/>
  <c r="W19" i="17"/>
  <c r="X146" i="19"/>
  <c r="X11" i="19"/>
  <c r="F35" i="19"/>
  <c r="F37" i="19"/>
  <c r="H38" i="19"/>
  <c r="H46" i="19"/>
  <c r="F121" i="19"/>
  <c r="F107" i="19"/>
  <c r="H146" i="19"/>
  <c r="Z61" i="19"/>
  <c r="Z72" i="19"/>
  <c r="U91" i="19"/>
  <c r="Z131" i="19"/>
  <c r="Z142" i="19"/>
  <c r="U161" i="19"/>
  <c r="O161" i="19"/>
  <c r="R13" i="19"/>
  <c r="O21" i="19"/>
  <c r="R47" i="19"/>
  <c r="O121" i="19"/>
  <c r="R159" i="19"/>
  <c r="E119" i="19"/>
  <c r="E121" i="19"/>
  <c r="K76" i="17"/>
  <c r="J76" i="17"/>
  <c r="M76" i="17"/>
  <c r="L76" i="17"/>
  <c r="I76" i="17"/>
  <c r="Y14" i="16"/>
  <c r="W14" i="16"/>
  <c r="R21" i="15"/>
  <c r="G121" i="17"/>
  <c r="M100" i="17"/>
  <c r="L100" i="17"/>
  <c r="I100" i="17"/>
  <c r="K100" i="17"/>
  <c r="J100" i="17"/>
  <c r="L60" i="17"/>
  <c r="K60" i="17"/>
  <c r="M60" i="17"/>
  <c r="J60" i="17"/>
  <c r="I60" i="17"/>
  <c r="L146" i="17"/>
  <c r="K146" i="17"/>
  <c r="M146" i="17"/>
  <c r="J146" i="17"/>
  <c r="I146" i="17"/>
  <c r="I104" i="17"/>
  <c r="M104" i="17"/>
  <c r="L104" i="17"/>
  <c r="J104" i="17"/>
  <c r="K104" i="17"/>
  <c r="L73" i="17"/>
  <c r="K73" i="17"/>
  <c r="I73" i="17"/>
  <c r="M73" i="17"/>
  <c r="J73" i="17"/>
  <c r="L151" i="17"/>
  <c r="K151" i="17"/>
  <c r="M151" i="17"/>
  <c r="J151" i="17"/>
  <c r="I151" i="17"/>
  <c r="W11" i="16"/>
  <c r="AA11" i="16"/>
  <c r="Z11" i="16"/>
  <c r="Y11" i="16"/>
  <c r="X11" i="16"/>
  <c r="Q21" i="15"/>
  <c r="R23" i="14"/>
  <c r="D93" i="17"/>
  <c r="G51" i="17"/>
  <c r="M140" i="17"/>
  <c r="J140" i="17"/>
  <c r="I140" i="17"/>
  <c r="L140" i="17"/>
  <c r="K140" i="17"/>
  <c r="W17" i="15"/>
  <c r="Y17" i="15"/>
  <c r="V21" i="14"/>
  <c r="U21" i="14"/>
  <c r="T21" i="14"/>
  <c r="C161" i="17"/>
  <c r="D133" i="17"/>
  <c r="C133" i="17"/>
  <c r="C93" i="17"/>
  <c r="C104" i="13"/>
  <c r="G48" i="13"/>
  <c r="V35" i="12"/>
  <c r="U35" i="12"/>
  <c r="L23" i="12"/>
  <c r="C55" i="12"/>
  <c r="K23" i="12"/>
  <c r="J17" i="12"/>
  <c r="I17" i="12"/>
  <c r="H54" i="12"/>
  <c r="N7" i="12"/>
  <c r="M7" i="12"/>
  <c r="L7" i="12"/>
  <c r="K7" i="12"/>
  <c r="J7" i="12"/>
  <c r="I7" i="12"/>
  <c r="H276" i="8"/>
  <c r="J276" i="8"/>
  <c r="H254" i="8"/>
  <c r="J254" i="8"/>
  <c r="H232" i="8"/>
  <c r="J232" i="8"/>
  <c r="H210" i="8"/>
  <c r="J210" i="8"/>
  <c r="E146" i="13"/>
  <c r="W18" i="13"/>
  <c r="AA18" i="13"/>
  <c r="Z18" i="13"/>
  <c r="Y18" i="13"/>
  <c r="X18" i="13"/>
  <c r="U56" i="12"/>
  <c r="X56" i="12"/>
  <c r="V56" i="12"/>
  <c r="U48" i="12"/>
  <c r="X48" i="12"/>
  <c r="V48" i="12"/>
  <c r="X51" i="12"/>
  <c r="I30" i="12"/>
  <c r="N30" i="12"/>
  <c r="M30" i="12"/>
  <c r="L30" i="12"/>
  <c r="K30" i="12"/>
  <c r="J30" i="12"/>
  <c r="N33" i="12"/>
  <c r="N31" i="12"/>
  <c r="W23" i="12"/>
  <c r="U16" i="12"/>
  <c r="X16" i="12"/>
  <c r="V16" i="12"/>
  <c r="X17" i="12"/>
  <c r="X19" i="12"/>
  <c r="U9" i="12"/>
  <c r="V9" i="12"/>
  <c r="H105" i="10"/>
  <c r="H279" i="8"/>
  <c r="J279" i="8"/>
  <c r="J241" i="8"/>
  <c r="L241" i="8"/>
  <c r="F231" i="8"/>
  <c r="J211" i="8"/>
  <c r="L211" i="8"/>
  <c r="F62" i="13"/>
  <c r="F20" i="13"/>
  <c r="W9" i="12"/>
  <c r="F102" i="10"/>
  <c r="H102" i="10"/>
  <c r="L12" i="10"/>
  <c r="W56" i="12"/>
  <c r="W48" i="12"/>
  <c r="V41" i="12"/>
  <c r="U41" i="12"/>
  <c r="X41" i="12"/>
  <c r="F132" i="13"/>
  <c r="E118" i="13"/>
  <c r="G104" i="13"/>
  <c r="L33" i="12"/>
  <c r="K33" i="12"/>
  <c r="J27" i="12"/>
  <c r="I27" i="12"/>
  <c r="X12" i="12"/>
  <c r="V12" i="12"/>
  <c r="U12" i="12"/>
  <c r="D54" i="12"/>
  <c r="H98" i="10"/>
  <c r="L10" i="10"/>
  <c r="L276" i="8"/>
  <c r="J256" i="8"/>
  <c r="L256" i="8"/>
  <c r="H214" i="8"/>
  <c r="J214" i="8"/>
  <c r="C20" i="13"/>
  <c r="X54" i="12"/>
  <c r="V54" i="12"/>
  <c r="U54" i="12"/>
  <c r="M48" i="12"/>
  <c r="L48" i="12"/>
  <c r="K48" i="12"/>
  <c r="J48" i="12"/>
  <c r="I48" i="12"/>
  <c r="N48" i="12"/>
  <c r="N49" i="12"/>
  <c r="W41" i="12"/>
  <c r="X34" i="12"/>
  <c r="V34" i="12"/>
  <c r="U34" i="12"/>
  <c r="M16" i="12"/>
  <c r="L16" i="12"/>
  <c r="K16" i="12"/>
  <c r="J16" i="12"/>
  <c r="I16" i="12"/>
  <c r="N16" i="12"/>
  <c r="H53" i="12"/>
  <c r="N17" i="12"/>
  <c r="N19" i="12"/>
  <c r="G56" i="12"/>
  <c r="H101" i="10"/>
  <c r="J101" i="10"/>
  <c r="J53" i="10"/>
  <c r="L53" i="10"/>
  <c r="H17" i="10"/>
  <c r="J17" i="10"/>
  <c r="J281" i="8"/>
  <c r="L281" i="8"/>
  <c r="H261" i="8"/>
  <c r="J261" i="8"/>
  <c r="J251" i="8"/>
  <c r="L251" i="8"/>
  <c r="H231" i="8"/>
  <c r="J231" i="8"/>
  <c r="H63" i="10"/>
  <c r="J63" i="10"/>
  <c r="L86" i="10"/>
  <c r="L102" i="10"/>
  <c r="L55" i="10"/>
  <c r="L79" i="10"/>
  <c r="F57" i="8"/>
  <c r="H57" i="8"/>
  <c r="F233" i="8"/>
  <c r="H233" i="8"/>
  <c r="F238" i="8"/>
  <c r="H238" i="8"/>
  <c r="F284" i="8"/>
  <c r="H284" i="8"/>
  <c r="F281" i="8"/>
  <c r="H281" i="8"/>
  <c r="L22" i="6"/>
  <c r="K22" i="6"/>
  <c r="I22" i="6"/>
  <c r="M22" i="6"/>
  <c r="J22" i="6"/>
  <c r="M23" i="6"/>
  <c r="M24" i="6"/>
  <c r="L15" i="6"/>
  <c r="J15" i="6"/>
  <c r="F62" i="10"/>
  <c r="F150" i="8"/>
  <c r="J83" i="8"/>
  <c r="L83" i="8"/>
  <c r="F41" i="8"/>
  <c r="H41" i="8"/>
  <c r="I46" i="6"/>
  <c r="K46" i="6"/>
  <c r="L100" i="10"/>
  <c r="F210" i="8"/>
  <c r="F109" i="8"/>
  <c r="H109" i="8"/>
  <c r="F17" i="8"/>
  <c r="H17" i="8"/>
  <c r="J36" i="6"/>
  <c r="I36" i="6"/>
  <c r="M36" i="6"/>
  <c r="K36" i="6"/>
  <c r="L36" i="6"/>
  <c r="J9" i="6"/>
  <c r="I9" i="6"/>
  <c r="M9" i="6"/>
  <c r="L9" i="6"/>
  <c r="K9" i="6"/>
  <c r="J41" i="5"/>
  <c r="L41" i="5"/>
  <c r="L14" i="5"/>
  <c r="J14" i="5"/>
  <c r="J104" i="10"/>
  <c r="F35" i="10"/>
  <c r="H35" i="10"/>
  <c r="E55" i="12"/>
  <c r="E53" i="12"/>
  <c r="E57" i="12" s="1"/>
  <c r="F32" i="10"/>
  <c r="F60" i="10"/>
  <c r="J16" i="10"/>
  <c r="L16" i="10"/>
  <c r="F165" i="8"/>
  <c r="L42" i="6"/>
  <c r="K42" i="6"/>
  <c r="J42" i="6"/>
  <c r="M42" i="6"/>
  <c r="I42" i="6"/>
  <c r="J87" i="10"/>
  <c r="F236" i="8"/>
  <c r="L85" i="8"/>
  <c r="F37" i="8"/>
  <c r="H37" i="8"/>
  <c r="M45" i="6"/>
  <c r="L45" i="6"/>
  <c r="K45" i="6"/>
  <c r="I45" i="6"/>
  <c r="J45" i="6"/>
  <c r="M121" i="13"/>
  <c r="L121" i="13"/>
  <c r="K121" i="13"/>
  <c r="J121" i="13"/>
  <c r="I121" i="13"/>
  <c r="F67" i="2"/>
  <c r="J14" i="2"/>
  <c r="K14" i="2"/>
  <c r="L14" i="2"/>
  <c r="I17" i="2"/>
  <c r="N14" i="2"/>
  <c r="M14" i="2"/>
  <c r="F17" i="10"/>
  <c r="J192" i="8"/>
  <c r="E191" i="3"/>
  <c r="W27" i="6"/>
  <c r="V27" i="6"/>
  <c r="U27" i="6"/>
  <c r="S27" i="6"/>
  <c r="T27" i="6"/>
  <c r="V40" i="6"/>
  <c r="U40" i="6"/>
  <c r="T40" i="6"/>
  <c r="W40" i="6"/>
  <c r="S40" i="6"/>
  <c r="T42" i="6"/>
  <c r="S42" i="6"/>
  <c r="W42" i="6"/>
  <c r="V42" i="6"/>
  <c r="U42" i="6"/>
  <c r="V20" i="6"/>
  <c r="U20" i="6"/>
  <c r="W20" i="6"/>
  <c r="T20" i="6"/>
  <c r="S20" i="6"/>
  <c r="F65" i="8"/>
  <c r="M100" i="13"/>
  <c r="L100" i="13"/>
  <c r="K100" i="13"/>
  <c r="J100" i="13"/>
  <c r="I100" i="13"/>
  <c r="M92" i="13"/>
  <c r="L92" i="13"/>
  <c r="K92" i="13"/>
  <c r="J92" i="13"/>
  <c r="I92" i="13"/>
  <c r="M117" i="13"/>
  <c r="L117" i="13"/>
  <c r="K117" i="13"/>
  <c r="J117" i="13"/>
  <c r="I117" i="13"/>
  <c r="M81" i="13"/>
  <c r="L81" i="13"/>
  <c r="K81" i="13"/>
  <c r="J81" i="13"/>
  <c r="I81" i="13"/>
  <c r="L10" i="13"/>
  <c r="K10" i="13"/>
  <c r="J10" i="13"/>
  <c r="I10" i="13"/>
  <c r="M10" i="13"/>
  <c r="L67" i="13"/>
  <c r="K67" i="13"/>
  <c r="J67" i="13"/>
  <c r="I67" i="13"/>
  <c r="M67" i="13"/>
  <c r="L142" i="13"/>
  <c r="K142" i="13"/>
  <c r="M142" i="13"/>
  <c r="J142" i="13"/>
  <c r="I142" i="13"/>
  <c r="K70" i="13"/>
  <c r="J70" i="13"/>
  <c r="I70" i="13"/>
  <c r="L70" i="13"/>
  <c r="M70" i="13"/>
  <c r="J56" i="13"/>
  <c r="I56" i="13"/>
  <c r="M56" i="13"/>
  <c r="L56" i="13"/>
  <c r="K56" i="13"/>
  <c r="J134" i="13"/>
  <c r="I134" i="13"/>
  <c r="M134" i="13"/>
  <c r="L134" i="13"/>
  <c r="K134" i="13"/>
  <c r="I85" i="13"/>
  <c r="M85" i="13"/>
  <c r="L85" i="13"/>
  <c r="K85" i="13"/>
  <c r="J85" i="13"/>
  <c r="J158" i="13"/>
  <c r="I158" i="13"/>
  <c r="K158" i="13"/>
  <c r="L158" i="13"/>
  <c r="M158" i="13"/>
  <c r="M71" i="13"/>
  <c r="L71" i="13"/>
  <c r="K71" i="13"/>
  <c r="J71" i="13"/>
  <c r="I71" i="13"/>
  <c r="L151" i="13"/>
  <c r="K151" i="13"/>
  <c r="M151" i="13"/>
  <c r="J151" i="13"/>
  <c r="I151" i="13"/>
  <c r="M156" i="13"/>
  <c r="L156" i="13"/>
  <c r="K156" i="13"/>
  <c r="J156" i="13"/>
  <c r="I156" i="13"/>
  <c r="F130" i="8"/>
  <c r="L126" i="8"/>
  <c r="J125" i="8"/>
  <c r="J122" i="8"/>
  <c r="H126" i="8"/>
  <c r="J126" i="8"/>
  <c r="H123" i="8"/>
  <c r="J123" i="8"/>
  <c r="F84" i="8"/>
  <c r="H84" i="8"/>
  <c r="L65" i="8"/>
  <c r="M38" i="5"/>
  <c r="L38" i="5"/>
  <c r="K38" i="5"/>
  <c r="I38" i="5"/>
  <c r="J38" i="5"/>
  <c r="J37" i="5"/>
  <c r="I37" i="5"/>
  <c r="M37" i="5"/>
  <c r="L37" i="5"/>
  <c r="K37" i="5"/>
  <c r="I42" i="5"/>
  <c r="M42" i="5"/>
  <c r="L42" i="5"/>
  <c r="K42" i="5"/>
  <c r="J42" i="5"/>
  <c r="J212" i="3"/>
  <c r="K212" i="3"/>
  <c r="K171" i="3"/>
  <c r="J171" i="3"/>
  <c r="N171" i="3"/>
  <c r="M171" i="3"/>
  <c r="L171" i="3"/>
  <c r="L168" i="3"/>
  <c r="N168" i="3"/>
  <c r="M168" i="3"/>
  <c r="K168" i="3"/>
  <c r="J168" i="3"/>
  <c r="G43" i="2"/>
  <c r="G17" i="2"/>
  <c r="H80" i="10"/>
  <c r="H81" i="10"/>
  <c r="F174" i="8"/>
  <c r="L170" i="8"/>
  <c r="J169" i="8"/>
  <c r="J166" i="8"/>
  <c r="H170" i="8"/>
  <c r="J170" i="8"/>
  <c r="H167" i="8"/>
  <c r="F149" i="8"/>
  <c r="J150" i="8"/>
  <c r="J141" i="8"/>
  <c r="H151" i="8"/>
  <c r="W44" i="5"/>
  <c r="V44" i="5"/>
  <c r="U44" i="5"/>
  <c r="S44" i="5"/>
  <c r="T44" i="5"/>
  <c r="T27" i="5"/>
  <c r="S27" i="5"/>
  <c r="W27" i="5"/>
  <c r="V27" i="5"/>
  <c r="U27" i="5"/>
  <c r="S40" i="5"/>
  <c r="W40" i="5"/>
  <c r="V40" i="5"/>
  <c r="T40" i="5"/>
  <c r="U40" i="5"/>
  <c r="K8" i="5"/>
  <c r="I8" i="5"/>
  <c r="K36" i="5"/>
  <c r="I36" i="5"/>
  <c r="F187" i="3"/>
  <c r="K166" i="3"/>
  <c r="J166" i="3"/>
  <c r="F17" i="2"/>
  <c r="F196" i="8"/>
  <c r="L192" i="8"/>
  <c r="L189" i="8"/>
  <c r="L186" i="8"/>
  <c r="J196" i="8"/>
  <c r="J193" i="8"/>
  <c r="H192" i="8"/>
  <c r="W12" i="5"/>
  <c r="V12" i="5"/>
  <c r="S12" i="5"/>
  <c r="U12" i="5"/>
  <c r="T12" i="5"/>
  <c r="W15" i="5"/>
  <c r="N145" i="3"/>
  <c r="M145" i="3"/>
  <c r="L145" i="3"/>
  <c r="K145" i="3"/>
  <c r="J145" i="3"/>
  <c r="N74" i="2"/>
  <c r="M74" i="2"/>
  <c r="L74" i="2"/>
  <c r="K74" i="2"/>
  <c r="J74" i="2"/>
  <c r="M49" i="2"/>
  <c r="L49" i="2"/>
  <c r="E17" i="2"/>
  <c r="M173" i="3"/>
  <c r="L173" i="3"/>
  <c r="M170" i="3"/>
  <c r="L170" i="3"/>
  <c r="W41" i="6"/>
  <c r="U41" i="6"/>
  <c r="T41" i="6"/>
  <c r="V41" i="6"/>
  <c r="S41" i="6"/>
  <c r="V22" i="6"/>
  <c r="T22" i="6"/>
  <c r="I49" i="5"/>
  <c r="K49" i="5"/>
  <c r="F194" i="3"/>
  <c r="F192" i="3"/>
  <c r="K126" i="3"/>
  <c r="L126" i="3"/>
  <c r="J126" i="3"/>
  <c r="M126" i="3"/>
  <c r="K199" i="3"/>
  <c r="J199" i="3"/>
  <c r="J155" i="19"/>
  <c r="H155" i="19"/>
  <c r="E121" i="17"/>
  <c r="F91" i="17"/>
  <c r="X129" i="19"/>
  <c r="V9" i="19"/>
  <c r="H28" i="19"/>
  <c r="H39" i="19"/>
  <c r="H47" i="19"/>
  <c r="H58" i="19"/>
  <c r="F77" i="19"/>
  <c r="H69" i="19"/>
  <c r="F79" i="19"/>
  <c r="H80" i="19"/>
  <c r="H129" i="19"/>
  <c r="F149" i="19"/>
  <c r="E135" i="17"/>
  <c r="F63" i="17"/>
  <c r="F51" i="17"/>
  <c r="S9" i="17"/>
  <c r="Z15" i="19"/>
  <c r="U23" i="19"/>
  <c r="Z73" i="19"/>
  <c r="Z84" i="19"/>
  <c r="U93" i="19"/>
  <c r="Z143" i="19"/>
  <c r="Z154" i="19"/>
  <c r="R67" i="19"/>
  <c r="R83" i="19"/>
  <c r="O91" i="19"/>
  <c r="R52" i="19"/>
  <c r="O51" i="19"/>
  <c r="O147" i="19"/>
  <c r="R84" i="19"/>
  <c r="O135" i="19"/>
  <c r="E49" i="19"/>
  <c r="E51" i="19"/>
  <c r="E161" i="19"/>
  <c r="I114" i="17"/>
  <c r="K114" i="17"/>
  <c r="S21" i="16"/>
  <c r="AA12" i="15"/>
  <c r="Z12" i="15"/>
  <c r="Y12" i="15"/>
  <c r="X12" i="15"/>
  <c r="W12" i="15"/>
  <c r="J118" i="17"/>
  <c r="I118" i="17"/>
  <c r="M118" i="17"/>
  <c r="K118" i="17"/>
  <c r="L118" i="17"/>
  <c r="J84" i="17"/>
  <c r="I84" i="17"/>
  <c r="M84" i="17"/>
  <c r="K84" i="17"/>
  <c r="L84" i="17"/>
  <c r="M109" i="17"/>
  <c r="L109" i="17"/>
  <c r="I109" i="17"/>
  <c r="K109" i="17"/>
  <c r="J109" i="17"/>
  <c r="L69" i="17"/>
  <c r="K69" i="17"/>
  <c r="H77" i="17"/>
  <c r="M69" i="17"/>
  <c r="J69" i="17"/>
  <c r="I69" i="17"/>
  <c r="L155" i="17"/>
  <c r="K155" i="17"/>
  <c r="M155" i="17"/>
  <c r="J155" i="17"/>
  <c r="I155" i="17"/>
  <c r="I113" i="17"/>
  <c r="M113" i="17"/>
  <c r="L113" i="17"/>
  <c r="K113" i="17"/>
  <c r="J113" i="17"/>
  <c r="L82" i="17"/>
  <c r="K82" i="17"/>
  <c r="M82" i="17"/>
  <c r="J82" i="17"/>
  <c r="I82" i="17"/>
  <c r="L159" i="17"/>
  <c r="K159" i="17"/>
  <c r="I159" i="17"/>
  <c r="M159" i="17"/>
  <c r="J159" i="17"/>
  <c r="T9" i="16"/>
  <c r="T15" i="14"/>
  <c r="S23" i="14"/>
  <c r="U15" i="14"/>
  <c r="V15" i="14"/>
  <c r="G91" i="17"/>
  <c r="I59" i="17"/>
  <c r="K59" i="17"/>
  <c r="Q21" i="16"/>
  <c r="C147" i="17"/>
  <c r="Z14" i="16"/>
  <c r="X14" i="16"/>
  <c r="U17" i="14"/>
  <c r="D149" i="17"/>
  <c r="J150" i="17"/>
  <c r="L150" i="17"/>
  <c r="K102" i="17"/>
  <c r="J102" i="17"/>
  <c r="M102" i="17"/>
  <c r="L102" i="17"/>
  <c r="I102" i="17"/>
  <c r="K68" i="17"/>
  <c r="J68" i="17"/>
  <c r="M68" i="17"/>
  <c r="L68" i="17"/>
  <c r="I68" i="17"/>
  <c r="Z14" i="15"/>
  <c r="Y14" i="15"/>
  <c r="X14" i="15"/>
  <c r="W14" i="15"/>
  <c r="AA14" i="15"/>
  <c r="V21" i="15"/>
  <c r="V20" i="14"/>
  <c r="T20" i="14"/>
  <c r="U20" i="14"/>
  <c r="J144" i="17"/>
  <c r="I144" i="17"/>
  <c r="M144" i="17"/>
  <c r="L144" i="17"/>
  <c r="K144" i="17"/>
  <c r="J110" i="17"/>
  <c r="I110" i="17"/>
  <c r="M110" i="17"/>
  <c r="L110" i="17"/>
  <c r="K110" i="17"/>
  <c r="D77" i="17"/>
  <c r="C77" i="17"/>
  <c r="D118" i="13"/>
  <c r="V47" i="12"/>
  <c r="U47" i="12"/>
  <c r="K35" i="12"/>
  <c r="L35" i="12"/>
  <c r="J29" i="12"/>
  <c r="I29" i="12"/>
  <c r="V15" i="12"/>
  <c r="U15" i="12"/>
  <c r="F12" i="10"/>
  <c r="H12" i="10"/>
  <c r="W10" i="13"/>
  <c r="AA10" i="13"/>
  <c r="Z10" i="13"/>
  <c r="Y10" i="13"/>
  <c r="X10" i="13"/>
  <c r="W55" i="12"/>
  <c r="I42" i="12"/>
  <c r="N42" i="12"/>
  <c r="M42" i="12"/>
  <c r="L42" i="12"/>
  <c r="K42" i="12"/>
  <c r="J42" i="12"/>
  <c r="W35" i="12"/>
  <c r="U28" i="12"/>
  <c r="X28" i="12"/>
  <c r="V28" i="12"/>
  <c r="C56" i="12"/>
  <c r="H40" i="10"/>
  <c r="J40" i="10"/>
  <c r="F15" i="10"/>
  <c r="H15" i="10"/>
  <c r="L239" i="8"/>
  <c r="L209" i="8"/>
  <c r="C132" i="13"/>
  <c r="G76" i="13"/>
  <c r="H100" i="10"/>
  <c r="L45" i="12"/>
  <c r="K45" i="12"/>
  <c r="J39" i="12"/>
  <c r="I39" i="12"/>
  <c r="V25" i="12"/>
  <c r="U25" i="12"/>
  <c r="W6" i="12"/>
  <c r="W30" i="12"/>
  <c r="W42" i="12"/>
  <c r="W14" i="12"/>
  <c r="W7" i="12"/>
  <c r="W54" i="12"/>
  <c r="W12" i="12"/>
  <c r="W24" i="12"/>
  <c r="W46" i="12"/>
  <c r="W22" i="12"/>
  <c r="W28" i="12"/>
  <c r="W13" i="12"/>
  <c r="W38" i="12"/>
  <c r="W16" i="12"/>
  <c r="W32" i="12"/>
  <c r="W50" i="12"/>
  <c r="W18" i="12"/>
  <c r="W26" i="12"/>
  <c r="W34" i="12"/>
  <c r="W20" i="12"/>
  <c r="W36" i="12"/>
  <c r="H33" i="10"/>
  <c r="J33" i="10"/>
  <c r="L254" i="8"/>
  <c r="J234" i="8"/>
  <c r="L234" i="8"/>
  <c r="W53" i="12"/>
  <c r="X46" i="12"/>
  <c r="V46" i="12"/>
  <c r="U46" i="12"/>
  <c r="M28" i="12"/>
  <c r="L28" i="12"/>
  <c r="K28" i="12"/>
  <c r="J28" i="12"/>
  <c r="I28" i="12"/>
  <c r="N28" i="12"/>
  <c r="W21" i="12"/>
  <c r="X13" i="12"/>
  <c r="V13" i="12"/>
  <c r="U13" i="12"/>
  <c r="J42" i="10"/>
  <c r="L13" i="10"/>
  <c r="L279" i="8"/>
  <c r="L107" i="10"/>
  <c r="H60" i="10"/>
  <c r="J60" i="10"/>
  <c r="L97" i="10"/>
  <c r="L31" i="10"/>
  <c r="L63" i="10"/>
  <c r="L87" i="10"/>
  <c r="H55" i="8"/>
  <c r="J55" i="8"/>
  <c r="F241" i="8"/>
  <c r="H241" i="8"/>
  <c r="F252" i="8"/>
  <c r="H252" i="8"/>
  <c r="F207" i="8"/>
  <c r="H207" i="8"/>
  <c r="F212" i="8"/>
  <c r="H212" i="8"/>
  <c r="L30" i="6"/>
  <c r="K30" i="6"/>
  <c r="I30" i="6"/>
  <c r="J30" i="6"/>
  <c r="M30" i="6"/>
  <c r="U18" i="5"/>
  <c r="S18" i="5"/>
  <c r="J8" i="5"/>
  <c r="L8" i="5"/>
  <c r="J102" i="10"/>
  <c r="F56" i="10"/>
  <c r="L34" i="10"/>
  <c r="F142" i="8"/>
  <c r="L81" i="8"/>
  <c r="F33" i="8"/>
  <c r="H33" i="8"/>
  <c r="I17" i="6"/>
  <c r="M17" i="6"/>
  <c r="L17" i="6"/>
  <c r="K17" i="6"/>
  <c r="J17" i="6"/>
  <c r="M19" i="6"/>
  <c r="F189" i="8"/>
  <c r="F101" i="8"/>
  <c r="H101" i="8"/>
  <c r="F63" i="8"/>
  <c r="H63" i="8"/>
  <c r="J44" i="6"/>
  <c r="I44" i="6"/>
  <c r="M44" i="6"/>
  <c r="L44" i="6"/>
  <c r="K44" i="6"/>
  <c r="J98" i="10"/>
  <c r="F43" i="10"/>
  <c r="H43" i="10"/>
  <c r="E56" i="12"/>
  <c r="F86" i="10"/>
  <c r="F101" i="10"/>
  <c r="F280" i="8"/>
  <c r="F151" i="8"/>
  <c r="L50" i="6"/>
  <c r="K50" i="6"/>
  <c r="J50" i="6"/>
  <c r="M50" i="6"/>
  <c r="I50" i="6"/>
  <c r="J76" i="10"/>
  <c r="L76" i="10"/>
  <c r="F214" i="8"/>
  <c r="H81" i="8"/>
  <c r="J81" i="8"/>
  <c r="F18" i="8"/>
  <c r="H18" i="8"/>
  <c r="K26" i="6"/>
  <c r="I26" i="6"/>
  <c r="L197" i="8"/>
  <c r="T49" i="6"/>
  <c r="V49" i="6"/>
  <c r="K63" i="2"/>
  <c r="J63" i="2"/>
  <c r="H18" i="2"/>
  <c r="K15" i="2"/>
  <c r="J15" i="2"/>
  <c r="F18" i="10"/>
  <c r="G186" i="3"/>
  <c r="M155" i="3"/>
  <c r="L155" i="3"/>
  <c r="J58" i="2"/>
  <c r="K58" i="2"/>
  <c r="N58" i="2"/>
  <c r="M58" i="2"/>
  <c r="L58" i="2"/>
  <c r="W35" i="6"/>
  <c r="V35" i="6"/>
  <c r="U35" i="6"/>
  <c r="S35" i="6"/>
  <c r="T35" i="6"/>
  <c r="V48" i="6"/>
  <c r="U48" i="6"/>
  <c r="T48" i="6"/>
  <c r="W48" i="6"/>
  <c r="S48" i="6"/>
  <c r="W49" i="6"/>
  <c r="T50" i="6"/>
  <c r="S50" i="6"/>
  <c r="W50" i="6"/>
  <c r="V50" i="6"/>
  <c r="U50" i="6"/>
  <c r="V28" i="6"/>
  <c r="U28" i="6"/>
  <c r="W28" i="6"/>
  <c r="T28" i="6"/>
  <c r="S28" i="6"/>
  <c r="E194" i="3"/>
  <c r="F86" i="8"/>
  <c r="M40" i="13"/>
  <c r="L40" i="13"/>
  <c r="K40" i="13"/>
  <c r="J40" i="13"/>
  <c r="H48" i="13"/>
  <c r="I40" i="13"/>
  <c r="M135" i="13"/>
  <c r="L135" i="13"/>
  <c r="K135" i="13"/>
  <c r="J135" i="13"/>
  <c r="I135" i="13"/>
  <c r="M126" i="13"/>
  <c r="L126" i="13"/>
  <c r="K126" i="13"/>
  <c r="J126" i="13"/>
  <c r="I126" i="13"/>
  <c r="M89" i="13"/>
  <c r="L89" i="13"/>
  <c r="K89" i="13"/>
  <c r="J89" i="13"/>
  <c r="I89" i="13"/>
  <c r="L14" i="13"/>
  <c r="K14" i="13"/>
  <c r="J14" i="13"/>
  <c r="I14" i="13"/>
  <c r="M14" i="13"/>
  <c r="L75" i="13"/>
  <c r="K75" i="13"/>
  <c r="J75" i="13"/>
  <c r="I75" i="13"/>
  <c r="M75" i="13"/>
  <c r="L159" i="13"/>
  <c r="K159" i="13"/>
  <c r="M159" i="13"/>
  <c r="J159" i="13"/>
  <c r="I159" i="13"/>
  <c r="K79" i="13"/>
  <c r="J79" i="13"/>
  <c r="I79" i="13"/>
  <c r="M79" i="13"/>
  <c r="L79" i="13"/>
  <c r="J9" i="13"/>
  <c r="I9" i="13"/>
  <c r="M9" i="13"/>
  <c r="L9" i="13"/>
  <c r="K9" i="13"/>
  <c r="J65" i="13"/>
  <c r="I65" i="13"/>
  <c r="M65" i="13"/>
  <c r="L65" i="13"/>
  <c r="K65" i="13"/>
  <c r="M149" i="13"/>
  <c r="L149" i="13"/>
  <c r="J149" i="13"/>
  <c r="I149" i="13"/>
  <c r="K149" i="13"/>
  <c r="I94" i="13"/>
  <c r="M94" i="13"/>
  <c r="L94" i="13"/>
  <c r="K94" i="13"/>
  <c r="J94" i="13"/>
  <c r="M8" i="13"/>
  <c r="L8" i="13"/>
  <c r="K8" i="13"/>
  <c r="J8" i="13"/>
  <c r="I8" i="13"/>
  <c r="M154" i="13"/>
  <c r="M109" i="13"/>
  <c r="M86" i="13"/>
  <c r="M140" i="13"/>
  <c r="M80" i="13"/>
  <c r="L80" i="13"/>
  <c r="K80" i="13"/>
  <c r="I80" i="13"/>
  <c r="J80" i="13"/>
  <c r="L143" i="13"/>
  <c r="K143" i="13"/>
  <c r="I143" i="13"/>
  <c r="M143" i="13"/>
  <c r="J143" i="13"/>
  <c r="J128" i="8"/>
  <c r="J119" i="8"/>
  <c r="H129" i="8"/>
  <c r="L61" i="8"/>
  <c r="M46" i="5"/>
  <c r="L46" i="5"/>
  <c r="K46" i="5"/>
  <c r="I46" i="5"/>
  <c r="J46" i="5"/>
  <c r="J45" i="5"/>
  <c r="I45" i="5"/>
  <c r="M45" i="5"/>
  <c r="L45" i="5"/>
  <c r="K45" i="5"/>
  <c r="I50" i="5"/>
  <c r="M50" i="5"/>
  <c r="L50" i="5"/>
  <c r="K50" i="5"/>
  <c r="J50" i="5"/>
  <c r="L160" i="3"/>
  <c r="K160" i="3"/>
  <c r="J160" i="3"/>
  <c r="M160" i="3"/>
  <c r="N160" i="3"/>
  <c r="I193" i="3"/>
  <c r="K175" i="3"/>
  <c r="J175" i="3"/>
  <c r="N175" i="3"/>
  <c r="I186" i="3"/>
  <c r="L175" i="3"/>
  <c r="M175" i="3"/>
  <c r="N181" i="3"/>
  <c r="N178" i="3"/>
  <c r="N177" i="3"/>
  <c r="N182" i="3"/>
  <c r="N185" i="3"/>
  <c r="L172" i="3"/>
  <c r="J172" i="3"/>
  <c r="N172" i="3"/>
  <c r="M172" i="3"/>
  <c r="K172" i="3"/>
  <c r="L142" i="3"/>
  <c r="K142" i="3"/>
  <c r="M142" i="3"/>
  <c r="J142" i="3"/>
  <c r="N142" i="3"/>
  <c r="L65" i="2"/>
  <c r="K65" i="2"/>
  <c r="J65" i="2"/>
  <c r="I68" i="2"/>
  <c r="M65" i="2"/>
  <c r="N65" i="2"/>
  <c r="L33" i="2"/>
  <c r="J33" i="2"/>
  <c r="K33" i="2"/>
  <c r="N33" i="2"/>
  <c r="M33" i="2"/>
  <c r="I42" i="2"/>
  <c r="L13" i="2"/>
  <c r="K13" i="2"/>
  <c r="J13" i="2"/>
  <c r="N13" i="2"/>
  <c r="M13" i="2"/>
  <c r="N15" i="2"/>
  <c r="H85" i="10"/>
  <c r="J172" i="8"/>
  <c r="J163" i="8"/>
  <c r="H173" i="8"/>
  <c r="H149" i="8"/>
  <c r="H146" i="8"/>
  <c r="W52" i="5"/>
  <c r="V52" i="5"/>
  <c r="U52" i="5"/>
  <c r="S52" i="5"/>
  <c r="T52" i="5"/>
  <c r="T35" i="5"/>
  <c r="S35" i="5"/>
  <c r="W35" i="5"/>
  <c r="V35" i="5"/>
  <c r="U35" i="5"/>
  <c r="S48" i="5"/>
  <c r="W48" i="5"/>
  <c r="V48" i="5"/>
  <c r="U48" i="5"/>
  <c r="T48" i="5"/>
  <c r="W50" i="5"/>
  <c r="K16" i="5"/>
  <c r="I16" i="5"/>
  <c r="K170" i="3"/>
  <c r="J170" i="3"/>
  <c r="J194" i="8"/>
  <c r="J191" i="8"/>
  <c r="J188" i="8"/>
  <c r="F197" i="8"/>
  <c r="H189" i="8"/>
  <c r="J189" i="8"/>
  <c r="M143" i="3"/>
  <c r="L143" i="3"/>
  <c r="M72" i="2"/>
  <c r="L72" i="2"/>
  <c r="E188" i="3"/>
  <c r="L188" i="3" s="1"/>
  <c r="M177" i="3"/>
  <c r="L177" i="3"/>
  <c r="M174" i="3"/>
  <c r="L174" i="3"/>
  <c r="F193" i="3"/>
  <c r="F196" i="3"/>
  <c r="J45" i="2"/>
  <c r="K45" i="2"/>
  <c r="M130" i="3"/>
  <c r="L130" i="3"/>
  <c r="K130" i="3"/>
  <c r="J130" i="3"/>
  <c r="L125" i="3"/>
  <c r="K125" i="3"/>
  <c r="J125" i="3"/>
  <c r="M125" i="3"/>
  <c r="M124" i="3"/>
  <c r="L124" i="3"/>
  <c r="K124" i="3"/>
  <c r="J124" i="3"/>
  <c r="T21" i="15"/>
  <c r="O23" i="14"/>
  <c r="K75" i="17"/>
  <c r="I75" i="17"/>
  <c r="C119" i="17"/>
  <c r="C63" i="17"/>
  <c r="U21" i="16"/>
  <c r="E132" i="13"/>
  <c r="K109" i="13"/>
  <c r="I109" i="13"/>
  <c r="J41" i="12"/>
  <c r="I41" i="12"/>
  <c r="V27" i="12"/>
  <c r="U27" i="12"/>
  <c r="L15" i="12"/>
  <c r="K15" i="12"/>
  <c r="H10" i="10"/>
  <c r="J10" i="10"/>
  <c r="J274" i="8"/>
  <c r="L274" i="8"/>
  <c r="J252" i="8"/>
  <c r="L252" i="8"/>
  <c r="J230" i="8"/>
  <c r="L230" i="8"/>
  <c r="J208" i="8"/>
  <c r="L208" i="8"/>
  <c r="W47" i="12"/>
  <c r="U40" i="12"/>
  <c r="X40" i="12"/>
  <c r="V40" i="12"/>
  <c r="I22" i="12"/>
  <c r="N22" i="12"/>
  <c r="M22" i="12"/>
  <c r="L22" i="12"/>
  <c r="K22" i="12"/>
  <c r="J22" i="12"/>
  <c r="W15" i="12"/>
  <c r="F99" i="10"/>
  <c r="H99" i="10"/>
  <c r="J38" i="10"/>
  <c r="L38" i="10"/>
  <c r="H13" i="10"/>
  <c r="J13" i="10"/>
  <c r="J277" i="8"/>
  <c r="L277" i="8"/>
  <c r="H257" i="8"/>
  <c r="J257" i="8"/>
  <c r="J219" i="8"/>
  <c r="L219" i="8"/>
  <c r="F209" i="8"/>
  <c r="D146" i="13"/>
  <c r="L109" i="13"/>
  <c r="J109" i="13"/>
  <c r="J8" i="12"/>
  <c r="I8" i="12"/>
  <c r="H55" i="12"/>
  <c r="N8" i="12"/>
  <c r="M8" i="12"/>
  <c r="L8" i="12"/>
  <c r="K8" i="12"/>
  <c r="V53" i="12"/>
  <c r="U53" i="12"/>
  <c r="X53" i="12"/>
  <c r="X55" i="12"/>
  <c r="K47" i="12"/>
  <c r="J47" i="12"/>
  <c r="I47" i="12"/>
  <c r="N47" i="12"/>
  <c r="M47" i="12"/>
  <c r="L47" i="12"/>
  <c r="W40" i="12"/>
  <c r="C160" i="13"/>
  <c r="V37" i="12"/>
  <c r="U37" i="12"/>
  <c r="L25" i="12"/>
  <c r="K25" i="12"/>
  <c r="J19" i="12"/>
  <c r="I19" i="12"/>
  <c r="V11" i="12"/>
  <c r="U11" i="12"/>
  <c r="J31" i="10"/>
  <c r="L284" i="8"/>
  <c r="L232" i="8"/>
  <c r="AA16" i="13"/>
  <c r="Z16" i="13"/>
  <c r="Y16" i="13"/>
  <c r="X16" i="13"/>
  <c r="W16" i="13"/>
  <c r="M40" i="12"/>
  <c r="L40" i="12"/>
  <c r="K40" i="12"/>
  <c r="J40" i="12"/>
  <c r="I40" i="12"/>
  <c r="N40" i="12"/>
  <c r="W33" i="12"/>
  <c r="X26" i="12"/>
  <c r="V26" i="12"/>
  <c r="U26" i="12"/>
  <c r="X29" i="12"/>
  <c r="X27" i="12"/>
  <c r="D55" i="12"/>
  <c r="C54" i="12"/>
  <c r="F279" i="8"/>
  <c r="J259" i="8"/>
  <c r="L259" i="8"/>
  <c r="H239" i="8"/>
  <c r="J239" i="8"/>
  <c r="J229" i="8"/>
  <c r="L229" i="8"/>
  <c r="H209" i="8"/>
  <c r="J209" i="8"/>
  <c r="H54" i="10"/>
  <c r="F33" i="10"/>
  <c r="L105" i="10"/>
  <c r="L39" i="10"/>
  <c r="L82" i="10"/>
  <c r="L98" i="10"/>
  <c r="F191" i="8"/>
  <c r="J53" i="8"/>
  <c r="L53" i="8"/>
  <c r="F255" i="8"/>
  <c r="H255" i="8"/>
  <c r="F260" i="8"/>
  <c r="H260" i="8"/>
  <c r="F215" i="8"/>
  <c r="H215" i="8"/>
  <c r="F234" i="8"/>
  <c r="H234" i="8"/>
  <c r="L38" i="6"/>
  <c r="K38" i="6"/>
  <c r="J38" i="6"/>
  <c r="I38" i="6"/>
  <c r="M38" i="6"/>
  <c r="S7" i="5"/>
  <c r="U7" i="5"/>
  <c r="F64" i="10"/>
  <c r="F128" i="8"/>
  <c r="H128" i="8"/>
  <c r="H77" i="8"/>
  <c r="J77" i="8"/>
  <c r="F14" i="8"/>
  <c r="H14" i="8"/>
  <c r="I25" i="6"/>
  <c r="M25" i="6"/>
  <c r="L25" i="6"/>
  <c r="J25" i="6"/>
  <c r="K25" i="6"/>
  <c r="M27" i="6"/>
  <c r="M26" i="6"/>
  <c r="J97" i="10"/>
  <c r="L42" i="10"/>
  <c r="F175" i="8"/>
  <c r="H61" i="8"/>
  <c r="J61" i="8"/>
  <c r="J52" i="6"/>
  <c r="I52" i="6"/>
  <c r="M52" i="6"/>
  <c r="L52" i="6"/>
  <c r="K52" i="6"/>
  <c r="L25" i="5"/>
  <c r="J25" i="5"/>
  <c r="Z13" i="13"/>
  <c r="X13" i="13"/>
  <c r="J106" i="10"/>
  <c r="F37" i="10"/>
  <c r="H37" i="10"/>
  <c r="F240" i="8"/>
  <c r="H240" i="8"/>
  <c r="F40" i="10"/>
  <c r="F97" i="10"/>
  <c r="F79" i="10"/>
  <c r="J15" i="10"/>
  <c r="L15" i="10"/>
  <c r="F257" i="8"/>
  <c r="F143" i="8"/>
  <c r="J84" i="10"/>
  <c r="F190" i="8"/>
  <c r="J79" i="8"/>
  <c r="L79" i="8"/>
  <c r="I7" i="6"/>
  <c r="K7" i="6"/>
  <c r="H194" i="3"/>
  <c r="M19" i="13"/>
  <c r="L19" i="13"/>
  <c r="K19" i="13"/>
  <c r="J19" i="13"/>
  <c r="I19" i="13"/>
  <c r="W11" i="6"/>
  <c r="V11" i="6"/>
  <c r="T11" i="6"/>
  <c r="S11" i="6"/>
  <c r="U11" i="6"/>
  <c r="W43" i="6"/>
  <c r="V43" i="6"/>
  <c r="U43" i="6"/>
  <c r="S43" i="6"/>
  <c r="T43" i="6"/>
  <c r="S12" i="6"/>
  <c r="W12" i="6"/>
  <c r="V12" i="6"/>
  <c r="U12" i="6"/>
  <c r="T12" i="6"/>
  <c r="V36" i="6"/>
  <c r="U36" i="6"/>
  <c r="W36" i="6"/>
  <c r="T36" i="6"/>
  <c r="S36" i="6"/>
  <c r="E186" i="3"/>
  <c r="F81" i="8"/>
  <c r="M15" i="13"/>
  <c r="L15" i="13"/>
  <c r="K15" i="13"/>
  <c r="J15" i="13"/>
  <c r="I15" i="13"/>
  <c r="M11" i="13"/>
  <c r="L11" i="13"/>
  <c r="K11" i="13"/>
  <c r="J11" i="13"/>
  <c r="I11" i="13"/>
  <c r="M26" i="13"/>
  <c r="L26" i="13"/>
  <c r="K26" i="13"/>
  <c r="J26" i="13"/>
  <c r="I26" i="13"/>
  <c r="H34" i="13"/>
  <c r="M29" i="13"/>
  <c r="L29" i="13"/>
  <c r="K29" i="13"/>
  <c r="J29" i="13"/>
  <c r="I29" i="13"/>
  <c r="M98" i="13"/>
  <c r="L98" i="13"/>
  <c r="K98" i="13"/>
  <c r="J98" i="13"/>
  <c r="I98" i="13"/>
  <c r="L18" i="13"/>
  <c r="K18" i="13"/>
  <c r="J18" i="13"/>
  <c r="I18" i="13"/>
  <c r="M18" i="13"/>
  <c r="L84" i="13"/>
  <c r="K84" i="13"/>
  <c r="J84" i="13"/>
  <c r="I84" i="13"/>
  <c r="M84" i="13"/>
  <c r="K87" i="13"/>
  <c r="J87" i="13"/>
  <c r="I87" i="13"/>
  <c r="M87" i="13"/>
  <c r="L87" i="13"/>
  <c r="J13" i="13"/>
  <c r="I13" i="13"/>
  <c r="M13" i="13"/>
  <c r="K13" i="13"/>
  <c r="L13" i="13"/>
  <c r="J73" i="13"/>
  <c r="I73" i="13"/>
  <c r="M73" i="13"/>
  <c r="K73" i="13"/>
  <c r="L73" i="13"/>
  <c r="I25" i="13"/>
  <c r="M25" i="13"/>
  <c r="L25" i="13"/>
  <c r="K25" i="13"/>
  <c r="J25" i="13"/>
  <c r="I102" i="13"/>
  <c r="M102" i="13"/>
  <c r="L102" i="13"/>
  <c r="K102" i="13"/>
  <c r="J102" i="13"/>
  <c r="H20" i="13"/>
  <c r="M12" i="13"/>
  <c r="L12" i="13"/>
  <c r="K12" i="13"/>
  <c r="J12" i="13"/>
  <c r="I12" i="13"/>
  <c r="M88" i="13"/>
  <c r="L88" i="13"/>
  <c r="K88" i="13"/>
  <c r="J88" i="13"/>
  <c r="I88" i="13"/>
  <c r="L152" i="13"/>
  <c r="K152" i="13"/>
  <c r="I152" i="13"/>
  <c r="H160" i="13"/>
  <c r="M152" i="13"/>
  <c r="J152" i="13"/>
  <c r="H194" i="8"/>
  <c r="H120" i="8"/>
  <c r="H127" i="8"/>
  <c r="H124" i="8"/>
  <c r="F127" i="8"/>
  <c r="F75" i="8"/>
  <c r="H75" i="8"/>
  <c r="L54" i="8"/>
  <c r="U21" i="6"/>
  <c r="T21" i="6"/>
  <c r="S21" i="6"/>
  <c r="W21" i="6"/>
  <c r="V21" i="6"/>
  <c r="L43" i="5"/>
  <c r="K43" i="5"/>
  <c r="J43" i="5"/>
  <c r="M43" i="5"/>
  <c r="I43" i="5"/>
  <c r="K12" i="5"/>
  <c r="L12" i="5"/>
  <c r="J12" i="5"/>
  <c r="M12" i="5"/>
  <c r="I12" i="5"/>
  <c r="M13" i="5"/>
  <c r="M14" i="5"/>
  <c r="M16" i="5"/>
  <c r="H192" i="3"/>
  <c r="J181" i="3"/>
  <c r="K181" i="3"/>
  <c r="M158" i="3"/>
  <c r="L158" i="3"/>
  <c r="I190" i="3"/>
  <c r="K179" i="3"/>
  <c r="J179" i="3"/>
  <c r="N179" i="3"/>
  <c r="M179" i="3"/>
  <c r="L179" i="3"/>
  <c r="L176" i="3"/>
  <c r="N176" i="3"/>
  <c r="M176" i="3"/>
  <c r="K176" i="3"/>
  <c r="J176" i="3"/>
  <c r="I187" i="3"/>
  <c r="M140" i="3"/>
  <c r="L140" i="3"/>
  <c r="L63" i="2"/>
  <c r="M63" i="2"/>
  <c r="L48" i="2"/>
  <c r="M48" i="2"/>
  <c r="K48" i="2"/>
  <c r="J48" i="2"/>
  <c r="N48" i="2"/>
  <c r="L11" i="2"/>
  <c r="M11" i="2"/>
  <c r="H77" i="10"/>
  <c r="H78" i="10"/>
  <c r="J78" i="10"/>
  <c r="H164" i="8"/>
  <c r="H171" i="8"/>
  <c r="H168" i="8"/>
  <c r="J142" i="8"/>
  <c r="H152" i="8"/>
  <c r="F148" i="8"/>
  <c r="H143" i="8"/>
  <c r="L152" i="8"/>
  <c r="L149" i="8"/>
  <c r="V41" i="5"/>
  <c r="U41" i="5"/>
  <c r="T41" i="5"/>
  <c r="S41" i="5"/>
  <c r="W41" i="5"/>
  <c r="T43" i="5"/>
  <c r="S43" i="5"/>
  <c r="W43" i="5"/>
  <c r="U43" i="5"/>
  <c r="V43" i="5"/>
  <c r="I52" i="5"/>
  <c r="K52" i="5"/>
  <c r="K174" i="3"/>
  <c r="J174" i="3"/>
  <c r="H42" i="2"/>
  <c r="H186" i="8"/>
  <c r="J185" i="8"/>
  <c r="H195" i="8"/>
  <c r="M161" i="3"/>
  <c r="L161" i="3"/>
  <c r="G187" i="3"/>
  <c r="G188" i="3"/>
  <c r="N47" i="2"/>
  <c r="M47" i="2"/>
  <c r="L47" i="2"/>
  <c r="K47" i="2"/>
  <c r="J47" i="2"/>
  <c r="N49" i="2"/>
  <c r="N8" i="2"/>
  <c r="M8" i="2"/>
  <c r="L8" i="2"/>
  <c r="K8" i="2"/>
  <c r="J8" i="2"/>
  <c r="E192" i="3"/>
  <c r="M192" i="3" s="1"/>
  <c r="M181" i="3"/>
  <c r="L181" i="3"/>
  <c r="E189" i="3"/>
  <c r="M178" i="3"/>
  <c r="L178" i="3"/>
  <c r="J127" i="3"/>
  <c r="K127" i="3"/>
  <c r="M127" i="3"/>
  <c r="L127" i="3"/>
  <c r="K134" i="3"/>
  <c r="J134" i="3"/>
  <c r="M134" i="3"/>
  <c r="L134" i="3"/>
  <c r="J74" i="19"/>
  <c r="H74" i="19"/>
  <c r="X55" i="19"/>
  <c r="W63" i="19"/>
  <c r="W51" i="19"/>
  <c r="X33" i="19"/>
  <c r="H15" i="19"/>
  <c r="F21" i="19"/>
  <c r="J158" i="19"/>
  <c r="H158" i="19"/>
  <c r="J86" i="19"/>
  <c r="H86" i="19"/>
  <c r="J117" i="19"/>
  <c r="H117" i="19"/>
  <c r="J139" i="19"/>
  <c r="H139" i="19"/>
  <c r="G147" i="19"/>
  <c r="G135" i="19"/>
  <c r="J153" i="19"/>
  <c r="H153" i="19"/>
  <c r="G161" i="19"/>
  <c r="F161" i="17"/>
  <c r="E119" i="17"/>
  <c r="E77" i="17"/>
  <c r="Z15" i="17"/>
  <c r="Y15" i="17"/>
  <c r="AA15" i="17"/>
  <c r="X15" i="17"/>
  <c r="W15" i="17"/>
  <c r="X112" i="19"/>
  <c r="H30" i="19"/>
  <c r="F49" i="19"/>
  <c r="H41" i="19"/>
  <c r="F51" i="19"/>
  <c r="H52" i="19"/>
  <c r="H60" i="19"/>
  <c r="H71" i="19"/>
  <c r="H82" i="19"/>
  <c r="H114" i="19"/>
  <c r="F135" i="19"/>
  <c r="H136" i="19"/>
  <c r="U21" i="19"/>
  <c r="Z21" i="19" s="1"/>
  <c r="U9" i="19"/>
  <c r="Z60" i="19" s="1"/>
  <c r="Z34" i="19"/>
  <c r="Z45" i="19"/>
  <c r="Z86" i="19"/>
  <c r="Z96" i="19"/>
  <c r="Z115" i="19"/>
  <c r="Z126" i="19"/>
  <c r="R32" i="19"/>
  <c r="R53" i="19"/>
  <c r="R86" i="19"/>
  <c r="R158" i="19"/>
  <c r="E23" i="19"/>
  <c r="E133" i="19"/>
  <c r="E135" i="19"/>
  <c r="U9" i="16"/>
  <c r="W10" i="16"/>
  <c r="Y10" i="16"/>
  <c r="J153" i="17"/>
  <c r="I153" i="17"/>
  <c r="H161" i="17"/>
  <c r="M153" i="17"/>
  <c r="K153" i="17"/>
  <c r="L153" i="17"/>
  <c r="H149" i="17"/>
  <c r="J114" i="17"/>
  <c r="L114" i="17"/>
  <c r="D79" i="17"/>
  <c r="J80" i="17"/>
  <c r="L80" i="17"/>
  <c r="M126" i="17"/>
  <c r="L126" i="17"/>
  <c r="I126" i="17"/>
  <c r="K126" i="17"/>
  <c r="J126" i="17"/>
  <c r="L95" i="17"/>
  <c r="K95" i="17"/>
  <c r="M95" i="17"/>
  <c r="J95" i="17"/>
  <c r="I95" i="17"/>
  <c r="I53" i="17"/>
  <c r="M53" i="17"/>
  <c r="L53" i="17"/>
  <c r="J53" i="17"/>
  <c r="K53" i="17"/>
  <c r="I130" i="17"/>
  <c r="M130" i="17"/>
  <c r="L130" i="17"/>
  <c r="K130" i="17"/>
  <c r="J130" i="17"/>
  <c r="L99" i="17"/>
  <c r="K99" i="17"/>
  <c r="M99" i="17"/>
  <c r="J99" i="17"/>
  <c r="I99" i="17"/>
  <c r="Y20" i="15"/>
  <c r="W20" i="15"/>
  <c r="G161" i="17"/>
  <c r="C79" i="17"/>
  <c r="G63" i="17"/>
  <c r="G107" i="17"/>
  <c r="S9" i="16"/>
  <c r="U21" i="15"/>
  <c r="Y13" i="15"/>
  <c r="W13" i="15"/>
  <c r="Q23" i="14"/>
  <c r="K137" i="17"/>
  <c r="J137" i="17"/>
  <c r="M137" i="17"/>
  <c r="L137" i="17"/>
  <c r="I137" i="17"/>
  <c r="P23" i="14"/>
  <c r="K124" i="17"/>
  <c r="J124" i="17"/>
  <c r="M124" i="17"/>
  <c r="L124" i="17"/>
  <c r="I124" i="17"/>
  <c r="K72" i="17"/>
  <c r="J72" i="17"/>
  <c r="M72" i="17"/>
  <c r="L72" i="17"/>
  <c r="I72" i="17"/>
  <c r="C149" i="17"/>
  <c r="F146" i="13"/>
  <c r="V39" i="12"/>
  <c r="U39" i="12"/>
  <c r="L27" i="12"/>
  <c r="K27" i="12"/>
  <c r="J21" i="12"/>
  <c r="I21" i="12"/>
  <c r="F77" i="10"/>
  <c r="U52" i="12"/>
  <c r="X52" i="12"/>
  <c r="V52" i="12"/>
  <c r="I34" i="12"/>
  <c r="N34" i="12"/>
  <c r="M34" i="12"/>
  <c r="L34" i="12"/>
  <c r="K34" i="12"/>
  <c r="J34" i="12"/>
  <c r="W27" i="12"/>
  <c r="U20" i="12"/>
  <c r="X20" i="12"/>
  <c r="V20" i="12"/>
  <c r="L9" i="10"/>
  <c r="L275" i="8"/>
  <c r="L217" i="8"/>
  <c r="J154" i="13"/>
  <c r="L154" i="13"/>
  <c r="J14" i="12"/>
  <c r="I14" i="12"/>
  <c r="N14" i="12"/>
  <c r="M14" i="12"/>
  <c r="K14" i="12"/>
  <c r="L14" i="12"/>
  <c r="V6" i="12"/>
  <c r="U6" i="12"/>
  <c r="X6" i="12"/>
  <c r="X9" i="12"/>
  <c r="X8" i="12"/>
  <c r="F83" i="10"/>
  <c r="F160" i="13"/>
  <c r="C34" i="13"/>
  <c r="W52" i="12"/>
  <c r="V45" i="12"/>
  <c r="U45" i="12"/>
  <c r="X45" i="12"/>
  <c r="L37" i="12"/>
  <c r="K37" i="12"/>
  <c r="J31" i="12"/>
  <c r="I31" i="12"/>
  <c r="V17" i="12"/>
  <c r="U17" i="12"/>
  <c r="C53" i="12"/>
  <c r="C57" i="12" s="1"/>
  <c r="L11" i="12"/>
  <c r="K11" i="12"/>
  <c r="F81" i="10"/>
  <c r="L262" i="8"/>
  <c r="F232" i="8"/>
  <c r="C62" i="13"/>
  <c r="M52" i="12"/>
  <c r="L52" i="12"/>
  <c r="K52" i="12"/>
  <c r="J52" i="12"/>
  <c r="I52" i="12"/>
  <c r="N52" i="12"/>
  <c r="W45" i="12"/>
  <c r="X38" i="12"/>
  <c r="V38" i="12"/>
  <c r="U38" i="12"/>
  <c r="M20" i="12"/>
  <c r="L20" i="12"/>
  <c r="K20" i="12"/>
  <c r="J20" i="12"/>
  <c r="I20" i="12"/>
  <c r="N20" i="12"/>
  <c r="F84" i="10"/>
  <c r="H36" i="10"/>
  <c r="J36" i="10"/>
  <c r="F11" i="10"/>
  <c r="H11" i="10"/>
  <c r="L257" i="8"/>
  <c r="L84" i="10"/>
  <c r="H62" i="10"/>
  <c r="J62" i="10"/>
  <c r="L37" i="10"/>
  <c r="L58" i="10"/>
  <c r="L101" i="10"/>
  <c r="L106" i="10"/>
  <c r="F169" i="8"/>
  <c r="F38" i="8"/>
  <c r="H38" i="8"/>
  <c r="F263" i="8"/>
  <c r="H263" i="8"/>
  <c r="F274" i="8"/>
  <c r="H274" i="8"/>
  <c r="F229" i="8"/>
  <c r="H229" i="8"/>
  <c r="F256" i="8"/>
  <c r="H256" i="8"/>
  <c r="I19" i="6"/>
  <c r="K19" i="6"/>
  <c r="L11" i="6"/>
  <c r="K11" i="6"/>
  <c r="M11" i="6"/>
  <c r="J11" i="6"/>
  <c r="I11" i="6"/>
  <c r="L27" i="5"/>
  <c r="J27" i="5"/>
  <c r="F261" i="8"/>
  <c r="F120" i="8"/>
  <c r="J75" i="8"/>
  <c r="L75" i="8"/>
  <c r="I33" i="6"/>
  <c r="M33" i="6"/>
  <c r="L33" i="6"/>
  <c r="J33" i="6"/>
  <c r="K33" i="6"/>
  <c r="I14" i="6"/>
  <c r="M14" i="6"/>
  <c r="L14" i="6"/>
  <c r="K14" i="6"/>
  <c r="J14" i="6"/>
  <c r="T20" i="13"/>
  <c r="F167" i="8"/>
  <c r="J86" i="8"/>
  <c r="L86" i="8"/>
  <c r="J59" i="8"/>
  <c r="L24" i="6"/>
  <c r="J24" i="6"/>
  <c r="L49" i="5"/>
  <c r="J49" i="5"/>
  <c r="F55" i="12"/>
  <c r="F53" i="12"/>
  <c r="F57" i="12" s="1"/>
  <c r="F34" i="10"/>
  <c r="H34" i="10"/>
  <c r="F55" i="10"/>
  <c r="F109" i="10"/>
  <c r="J12" i="10"/>
  <c r="F235" i="8"/>
  <c r="F129" i="8"/>
  <c r="I39" i="6"/>
  <c r="K39" i="6"/>
  <c r="J83" i="10"/>
  <c r="F168" i="8"/>
  <c r="L77" i="8"/>
  <c r="K15" i="6"/>
  <c r="I15" i="6"/>
  <c r="W39" i="5"/>
  <c r="V39" i="5"/>
  <c r="T39" i="5"/>
  <c r="S39" i="5"/>
  <c r="U39" i="5"/>
  <c r="L19" i="5"/>
  <c r="K19" i="5"/>
  <c r="J19" i="5"/>
  <c r="I19" i="5"/>
  <c r="M19" i="5"/>
  <c r="F191" i="3"/>
  <c r="K59" i="2"/>
  <c r="J59" i="2"/>
  <c r="J11" i="2"/>
  <c r="K11" i="2"/>
  <c r="F14" i="10"/>
  <c r="J167" i="8"/>
  <c r="W47" i="5"/>
  <c r="V47" i="5"/>
  <c r="T47" i="5"/>
  <c r="S47" i="5"/>
  <c r="U47" i="5"/>
  <c r="U10" i="6"/>
  <c r="T10" i="6"/>
  <c r="S10" i="6"/>
  <c r="W10" i="6"/>
  <c r="V10" i="6"/>
  <c r="W51" i="6"/>
  <c r="V51" i="6"/>
  <c r="U51" i="6"/>
  <c r="S51" i="6"/>
  <c r="T51" i="6"/>
  <c r="T7" i="6"/>
  <c r="S7" i="6"/>
  <c r="W7" i="6"/>
  <c r="V7" i="6"/>
  <c r="U7" i="6"/>
  <c r="S23" i="6"/>
  <c r="W23" i="6"/>
  <c r="V23" i="6"/>
  <c r="U23" i="6"/>
  <c r="T23" i="6"/>
  <c r="V44" i="6"/>
  <c r="U44" i="6"/>
  <c r="W44" i="6"/>
  <c r="T44" i="6"/>
  <c r="S44" i="6"/>
  <c r="F58" i="8"/>
  <c r="M43" i="13"/>
  <c r="L43" i="13"/>
  <c r="K43" i="13"/>
  <c r="J43" i="13"/>
  <c r="I43" i="13"/>
  <c r="M69" i="13"/>
  <c r="L69" i="13"/>
  <c r="K69" i="13"/>
  <c r="J69" i="13"/>
  <c r="I69" i="13"/>
  <c r="M60" i="13"/>
  <c r="L60" i="13"/>
  <c r="K60" i="13"/>
  <c r="J60" i="13"/>
  <c r="I60" i="13"/>
  <c r="M38" i="13"/>
  <c r="L38" i="13"/>
  <c r="K38" i="13"/>
  <c r="J38" i="13"/>
  <c r="I38" i="13"/>
  <c r="M107" i="13"/>
  <c r="L107" i="13"/>
  <c r="K107" i="13"/>
  <c r="J107" i="13"/>
  <c r="I107" i="13"/>
  <c r="L24" i="13"/>
  <c r="K24" i="13"/>
  <c r="J24" i="13"/>
  <c r="I24" i="13"/>
  <c r="M24" i="13"/>
  <c r="L93" i="13"/>
  <c r="K93" i="13"/>
  <c r="J93" i="13"/>
  <c r="I93" i="13"/>
  <c r="M93" i="13"/>
  <c r="K27" i="13"/>
  <c r="J27" i="13"/>
  <c r="I27" i="13"/>
  <c r="M27" i="13"/>
  <c r="L27" i="13"/>
  <c r="K96" i="13"/>
  <c r="J96" i="13"/>
  <c r="I96" i="13"/>
  <c r="H104" i="13"/>
  <c r="M96" i="13"/>
  <c r="L96" i="13"/>
  <c r="J17" i="13"/>
  <c r="I17" i="13"/>
  <c r="M17" i="13"/>
  <c r="L17" i="13"/>
  <c r="K17" i="13"/>
  <c r="J82" i="13"/>
  <c r="I82" i="13"/>
  <c r="H90" i="13"/>
  <c r="M82" i="13"/>
  <c r="L82" i="13"/>
  <c r="K82" i="13"/>
  <c r="I33" i="13"/>
  <c r="M33" i="13"/>
  <c r="L33" i="13"/>
  <c r="K33" i="13"/>
  <c r="J33" i="13"/>
  <c r="I111" i="13"/>
  <c r="M111" i="13"/>
  <c r="L111" i="13"/>
  <c r="J111" i="13"/>
  <c r="K111" i="13"/>
  <c r="M16" i="13"/>
  <c r="L16" i="13"/>
  <c r="K16" i="13"/>
  <c r="I16" i="13"/>
  <c r="J16" i="13"/>
  <c r="M97" i="13"/>
  <c r="L97" i="13"/>
  <c r="K97" i="13"/>
  <c r="J97" i="13"/>
  <c r="I97" i="13"/>
  <c r="K155" i="13"/>
  <c r="J155" i="13"/>
  <c r="L155" i="13"/>
  <c r="I155" i="13"/>
  <c r="M155" i="13"/>
  <c r="J120" i="8"/>
  <c r="H130" i="8"/>
  <c r="F126" i="8"/>
  <c r="H121" i="8"/>
  <c r="L130" i="8"/>
  <c r="L127" i="8"/>
  <c r="F83" i="8"/>
  <c r="H83" i="8"/>
  <c r="L62" i="8"/>
  <c r="L51" i="5"/>
  <c r="K51" i="5"/>
  <c r="J51" i="5"/>
  <c r="M51" i="5"/>
  <c r="I51" i="5"/>
  <c r="I7" i="5"/>
  <c r="L7" i="5"/>
  <c r="M7" i="5"/>
  <c r="K7" i="5"/>
  <c r="J7" i="5"/>
  <c r="M8" i="5"/>
  <c r="M9" i="5"/>
  <c r="K23" i="5"/>
  <c r="M23" i="5"/>
  <c r="L23" i="5"/>
  <c r="J23" i="5"/>
  <c r="I23" i="5"/>
  <c r="F189" i="3"/>
  <c r="K183" i="3"/>
  <c r="J183" i="3"/>
  <c r="N183" i="3"/>
  <c r="L183" i="3"/>
  <c r="I194" i="3"/>
  <c r="M183" i="3"/>
  <c r="L180" i="3"/>
  <c r="J180" i="3"/>
  <c r="I191" i="3"/>
  <c r="N180" i="3"/>
  <c r="M180" i="3"/>
  <c r="K180" i="3"/>
  <c r="L41" i="2"/>
  <c r="K41" i="2"/>
  <c r="M41" i="2"/>
  <c r="J41" i="2"/>
  <c r="L24" i="2"/>
  <c r="J24" i="2"/>
  <c r="K24" i="2"/>
  <c r="M24" i="2"/>
  <c r="N24" i="2"/>
  <c r="H84" i="10"/>
  <c r="H86" i="10"/>
  <c r="J86" i="10"/>
  <c r="J164" i="8"/>
  <c r="H174" i="8"/>
  <c r="F170" i="8"/>
  <c r="H165" i="8"/>
  <c r="L174" i="8"/>
  <c r="L171" i="8"/>
  <c r="H141" i="8"/>
  <c r="F144" i="8"/>
  <c r="F141" i="8"/>
  <c r="J151" i="8"/>
  <c r="V49" i="5"/>
  <c r="U49" i="5"/>
  <c r="T49" i="5"/>
  <c r="W49" i="5"/>
  <c r="S49" i="5"/>
  <c r="T51" i="5"/>
  <c r="S51" i="5"/>
  <c r="W51" i="5"/>
  <c r="V51" i="5"/>
  <c r="U51" i="5"/>
  <c r="U10" i="5"/>
  <c r="V10" i="5"/>
  <c r="T10" i="5"/>
  <c r="S10" i="5"/>
  <c r="W10" i="5"/>
  <c r="I27" i="5"/>
  <c r="K27" i="5"/>
  <c r="H189" i="3"/>
  <c r="K178" i="3"/>
  <c r="J178" i="3"/>
  <c r="H187" i="3"/>
  <c r="J186" i="8"/>
  <c r="H196" i="8"/>
  <c r="H193" i="8"/>
  <c r="H190" i="8"/>
  <c r="L196" i="8"/>
  <c r="F193" i="8"/>
  <c r="F53" i="8"/>
  <c r="K48" i="5"/>
  <c r="J48" i="5"/>
  <c r="I48" i="5"/>
  <c r="M48" i="5"/>
  <c r="L48" i="5"/>
  <c r="M49" i="5"/>
  <c r="M52" i="5"/>
  <c r="G193" i="3"/>
  <c r="G191" i="3"/>
  <c r="G192" i="3"/>
  <c r="N141" i="3"/>
  <c r="M141" i="3"/>
  <c r="L141" i="3"/>
  <c r="K141" i="3"/>
  <c r="J141" i="3"/>
  <c r="I67" i="2"/>
  <c r="N64" i="2"/>
  <c r="M64" i="2"/>
  <c r="L64" i="2"/>
  <c r="K64" i="2"/>
  <c r="J64" i="2"/>
  <c r="E196" i="3"/>
  <c r="L185" i="3"/>
  <c r="M185" i="3"/>
  <c r="E193" i="3"/>
  <c r="M182" i="3"/>
  <c r="L182" i="3"/>
  <c r="F61" i="8"/>
  <c r="M132" i="3"/>
  <c r="L132" i="3"/>
  <c r="K132" i="3"/>
  <c r="J132" i="3"/>
  <c r="J128" i="3"/>
  <c r="M128" i="3"/>
  <c r="L128" i="3"/>
  <c r="K128" i="3"/>
  <c r="X72" i="19"/>
  <c r="J53" i="19"/>
  <c r="H53" i="19"/>
  <c r="J31" i="19"/>
  <c r="H31" i="19"/>
  <c r="X10" i="19"/>
  <c r="W9" i="19"/>
  <c r="J87" i="19"/>
  <c r="H87" i="19"/>
  <c r="J96" i="19"/>
  <c r="H96" i="19"/>
  <c r="J122" i="19"/>
  <c r="H122" i="19"/>
  <c r="G121" i="19"/>
  <c r="J141" i="19"/>
  <c r="H141" i="19"/>
  <c r="T21" i="17"/>
  <c r="H42" i="19"/>
  <c r="F91" i="19"/>
  <c r="F119" i="19"/>
  <c r="F93" i="19"/>
  <c r="F161" i="19"/>
  <c r="Z12" i="19"/>
  <c r="Z27" i="19"/>
  <c r="U35" i="19"/>
  <c r="Z35" i="19" s="1"/>
  <c r="Z38" i="19"/>
  <c r="U37" i="19"/>
  <c r="Z37" i="19" s="1"/>
  <c r="Z46" i="19"/>
  <c r="Z57" i="19"/>
  <c r="Z68" i="19"/>
  <c r="Z76" i="19"/>
  <c r="U105" i="19"/>
  <c r="Z105" i="19" s="1"/>
  <c r="Z97" i="19"/>
  <c r="U107" i="19"/>
  <c r="Z107" i="19" s="1"/>
  <c r="Z108" i="19"/>
  <c r="Z116" i="19"/>
  <c r="Z127" i="19"/>
  <c r="Z138" i="19"/>
  <c r="Z146" i="19"/>
  <c r="Z157" i="19"/>
  <c r="R14" i="19"/>
  <c r="O49" i="19"/>
  <c r="O37" i="19"/>
  <c r="R80" i="19"/>
  <c r="O79" i="19"/>
  <c r="R69" i="19"/>
  <c r="O77" i="19"/>
  <c r="R152" i="19"/>
  <c r="E21" i="19"/>
  <c r="E63" i="19"/>
  <c r="E65" i="19"/>
  <c r="G105" i="17"/>
  <c r="K97" i="17"/>
  <c r="I97" i="17"/>
  <c r="D63" i="17"/>
  <c r="M57" i="17"/>
  <c r="L57" i="17"/>
  <c r="I57" i="17"/>
  <c r="K57" i="17"/>
  <c r="J57" i="17"/>
  <c r="M143" i="17"/>
  <c r="L143" i="17"/>
  <c r="I143" i="17"/>
  <c r="K143" i="17"/>
  <c r="J143" i="17"/>
  <c r="L103" i="17"/>
  <c r="K103" i="17"/>
  <c r="M103" i="17"/>
  <c r="J103" i="17"/>
  <c r="I103" i="17"/>
  <c r="I61" i="17"/>
  <c r="M61" i="17"/>
  <c r="L61" i="17"/>
  <c r="K61" i="17"/>
  <c r="J61" i="17"/>
  <c r="I139" i="17"/>
  <c r="H147" i="17"/>
  <c r="M139" i="17"/>
  <c r="L139" i="17"/>
  <c r="J139" i="17"/>
  <c r="K139" i="17"/>
  <c r="L108" i="17"/>
  <c r="K108" i="17"/>
  <c r="I108" i="17"/>
  <c r="M108" i="17"/>
  <c r="H107" i="17"/>
  <c r="J108" i="17"/>
  <c r="D119" i="17"/>
  <c r="G149" i="17"/>
  <c r="I150" i="17"/>
  <c r="K150" i="17"/>
  <c r="M157" i="17"/>
  <c r="J157" i="17"/>
  <c r="I157" i="17"/>
  <c r="L157" i="17"/>
  <c r="K157" i="17"/>
  <c r="M123" i="17"/>
  <c r="J123" i="17"/>
  <c r="I123" i="17"/>
  <c r="L123" i="17"/>
  <c r="K123" i="17"/>
  <c r="Y20" i="16"/>
  <c r="X20" i="16"/>
  <c r="W20" i="16"/>
  <c r="AA20" i="16"/>
  <c r="Z20" i="16"/>
  <c r="R9" i="16"/>
  <c r="Z10" i="16"/>
  <c r="X10" i="16"/>
  <c r="T14" i="14"/>
  <c r="C135" i="17"/>
  <c r="Q9" i="16"/>
  <c r="Z10" i="15"/>
  <c r="Y10" i="15"/>
  <c r="X10" i="15"/>
  <c r="W10" i="15"/>
  <c r="AA10" i="15"/>
  <c r="AA17" i="16"/>
  <c r="Z17" i="16"/>
  <c r="Y17" i="16"/>
  <c r="X17" i="16"/>
  <c r="W17" i="16"/>
  <c r="K158" i="17"/>
  <c r="J158" i="17"/>
  <c r="M158" i="17"/>
  <c r="L158" i="17"/>
  <c r="I158" i="17"/>
  <c r="L39" i="12"/>
  <c r="K39" i="12"/>
  <c r="J33" i="12"/>
  <c r="I33" i="12"/>
  <c r="V19" i="12"/>
  <c r="U19" i="12"/>
  <c r="J54" i="10"/>
  <c r="L54" i="10"/>
  <c r="J282" i="8"/>
  <c r="L282" i="8"/>
  <c r="J260" i="8"/>
  <c r="L260" i="8"/>
  <c r="J238" i="8"/>
  <c r="L238" i="8"/>
  <c r="J216" i="8"/>
  <c r="L216" i="8"/>
  <c r="L86" i="13"/>
  <c r="J86" i="13"/>
  <c r="E34" i="13"/>
  <c r="W14" i="13"/>
  <c r="AA14" i="13"/>
  <c r="Z14" i="13"/>
  <c r="X14" i="13"/>
  <c r="Y14" i="13"/>
  <c r="I46" i="12"/>
  <c r="N46" i="12"/>
  <c r="M46" i="12"/>
  <c r="L46" i="12"/>
  <c r="K46" i="12"/>
  <c r="J46" i="12"/>
  <c r="W39" i="12"/>
  <c r="U32" i="12"/>
  <c r="X32" i="12"/>
  <c r="V32" i="12"/>
  <c r="G54" i="12"/>
  <c r="F80" i="10"/>
  <c r="H32" i="10"/>
  <c r="J32" i="10"/>
  <c r="J285" i="8"/>
  <c r="L285" i="8"/>
  <c r="J255" i="8"/>
  <c r="L255" i="8"/>
  <c r="H235" i="8"/>
  <c r="J235" i="8"/>
  <c r="L140" i="13"/>
  <c r="J140" i="13"/>
  <c r="D53" i="12"/>
  <c r="D48" i="13"/>
  <c r="C48" i="13"/>
  <c r="G34" i="13"/>
  <c r="L49" i="12"/>
  <c r="K49" i="12"/>
  <c r="V29" i="12"/>
  <c r="U29" i="12"/>
  <c r="L17" i="12"/>
  <c r="K17" i="12"/>
  <c r="W10" i="12"/>
  <c r="F108" i="10"/>
  <c r="J58" i="10"/>
  <c r="L18" i="10"/>
  <c r="L240" i="8"/>
  <c r="D76" i="13"/>
  <c r="AA8" i="13"/>
  <c r="Z8" i="13"/>
  <c r="Y8" i="13"/>
  <c r="X8" i="13"/>
  <c r="W8" i="13"/>
  <c r="AA13" i="13"/>
  <c r="X50" i="12"/>
  <c r="V50" i="12"/>
  <c r="U50" i="12"/>
  <c r="M32" i="12"/>
  <c r="L32" i="12"/>
  <c r="K32" i="12"/>
  <c r="J32" i="12"/>
  <c r="I32" i="12"/>
  <c r="N32" i="12"/>
  <c r="W25" i="12"/>
  <c r="X18" i="12"/>
  <c r="V18" i="12"/>
  <c r="U18" i="12"/>
  <c r="L12" i="12"/>
  <c r="K12" i="12"/>
  <c r="J34" i="10"/>
  <c r="H9" i="10"/>
  <c r="H275" i="8"/>
  <c r="J275" i="8"/>
  <c r="J237" i="8"/>
  <c r="L237" i="8"/>
  <c r="H217" i="8"/>
  <c r="J217" i="8"/>
  <c r="J207" i="8"/>
  <c r="L207" i="8"/>
  <c r="F63" i="10"/>
  <c r="H59" i="10"/>
  <c r="J59" i="10"/>
  <c r="L32" i="10"/>
  <c r="L56" i="10"/>
  <c r="L77" i="10"/>
  <c r="L109" i="10"/>
  <c r="J21" i="10"/>
  <c r="F147" i="8"/>
  <c r="H147" i="8"/>
  <c r="F19" i="8"/>
  <c r="H19" i="8"/>
  <c r="F277" i="8"/>
  <c r="H277" i="8"/>
  <c r="F282" i="8"/>
  <c r="H282" i="8"/>
  <c r="F237" i="8"/>
  <c r="H237" i="8"/>
  <c r="F278" i="8"/>
  <c r="H278" i="8"/>
  <c r="K27" i="6"/>
  <c r="I27" i="6"/>
  <c r="U26" i="5"/>
  <c r="S26" i="5"/>
  <c r="J16" i="5"/>
  <c r="L16" i="5"/>
  <c r="F53" i="10"/>
  <c r="F194" i="8"/>
  <c r="F106" i="8"/>
  <c r="H106" i="8"/>
  <c r="J64" i="8"/>
  <c r="L64" i="8"/>
  <c r="I41" i="6"/>
  <c r="M41" i="6"/>
  <c r="L41" i="6"/>
  <c r="K41" i="6"/>
  <c r="J41" i="6"/>
  <c r="J82" i="10"/>
  <c r="F36" i="10"/>
  <c r="F153" i="8"/>
  <c r="L84" i="8"/>
  <c r="F55" i="8"/>
  <c r="L32" i="6"/>
  <c r="J32" i="6"/>
  <c r="F56" i="12"/>
  <c r="J103" i="10"/>
  <c r="F42" i="10"/>
  <c r="H42" i="10"/>
  <c r="AA9" i="13"/>
  <c r="Z9" i="13"/>
  <c r="Y9" i="13"/>
  <c r="X9" i="13"/>
  <c r="W9" i="13"/>
  <c r="E54" i="12"/>
  <c r="L103" i="10"/>
  <c r="F105" i="10"/>
  <c r="F75" i="10"/>
  <c r="F85" i="10"/>
  <c r="F87" i="10"/>
  <c r="J20" i="10"/>
  <c r="F213" i="8"/>
  <c r="F121" i="8"/>
  <c r="K47" i="6"/>
  <c r="I47" i="6"/>
  <c r="J80" i="10"/>
  <c r="L80" i="10"/>
  <c r="J81" i="10"/>
  <c r="L81" i="10"/>
  <c r="L43" i="10"/>
  <c r="F146" i="8"/>
  <c r="F64" i="8"/>
  <c r="H64" i="8"/>
  <c r="U38" i="5"/>
  <c r="T38" i="5"/>
  <c r="S38" i="5"/>
  <c r="V38" i="5"/>
  <c r="W38" i="5"/>
  <c r="V17" i="5"/>
  <c r="U17" i="5"/>
  <c r="T17" i="5"/>
  <c r="S17" i="5"/>
  <c r="W17" i="5"/>
  <c r="W18" i="5"/>
  <c r="H186" i="3"/>
  <c r="F43" i="2"/>
  <c r="K19" i="2"/>
  <c r="J19" i="2"/>
  <c r="L19" i="2"/>
  <c r="M19" i="2"/>
  <c r="F13" i="10"/>
  <c r="U46" i="5"/>
  <c r="T46" i="5"/>
  <c r="S46" i="5"/>
  <c r="V46" i="5"/>
  <c r="W46" i="5"/>
  <c r="W23" i="5"/>
  <c r="V23" i="5"/>
  <c r="S23" i="5"/>
  <c r="T23" i="5"/>
  <c r="U23" i="5"/>
  <c r="J66" i="2"/>
  <c r="K66" i="2"/>
  <c r="L66" i="2"/>
  <c r="M66" i="2"/>
  <c r="T15" i="6"/>
  <c r="S15" i="6"/>
  <c r="W15" i="6"/>
  <c r="V15" i="6"/>
  <c r="U15" i="6"/>
  <c r="S31" i="6"/>
  <c r="W31" i="6"/>
  <c r="V31" i="6"/>
  <c r="U31" i="6"/>
  <c r="T31" i="6"/>
  <c r="V52" i="6"/>
  <c r="U52" i="6"/>
  <c r="S52" i="6"/>
  <c r="W52" i="6"/>
  <c r="T52" i="6"/>
  <c r="M78" i="13"/>
  <c r="L78" i="13"/>
  <c r="K78" i="13"/>
  <c r="J78" i="13"/>
  <c r="I78" i="13"/>
  <c r="M103" i="13"/>
  <c r="L103" i="13"/>
  <c r="K103" i="13"/>
  <c r="J103" i="13"/>
  <c r="I103" i="13"/>
  <c r="M95" i="13"/>
  <c r="L95" i="13"/>
  <c r="K95" i="13"/>
  <c r="J95" i="13"/>
  <c r="I95" i="13"/>
  <c r="M46" i="13"/>
  <c r="L46" i="13"/>
  <c r="K46" i="13"/>
  <c r="J46" i="13"/>
  <c r="I46" i="13"/>
  <c r="M115" i="13"/>
  <c r="L115" i="13"/>
  <c r="K115" i="13"/>
  <c r="J115" i="13"/>
  <c r="I115" i="13"/>
  <c r="L32" i="13"/>
  <c r="K32" i="13"/>
  <c r="J32" i="13"/>
  <c r="I32" i="13"/>
  <c r="M32" i="13"/>
  <c r="L101" i="13"/>
  <c r="K101" i="13"/>
  <c r="J101" i="13"/>
  <c r="I101" i="13"/>
  <c r="M101" i="13"/>
  <c r="K36" i="13"/>
  <c r="J36" i="13"/>
  <c r="I36" i="13"/>
  <c r="L36" i="13"/>
  <c r="M36" i="13"/>
  <c r="K113" i="13"/>
  <c r="J113" i="13"/>
  <c r="I113" i="13"/>
  <c r="M113" i="13"/>
  <c r="L113" i="13"/>
  <c r="J22" i="13"/>
  <c r="I22" i="13"/>
  <c r="M22" i="13"/>
  <c r="L22" i="13"/>
  <c r="K22" i="13"/>
  <c r="J99" i="13"/>
  <c r="I99" i="13"/>
  <c r="M99" i="13"/>
  <c r="L99" i="13"/>
  <c r="K99" i="13"/>
  <c r="I42" i="13"/>
  <c r="M42" i="13"/>
  <c r="L42" i="13"/>
  <c r="J42" i="13"/>
  <c r="K42" i="13"/>
  <c r="I120" i="13"/>
  <c r="M120" i="13"/>
  <c r="L120" i="13"/>
  <c r="K120" i="13"/>
  <c r="J120" i="13"/>
  <c r="M28" i="13"/>
  <c r="L28" i="13"/>
  <c r="K28" i="13"/>
  <c r="J28" i="13"/>
  <c r="I28" i="13"/>
  <c r="M106" i="13"/>
  <c r="L106" i="13"/>
  <c r="K106" i="13"/>
  <c r="J106" i="13"/>
  <c r="I106" i="13"/>
  <c r="I144" i="13"/>
  <c r="M144" i="13"/>
  <c r="J144" i="13"/>
  <c r="L144" i="13"/>
  <c r="K144" i="13"/>
  <c r="H169" i="8"/>
  <c r="H119" i="8"/>
  <c r="F122" i="8"/>
  <c r="F119" i="8"/>
  <c r="J129" i="8"/>
  <c r="L129" i="8"/>
  <c r="F80" i="8"/>
  <c r="L58" i="8"/>
  <c r="L59" i="8"/>
  <c r="W17" i="6"/>
  <c r="U17" i="6"/>
  <c r="T17" i="6"/>
  <c r="V17" i="6"/>
  <c r="S17" i="6"/>
  <c r="K24" i="5"/>
  <c r="J24" i="5"/>
  <c r="I24" i="5"/>
  <c r="M24" i="5"/>
  <c r="L24" i="5"/>
  <c r="I15" i="5"/>
  <c r="L15" i="5"/>
  <c r="M15" i="5"/>
  <c r="K15" i="5"/>
  <c r="J15" i="5"/>
  <c r="K31" i="5"/>
  <c r="L31" i="5"/>
  <c r="J31" i="5"/>
  <c r="M31" i="5"/>
  <c r="I31" i="5"/>
  <c r="J173" i="3"/>
  <c r="K173" i="3"/>
  <c r="L156" i="3"/>
  <c r="K156" i="3"/>
  <c r="J156" i="3"/>
  <c r="M156" i="3"/>
  <c r="N156" i="3"/>
  <c r="I189" i="3"/>
  <c r="K210" i="3"/>
  <c r="J210" i="3"/>
  <c r="N210" i="3"/>
  <c r="M210" i="3"/>
  <c r="L210" i="3"/>
  <c r="L184" i="3"/>
  <c r="I195" i="3"/>
  <c r="N184" i="3"/>
  <c r="M184" i="3"/>
  <c r="K184" i="3"/>
  <c r="J184" i="3"/>
  <c r="L138" i="3"/>
  <c r="K138" i="3"/>
  <c r="M138" i="3"/>
  <c r="J138" i="3"/>
  <c r="N138" i="3"/>
  <c r="L61" i="2"/>
  <c r="J61" i="2"/>
  <c r="K61" i="2"/>
  <c r="M61" i="2"/>
  <c r="N61" i="2"/>
  <c r="E42" i="2"/>
  <c r="M39" i="2"/>
  <c r="L39" i="2"/>
  <c r="M22" i="2"/>
  <c r="L22" i="2"/>
  <c r="L9" i="2"/>
  <c r="K9" i="2"/>
  <c r="J9" i="2"/>
  <c r="M9" i="2"/>
  <c r="N9" i="2"/>
  <c r="I18" i="2"/>
  <c r="H76" i="10"/>
  <c r="H75" i="10"/>
  <c r="J75" i="10"/>
  <c r="H163" i="8"/>
  <c r="F166" i="8"/>
  <c r="F163" i="8"/>
  <c r="J173" i="8"/>
  <c r="L173" i="8"/>
  <c r="H144" i="8"/>
  <c r="L153" i="8"/>
  <c r="L144" i="8"/>
  <c r="L141" i="8"/>
  <c r="W30" i="6"/>
  <c r="V30" i="6"/>
  <c r="T30" i="6"/>
  <c r="S30" i="6"/>
  <c r="U30" i="6"/>
  <c r="V25" i="5"/>
  <c r="U25" i="5"/>
  <c r="T25" i="5"/>
  <c r="W25" i="5"/>
  <c r="S25" i="5"/>
  <c r="W26" i="5"/>
  <c r="W9" i="5"/>
  <c r="V9" i="5"/>
  <c r="U9" i="5"/>
  <c r="T9" i="5"/>
  <c r="S9" i="5"/>
  <c r="U21" i="5"/>
  <c r="W21" i="5"/>
  <c r="V21" i="5"/>
  <c r="T21" i="5"/>
  <c r="S21" i="5"/>
  <c r="K35" i="5"/>
  <c r="I35" i="5"/>
  <c r="H193" i="3"/>
  <c r="K182" i="3"/>
  <c r="J182" i="3"/>
  <c r="H191" i="3"/>
  <c r="F192" i="8"/>
  <c r="H187" i="8"/>
  <c r="F188" i="8"/>
  <c r="H197" i="8"/>
  <c r="L193" i="8"/>
  <c r="L157" i="3"/>
  <c r="M157" i="3"/>
  <c r="G195" i="3"/>
  <c r="G196" i="3"/>
  <c r="M208" i="3"/>
  <c r="L208" i="3"/>
  <c r="M209" i="3"/>
  <c r="L209" i="3"/>
  <c r="L133" i="3"/>
  <c r="K133" i="3"/>
  <c r="J133" i="3"/>
  <c r="M133" i="3"/>
  <c r="X123" i="19"/>
  <c r="X142" i="19"/>
  <c r="X118" i="19"/>
  <c r="J70" i="19"/>
  <c r="H70" i="19"/>
  <c r="G77" i="19"/>
  <c r="J48" i="19"/>
  <c r="H48" i="19"/>
  <c r="X29" i="19"/>
  <c r="J90" i="19"/>
  <c r="H90" i="19"/>
  <c r="J88" i="19"/>
  <c r="H88" i="19"/>
  <c r="J102" i="19"/>
  <c r="H102" i="19"/>
  <c r="J124" i="19"/>
  <c r="H124" i="19"/>
  <c r="J143" i="19"/>
  <c r="H143" i="19"/>
  <c r="H94" i="19"/>
  <c r="G93" i="19"/>
  <c r="J94" i="19"/>
  <c r="E147" i="17"/>
  <c r="R21" i="17"/>
  <c r="R9" i="17"/>
  <c r="X24" i="19"/>
  <c r="W23" i="19"/>
  <c r="H32" i="19"/>
  <c r="H43" i="19"/>
  <c r="H54" i="19"/>
  <c r="H62" i="19"/>
  <c r="H73" i="19"/>
  <c r="H140" i="19"/>
  <c r="E161" i="17"/>
  <c r="E149" i="17"/>
  <c r="O119" i="19"/>
  <c r="Z17" i="19"/>
  <c r="Z28" i="19"/>
  <c r="Z39" i="19"/>
  <c r="Z47" i="19"/>
  <c r="Z58" i="19"/>
  <c r="Z69" i="19"/>
  <c r="U77" i="19"/>
  <c r="Z77" i="19" s="1"/>
  <c r="Z80" i="19"/>
  <c r="U79" i="19"/>
  <c r="Z79" i="19" s="1"/>
  <c r="Z87" i="19"/>
  <c r="Z98" i="19"/>
  <c r="Z109" i="19"/>
  <c r="Z117" i="19"/>
  <c r="Z128" i="19"/>
  <c r="U147" i="19"/>
  <c r="Z147" i="19" s="1"/>
  <c r="Z139" i="19"/>
  <c r="U149" i="19"/>
  <c r="Z149" i="19" s="1"/>
  <c r="Z150" i="19"/>
  <c r="Z158" i="19"/>
  <c r="O105" i="19"/>
  <c r="R97" i="19"/>
  <c r="O9" i="19"/>
  <c r="R109" i="19" s="1"/>
  <c r="R73" i="19"/>
  <c r="O133" i="19"/>
  <c r="E105" i="19"/>
  <c r="E107" i="19"/>
  <c r="I131" i="17"/>
  <c r="K131" i="17"/>
  <c r="K94" i="17"/>
  <c r="J94" i="17"/>
  <c r="M94" i="17"/>
  <c r="H93" i="17"/>
  <c r="L94" i="17"/>
  <c r="I94" i="17"/>
  <c r="W18" i="16"/>
  <c r="Y18" i="16"/>
  <c r="G147" i="17"/>
  <c r="J101" i="17"/>
  <c r="I101" i="17"/>
  <c r="M101" i="17"/>
  <c r="K101" i="17"/>
  <c r="L101" i="17"/>
  <c r="J67" i="17"/>
  <c r="I67" i="17"/>
  <c r="M67" i="17"/>
  <c r="K67" i="17"/>
  <c r="L67" i="17"/>
  <c r="M66" i="17"/>
  <c r="H65" i="17"/>
  <c r="L66" i="17"/>
  <c r="I66" i="17"/>
  <c r="K66" i="17"/>
  <c r="J66" i="17"/>
  <c r="M152" i="17"/>
  <c r="L152" i="17"/>
  <c r="I152" i="17"/>
  <c r="K152" i="17"/>
  <c r="J152" i="17"/>
  <c r="L112" i="17"/>
  <c r="K112" i="17"/>
  <c r="M112" i="17"/>
  <c r="J112" i="17"/>
  <c r="I112" i="17"/>
  <c r="I70" i="17"/>
  <c r="M70" i="17"/>
  <c r="L70" i="17"/>
  <c r="J70" i="17"/>
  <c r="K70" i="17"/>
  <c r="I156" i="17"/>
  <c r="M156" i="17"/>
  <c r="L156" i="17"/>
  <c r="J156" i="17"/>
  <c r="K156" i="17"/>
  <c r="L116" i="17"/>
  <c r="K116" i="17"/>
  <c r="M116" i="17"/>
  <c r="J116" i="17"/>
  <c r="I116" i="17"/>
  <c r="W15" i="16"/>
  <c r="AA15" i="16"/>
  <c r="Z15" i="16"/>
  <c r="Y15" i="16"/>
  <c r="X15" i="16"/>
  <c r="U19" i="14"/>
  <c r="G135" i="17"/>
  <c r="G133" i="17"/>
  <c r="G93" i="17"/>
  <c r="C121" i="17"/>
  <c r="V13" i="14"/>
  <c r="U13" i="14"/>
  <c r="T13" i="14"/>
  <c r="K85" i="17"/>
  <c r="J85" i="17"/>
  <c r="M85" i="17"/>
  <c r="L85" i="17"/>
  <c r="I85" i="17"/>
  <c r="Z20" i="15"/>
  <c r="X20" i="15"/>
  <c r="J127" i="17"/>
  <c r="I127" i="17"/>
  <c r="M127" i="17"/>
  <c r="L127" i="17"/>
  <c r="K127" i="17"/>
  <c r="D121" i="17"/>
  <c r="D65" i="17"/>
  <c r="J45" i="12"/>
  <c r="I45" i="12"/>
  <c r="V31" i="12"/>
  <c r="U31" i="12"/>
  <c r="K19" i="12"/>
  <c r="L19" i="12"/>
  <c r="A11" i="12"/>
  <c r="J11" i="12"/>
  <c r="I11" i="12"/>
  <c r="G53" i="12"/>
  <c r="G57" i="12" s="1"/>
  <c r="A14" i="12"/>
  <c r="L280" i="8"/>
  <c r="L258" i="8"/>
  <c r="L236" i="8"/>
  <c r="L214" i="8"/>
  <c r="F48" i="13"/>
  <c r="W51" i="12"/>
  <c r="U44" i="12"/>
  <c r="X44" i="12"/>
  <c r="V44" i="12"/>
  <c r="X47" i="12"/>
  <c r="I26" i="12"/>
  <c r="N26" i="12"/>
  <c r="M26" i="12"/>
  <c r="L26" i="12"/>
  <c r="K26" i="12"/>
  <c r="J26" i="12"/>
  <c r="N27" i="12"/>
  <c r="N29" i="12"/>
  <c r="W19" i="12"/>
  <c r="I13" i="12"/>
  <c r="N13" i="12"/>
  <c r="M13" i="12"/>
  <c r="L13" i="12"/>
  <c r="K13" i="12"/>
  <c r="J13" i="12"/>
  <c r="J65" i="10"/>
  <c r="L65" i="10"/>
  <c r="L283" i="8"/>
  <c r="L253" i="8"/>
  <c r="A13" i="12"/>
  <c r="G55" i="12"/>
  <c r="C76" i="13"/>
  <c r="E62" i="13"/>
  <c r="K51" i="12"/>
  <c r="J51" i="12"/>
  <c r="I51" i="12"/>
  <c r="N51" i="12"/>
  <c r="M51" i="12"/>
  <c r="L51" i="12"/>
  <c r="W44" i="12"/>
  <c r="E160" i="13"/>
  <c r="D62" i="13"/>
  <c r="L29" i="12"/>
  <c r="K29" i="12"/>
  <c r="J23" i="12"/>
  <c r="I23" i="12"/>
  <c r="H106" i="10"/>
  <c r="H280" i="8"/>
  <c r="J280" i="8"/>
  <c r="L218" i="8"/>
  <c r="E90" i="13"/>
  <c r="M44" i="12"/>
  <c r="L44" i="12"/>
  <c r="K44" i="12"/>
  <c r="J44" i="12"/>
  <c r="I44" i="12"/>
  <c r="N44" i="12"/>
  <c r="N45" i="12"/>
  <c r="W37" i="12"/>
  <c r="X30" i="12"/>
  <c r="V30" i="12"/>
  <c r="U30" i="12"/>
  <c r="X33" i="12"/>
  <c r="X31" i="12"/>
  <c r="W11" i="12"/>
  <c r="H109" i="10"/>
  <c r="J109" i="10"/>
  <c r="F76" i="10"/>
  <c r="L21" i="10"/>
  <c r="L235" i="8"/>
  <c r="AA17" i="13"/>
  <c r="Z17" i="13"/>
  <c r="Y17" i="13"/>
  <c r="X17" i="13"/>
  <c r="W17" i="13"/>
  <c r="L40" i="10"/>
  <c r="L64" i="10"/>
  <c r="L85" i="10"/>
  <c r="L33" i="10"/>
  <c r="F253" i="8"/>
  <c r="F125" i="8"/>
  <c r="H125" i="8"/>
  <c r="F11" i="8"/>
  <c r="H11" i="8"/>
  <c r="F285" i="8"/>
  <c r="H285" i="8"/>
  <c r="F254" i="8"/>
  <c r="F251" i="8"/>
  <c r="H251" i="8"/>
  <c r="K35" i="6"/>
  <c r="I35" i="6"/>
  <c r="J26" i="6"/>
  <c r="L26" i="6"/>
  <c r="S15" i="5"/>
  <c r="U15" i="5"/>
  <c r="F57" i="10"/>
  <c r="H57" i="10"/>
  <c r="F61" i="10"/>
  <c r="H61" i="10"/>
  <c r="F186" i="8"/>
  <c r="F98" i="8"/>
  <c r="H98" i="8"/>
  <c r="F60" i="8"/>
  <c r="H60" i="8"/>
  <c r="I49" i="6"/>
  <c r="M49" i="6"/>
  <c r="L49" i="6"/>
  <c r="K49" i="6"/>
  <c r="J49" i="6"/>
  <c r="J9" i="10"/>
  <c r="F145" i="8"/>
  <c r="H80" i="8"/>
  <c r="J80" i="8"/>
  <c r="H53" i="8"/>
  <c r="L40" i="6"/>
  <c r="J40" i="6"/>
  <c r="L13" i="6"/>
  <c r="J13" i="6"/>
  <c r="J33" i="5"/>
  <c r="L33" i="5"/>
  <c r="S20" i="13"/>
  <c r="J105" i="10"/>
  <c r="J100" i="10"/>
  <c r="F59" i="10"/>
  <c r="F98" i="10"/>
  <c r="J14" i="10"/>
  <c r="L14" i="10"/>
  <c r="F195" i="8"/>
  <c r="F107" i="8"/>
  <c r="H107" i="8"/>
  <c r="J46" i="6"/>
  <c r="L46" i="6"/>
  <c r="Y11" i="13"/>
  <c r="X11" i="13"/>
  <c r="W11" i="13"/>
  <c r="Z11" i="13"/>
  <c r="AA11" i="13"/>
  <c r="J77" i="10"/>
  <c r="H65" i="10"/>
  <c r="F124" i="8"/>
  <c r="H62" i="8"/>
  <c r="J62" i="8"/>
  <c r="M21" i="6"/>
  <c r="L21" i="6"/>
  <c r="K21" i="6"/>
  <c r="I21" i="6"/>
  <c r="J21" i="6"/>
  <c r="V14" i="5"/>
  <c r="U14" i="5"/>
  <c r="T14" i="5"/>
  <c r="S14" i="5"/>
  <c r="W14" i="5"/>
  <c r="K140" i="3"/>
  <c r="J140" i="3"/>
  <c r="K7" i="2"/>
  <c r="J7" i="2"/>
  <c r="F20" i="10"/>
  <c r="W42" i="5"/>
  <c r="U42" i="5"/>
  <c r="T42" i="5"/>
  <c r="S42" i="5"/>
  <c r="V42" i="5"/>
  <c r="M163" i="3"/>
  <c r="L163" i="3"/>
  <c r="E67" i="2"/>
  <c r="J10" i="2"/>
  <c r="L10" i="2"/>
  <c r="N10" i="2"/>
  <c r="M10" i="2"/>
  <c r="K10" i="2"/>
  <c r="N11" i="2"/>
  <c r="W8" i="6"/>
  <c r="V8" i="6"/>
  <c r="U8" i="6"/>
  <c r="S8" i="6"/>
  <c r="T8" i="6"/>
  <c r="V13" i="6"/>
  <c r="U13" i="6"/>
  <c r="T13" i="6"/>
  <c r="W13" i="6"/>
  <c r="S13" i="6"/>
  <c r="T18" i="6"/>
  <c r="S18" i="6"/>
  <c r="W18" i="6"/>
  <c r="V18" i="6"/>
  <c r="U18" i="6"/>
  <c r="S39" i="6"/>
  <c r="W39" i="6"/>
  <c r="V39" i="6"/>
  <c r="U39" i="6"/>
  <c r="T39" i="6"/>
  <c r="F77" i="8"/>
  <c r="F54" i="8"/>
  <c r="F59" i="8"/>
  <c r="M112" i="13"/>
  <c r="L112" i="13"/>
  <c r="K112" i="13"/>
  <c r="J112" i="13"/>
  <c r="I112" i="13"/>
  <c r="H146" i="13"/>
  <c r="M138" i="13"/>
  <c r="L138" i="13"/>
  <c r="K138" i="13"/>
  <c r="J138" i="13"/>
  <c r="I138" i="13"/>
  <c r="M129" i="13"/>
  <c r="L129" i="13"/>
  <c r="K129" i="13"/>
  <c r="J129" i="13"/>
  <c r="I129" i="13"/>
  <c r="M55" i="13"/>
  <c r="L55" i="13"/>
  <c r="K55" i="13"/>
  <c r="J55" i="13"/>
  <c r="I55" i="13"/>
  <c r="M124" i="13"/>
  <c r="L124" i="13"/>
  <c r="K124" i="13"/>
  <c r="J124" i="13"/>
  <c r="I124" i="13"/>
  <c r="H132" i="13"/>
  <c r="L41" i="13"/>
  <c r="K41" i="13"/>
  <c r="J41" i="13"/>
  <c r="I41" i="13"/>
  <c r="M41" i="13"/>
  <c r="L110" i="13"/>
  <c r="K110" i="13"/>
  <c r="J110" i="13"/>
  <c r="I110" i="13"/>
  <c r="H118" i="13"/>
  <c r="M110" i="13"/>
  <c r="K44" i="13"/>
  <c r="J44" i="13"/>
  <c r="I44" i="13"/>
  <c r="M44" i="13"/>
  <c r="L44" i="13"/>
  <c r="K122" i="13"/>
  <c r="J122" i="13"/>
  <c r="I122" i="13"/>
  <c r="M122" i="13"/>
  <c r="L122" i="13"/>
  <c r="J30" i="13"/>
  <c r="I30" i="13"/>
  <c r="M30" i="13"/>
  <c r="L30" i="13"/>
  <c r="K30" i="13"/>
  <c r="J108" i="13"/>
  <c r="I108" i="13"/>
  <c r="M108" i="13"/>
  <c r="K108" i="13"/>
  <c r="L108" i="13"/>
  <c r="I51" i="13"/>
  <c r="M51" i="13"/>
  <c r="L51" i="13"/>
  <c r="K51" i="13"/>
  <c r="J51" i="13"/>
  <c r="I128" i="13"/>
  <c r="M128" i="13"/>
  <c r="L128" i="13"/>
  <c r="K128" i="13"/>
  <c r="J128" i="13"/>
  <c r="M37" i="13"/>
  <c r="L37" i="13"/>
  <c r="K37" i="13"/>
  <c r="J37" i="13"/>
  <c r="I37" i="13"/>
  <c r="M114" i="13"/>
  <c r="L114" i="13"/>
  <c r="K114" i="13"/>
  <c r="I114" i="13"/>
  <c r="J114" i="13"/>
  <c r="I153" i="13"/>
  <c r="M153" i="13"/>
  <c r="L153" i="13"/>
  <c r="K153" i="13"/>
  <c r="J153" i="13"/>
  <c r="F152" i="8"/>
  <c r="H122" i="8"/>
  <c r="L131" i="8"/>
  <c r="L122" i="8"/>
  <c r="L119" i="8"/>
  <c r="F82" i="8"/>
  <c r="H82" i="8"/>
  <c r="L55" i="8"/>
  <c r="W14" i="6"/>
  <c r="U14" i="6"/>
  <c r="T14" i="6"/>
  <c r="V14" i="6"/>
  <c r="S14" i="6"/>
  <c r="U22" i="5"/>
  <c r="T22" i="5"/>
  <c r="S22" i="5"/>
  <c r="W22" i="5"/>
  <c r="V22" i="5"/>
  <c r="M11" i="5"/>
  <c r="L11" i="5"/>
  <c r="K11" i="5"/>
  <c r="J11" i="5"/>
  <c r="I11" i="5"/>
  <c r="J10" i="5"/>
  <c r="I10" i="5"/>
  <c r="M10" i="5"/>
  <c r="L10" i="5"/>
  <c r="K10" i="5"/>
  <c r="I18" i="5"/>
  <c r="L18" i="5"/>
  <c r="M18" i="5"/>
  <c r="K18" i="5"/>
  <c r="J18" i="5"/>
  <c r="L39" i="5"/>
  <c r="K39" i="5"/>
  <c r="M39" i="5"/>
  <c r="J39" i="5"/>
  <c r="I39" i="5"/>
  <c r="M40" i="5"/>
  <c r="M41" i="5"/>
  <c r="M154" i="3"/>
  <c r="L154" i="3"/>
  <c r="K214" i="3"/>
  <c r="J214" i="3"/>
  <c r="N214" i="3"/>
  <c r="M214" i="3"/>
  <c r="L214" i="3"/>
  <c r="L211" i="3"/>
  <c r="J211" i="3"/>
  <c r="N211" i="3"/>
  <c r="M211" i="3"/>
  <c r="K211" i="3"/>
  <c r="M136" i="3"/>
  <c r="L136" i="3"/>
  <c r="E68" i="2"/>
  <c r="M59" i="2"/>
  <c r="L59" i="2"/>
  <c r="M7" i="2"/>
  <c r="L7" i="2"/>
  <c r="H82" i="10"/>
  <c r="H83" i="10"/>
  <c r="H166" i="8"/>
  <c r="L175" i="8"/>
  <c r="L166" i="8"/>
  <c r="L163" i="8"/>
  <c r="L150" i="8"/>
  <c r="L147" i="8"/>
  <c r="J146" i="8"/>
  <c r="L146" i="8"/>
  <c r="J143" i="8"/>
  <c r="L143" i="8"/>
  <c r="H153" i="8"/>
  <c r="J153" i="8"/>
  <c r="U29" i="6"/>
  <c r="T29" i="6"/>
  <c r="S29" i="6"/>
  <c r="W29" i="6"/>
  <c r="V29" i="6"/>
  <c r="W20" i="5"/>
  <c r="V20" i="5"/>
  <c r="U20" i="5"/>
  <c r="S20" i="5"/>
  <c r="T20" i="5"/>
  <c r="T8" i="5"/>
  <c r="S8" i="5"/>
  <c r="W8" i="5"/>
  <c r="V8" i="5"/>
  <c r="U8" i="5"/>
  <c r="S13" i="5"/>
  <c r="V13" i="5"/>
  <c r="W13" i="5"/>
  <c r="U13" i="5"/>
  <c r="T13" i="5"/>
  <c r="U29" i="5"/>
  <c r="V29" i="5"/>
  <c r="T29" i="5"/>
  <c r="S29" i="5"/>
  <c r="W29" i="5"/>
  <c r="W31" i="5"/>
  <c r="W30" i="5"/>
  <c r="K9" i="5"/>
  <c r="I9" i="5"/>
  <c r="K209" i="3"/>
  <c r="J209" i="3"/>
  <c r="H195" i="3"/>
  <c r="M21" i="2"/>
  <c r="L21" i="2"/>
  <c r="H188" i="8"/>
  <c r="H185" i="8"/>
  <c r="L188" i="8"/>
  <c r="F185" i="8"/>
  <c r="J195" i="8"/>
  <c r="L195" i="8"/>
  <c r="W38" i="6"/>
  <c r="V38" i="6"/>
  <c r="T38" i="6"/>
  <c r="S38" i="6"/>
  <c r="U38" i="6"/>
  <c r="M44" i="5"/>
  <c r="K44" i="5"/>
  <c r="J44" i="5"/>
  <c r="L44" i="5"/>
  <c r="I44" i="5"/>
  <c r="E195" i="3"/>
  <c r="G189" i="3"/>
  <c r="N60" i="2"/>
  <c r="M60" i="2"/>
  <c r="L60" i="2"/>
  <c r="K60" i="2"/>
  <c r="J60" i="2"/>
  <c r="G42" i="2"/>
  <c r="M212" i="3"/>
  <c r="L212" i="3"/>
  <c r="M213" i="3"/>
  <c r="L213" i="3"/>
  <c r="M44" i="2"/>
  <c r="K44" i="2"/>
  <c r="L44" i="2"/>
  <c r="J44" i="2"/>
  <c r="M129" i="3"/>
  <c r="L129" i="3"/>
  <c r="K129" i="3"/>
  <c r="J129" i="3"/>
  <c r="M46" i="2"/>
  <c r="L46" i="2"/>
  <c r="K46" i="2"/>
  <c r="J46" i="2"/>
  <c r="J108" i="19"/>
  <c r="G107" i="19"/>
  <c r="H108" i="19"/>
  <c r="X68" i="19"/>
  <c r="X46" i="19"/>
  <c r="J27" i="19"/>
  <c r="H27" i="19"/>
  <c r="G35" i="19"/>
  <c r="G23" i="19"/>
  <c r="J99" i="19"/>
  <c r="H99" i="19"/>
  <c r="J97" i="19"/>
  <c r="H97" i="19"/>
  <c r="G105" i="19"/>
  <c r="J104" i="19"/>
  <c r="H104" i="19"/>
  <c r="J126" i="19"/>
  <c r="H126" i="19"/>
  <c r="J145" i="19"/>
  <c r="H145" i="19"/>
  <c r="J154" i="19"/>
  <c r="H154" i="19"/>
  <c r="F135" i="17"/>
  <c r="Z11" i="17"/>
  <c r="Y11" i="17"/>
  <c r="AA11" i="17"/>
  <c r="X11" i="17"/>
  <c r="W11" i="17"/>
  <c r="F105" i="19"/>
  <c r="H33" i="19"/>
  <c r="F63" i="19"/>
  <c r="F65" i="19"/>
  <c r="H100" i="19"/>
  <c r="H123" i="19"/>
  <c r="F149" i="17"/>
  <c r="S21" i="17"/>
  <c r="Z18" i="19"/>
  <c r="Z29" i="19"/>
  <c r="Z40" i="19"/>
  <c r="Z48" i="19"/>
  <c r="Z59" i="19"/>
  <c r="Z70" i="19"/>
  <c r="Z81" i="19"/>
  <c r="Z88" i="19"/>
  <c r="Z99" i="19"/>
  <c r="Z110" i="19"/>
  <c r="Z118" i="19"/>
  <c r="Z129" i="19"/>
  <c r="Z140" i="19"/>
  <c r="Z151" i="19"/>
  <c r="Z159" i="19"/>
  <c r="R124" i="19"/>
  <c r="R54" i="19"/>
  <c r="R113" i="19"/>
  <c r="R27" i="19"/>
  <c r="O35" i="19"/>
  <c r="R66" i="19"/>
  <c r="O65" i="19"/>
  <c r="R115" i="19"/>
  <c r="R82" i="19"/>
  <c r="R108" i="19"/>
  <c r="O107" i="19"/>
  <c r="R127" i="19"/>
  <c r="R99" i="19"/>
  <c r="E35" i="19"/>
  <c r="E37" i="19"/>
  <c r="E147" i="19"/>
  <c r="E149" i="19"/>
  <c r="K128" i="17"/>
  <c r="J128" i="17"/>
  <c r="M128" i="17"/>
  <c r="L128" i="17"/>
  <c r="I128" i="17"/>
  <c r="AA16" i="15"/>
  <c r="Z16" i="15"/>
  <c r="Y16" i="15"/>
  <c r="X16" i="15"/>
  <c r="W16" i="15"/>
  <c r="T17" i="14"/>
  <c r="J136" i="17"/>
  <c r="I136" i="17"/>
  <c r="M136" i="17"/>
  <c r="H135" i="17"/>
  <c r="K136" i="17"/>
  <c r="L136" i="17"/>
  <c r="C65" i="17"/>
  <c r="M74" i="17"/>
  <c r="L74" i="17"/>
  <c r="I74" i="17"/>
  <c r="K74" i="17"/>
  <c r="J74" i="17"/>
  <c r="M160" i="17"/>
  <c r="L160" i="17"/>
  <c r="K160" i="17"/>
  <c r="I160" i="17"/>
  <c r="J160" i="17"/>
  <c r="L129" i="17"/>
  <c r="K129" i="17"/>
  <c r="M129" i="17"/>
  <c r="J129" i="17"/>
  <c r="I129" i="17"/>
  <c r="I87" i="17"/>
  <c r="M87" i="17"/>
  <c r="L87" i="17"/>
  <c r="J87" i="17"/>
  <c r="K87" i="17"/>
  <c r="H133" i="17"/>
  <c r="L125" i="17"/>
  <c r="K125" i="17"/>
  <c r="I125" i="17"/>
  <c r="M125" i="17"/>
  <c r="J125" i="17"/>
  <c r="T21" i="16"/>
  <c r="K132" i="17"/>
  <c r="J132" i="17"/>
  <c r="L132" i="17"/>
  <c r="I132" i="17"/>
  <c r="M132" i="17"/>
  <c r="K98" i="17"/>
  <c r="J98" i="17"/>
  <c r="L98" i="17"/>
  <c r="I98" i="17"/>
  <c r="M98" i="17"/>
  <c r="H105" i="17"/>
  <c r="D161" i="17"/>
  <c r="M71" i="17"/>
  <c r="J71" i="17"/>
  <c r="I71" i="17"/>
  <c r="L71" i="17"/>
  <c r="K71" i="17"/>
  <c r="Z18" i="16"/>
  <c r="X18" i="16"/>
  <c r="Y9" i="15"/>
  <c r="W9" i="15"/>
  <c r="Z18" i="15"/>
  <c r="Y18" i="15"/>
  <c r="X18" i="15"/>
  <c r="W18" i="15"/>
  <c r="AA18" i="15"/>
  <c r="V12" i="14"/>
  <c r="T12" i="14"/>
  <c r="U12" i="14"/>
  <c r="D107" i="17"/>
  <c r="I58" i="17"/>
  <c r="K58" i="17"/>
  <c r="C107" i="17"/>
  <c r="K154" i="13"/>
  <c r="I154" i="13"/>
  <c r="U51" i="12"/>
  <c r="V51" i="12"/>
  <c r="V43" i="12"/>
  <c r="U43" i="12"/>
  <c r="L31" i="12"/>
  <c r="K31" i="12"/>
  <c r="J25" i="12"/>
  <c r="I25" i="12"/>
  <c r="W8" i="12"/>
  <c r="J35" i="10"/>
  <c r="L35" i="10"/>
  <c r="F258" i="8"/>
  <c r="C118" i="13"/>
  <c r="G62" i="13"/>
  <c r="R20" i="13"/>
  <c r="I38" i="12"/>
  <c r="N38" i="12"/>
  <c r="M38" i="12"/>
  <c r="L38" i="12"/>
  <c r="K38" i="12"/>
  <c r="J38" i="12"/>
  <c r="W31" i="12"/>
  <c r="U24" i="12"/>
  <c r="X24" i="12"/>
  <c r="V24" i="12"/>
  <c r="J57" i="10"/>
  <c r="L57" i="10"/>
  <c r="H21" i="10"/>
  <c r="F283" i="8"/>
  <c r="J263" i="8"/>
  <c r="L263" i="8"/>
  <c r="J233" i="8"/>
  <c r="L233" i="8"/>
  <c r="H213" i="8"/>
  <c r="J213" i="8"/>
  <c r="G160" i="13"/>
  <c r="D34" i="13"/>
  <c r="V10" i="12"/>
  <c r="U10" i="12"/>
  <c r="X10" i="12"/>
  <c r="H108" i="10"/>
  <c r="D90" i="13"/>
  <c r="F76" i="13"/>
  <c r="D160" i="13"/>
  <c r="V49" i="12"/>
  <c r="U49" i="12"/>
  <c r="X49" i="12"/>
  <c r="C90" i="13"/>
  <c r="E76" i="13"/>
  <c r="L41" i="12"/>
  <c r="K41" i="12"/>
  <c r="J35" i="12"/>
  <c r="I35" i="12"/>
  <c r="V21" i="12"/>
  <c r="U21" i="12"/>
  <c r="L9" i="12"/>
  <c r="K9" i="12"/>
  <c r="J9" i="12"/>
  <c r="I9" i="12"/>
  <c r="H56" i="12"/>
  <c r="N9" i="12"/>
  <c r="M9" i="12"/>
  <c r="H41" i="10"/>
  <c r="J41" i="10"/>
  <c r="F16" i="10"/>
  <c r="H16" i="10"/>
  <c r="H258" i="8"/>
  <c r="J258" i="8"/>
  <c r="F218" i="8"/>
  <c r="F104" i="13"/>
  <c r="E20" i="13"/>
  <c r="W57" i="12"/>
  <c r="W49" i="12"/>
  <c r="X42" i="12"/>
  <c r="V42" i="12"/>
  <c r="U42" i="12"/>
  <c r="M24" i="12"/>
  <c r="L24" i="12"/>
  <c r="K24" i="12"/>
  <c r="J24" i="12"/>
  <c r="I24" i="12"/>
  <c r="N24" i="12"/>
  <c r="W17" i="12"/>
  <c r="H283" i="8"/>
  <c r="J283" i="8"/>
  <c r="J273" i="8"/>
  <c r="L273" i="8"/>
  <c r="H253" i="8"/>
  <c r="J253" i="8"/>
  <c r="J215" i="8"/>
  <c r="L215" i="8"/>
  <c r="H53" i="10"/>
  <c r="H56" i="10"/>
  <c r="J56" i="10"/>
  <c r="L59" i="10"/>
  <c r="L75" i="10"/>
  <c r="L104" i="10"/>
  <c r="L41" i="10"/>
  <c r="F103" i="8"/>
  <c r="H103" i="8"/>
  <c r="F211" i="8"/>
  <c r="H211" i="8"/>
  <c r="F216" i="8"/>
  <c r="H216" i="8"/>
  <c r="F262" i="8"/>
  <c r="H262" i="8"/>
  <c r="F259" i="8"/>
  <c r="H259" i="8"/>
  <c r="K43" i="6"/>
  <c r="I43" i="6"/>
  <c r="K8" i="6"/>
  <c r="I8" i="6"/>
  <c r="L35" i="5"/>
  <c r="J35" i="5"/>
  <c r="F65" i="10"/>
  <c r="F58" i="10"/>
  <c r="H58" i="10"/>
  <c r="F172" i="8"/>
  <c r="H172" i="8"/>
  <c r="F87" i="8"/>
  <c r="H87" i="8"/>
  <c r="H58" i="8"/>
  <c r="J58" i="8"/>
  <c r="F239" i="8"/>
  <c r="F131" i="8"/>
  <c r="J78" i="8"/>
  <c r="L48" i="6"/>
  <c r="J48" i="6"/>
  <c r="J20" i="6"/>
  <c r="I20" i="6"/>
  <c r="M20" i="6"/>
  <c r="L20" i="6"/>
  <c r="K20" i="6"/>
  <c r="J99" i="10"/>
  <c r="L99" i="10"/>
  <c r="J108" i="10"/>
  <c r="L108" i="10"/>
  <c r="F31" i="10"/>
  <c r="H31" i="10"/>
  <c r="F104" i="10"/>
  <c r="J11" i="10"/>
  <c r="L11" i="10"/>
  <c r="F187" i="8"/>
  <c r="F99" i="8"/>
  <c r="H99" i="8"/>
  <c r="L34" i="6"/>
  <c r="K34" i="6"/>
  <c r="J34" i="6"/>
  <c r="I34" i="6"/>
  <c r="M34" i="6"/>
  <c r="M35" i="6"/>
  <c r="J85" i="10"/>
  <c r="F102" i="8"/>
  <c r="H102" i="8"/>
  <c r="J60" i="8"/>
  <c r="L60" i="8"/>
  <c r="M29" i="6"/>
  <c r="L29" i="6"/>
  <c r="K29" i="6"/>
  <c r="I29" i="6"/>
  <c r="J29" i="6"/>
  <c r="M31" i="6"/>
  <c r="M32" i="6"/>
  <c r="V33" i="5"/>
  <c r="U33" i="5"/>
  <c r="T33" i="5"/>
  <c r="S33" i="5"/>
  <c r="W33" i="5"/>
  <c r="K13" i="5"/>
  <c r="I13" i="5"/>
  <c r="J35" i="2"/>
  <c r="K35" i="2"/>
  <c r="F21" i="10"/>
  <c r="F9" i="10"/>
  <c r="H150" i="8"/>
  <c r="W16" i="6"/>
  <c r="V16" i="6"/>
  <c r="U16" i="6"/>
  <c r="S16" i="6"/>
  <c r="T16" i="6"/>
  <c r="V24" i="6"/>
  <c r="U24" i="6"/>
  <c r="T24" i="6"/>
  <c r="W24" i="6"/>
  <c r="S24" i="6"/>
  <c r="T26" i="6"/>
  <c r="S26" i="6"/>
  <c r="W26" i="6"/>
  <c r="V26" i="6"/>
  <c r="U26" i="6"/>
  <c r="S47" i="6"/>
  <c r="W47" i="6"/>
  <c r="V47" i="6"/>
  <c r="U47" i="6"/>
  <c r="T47" i="6"/>
  <c r="M31" i="13"/>
  <c r="L31" i="13"/>
  <c r="K31" i="13"/>
  <c r="J31" i="13"/>
  <c r="I31" i="13"/>
  <c r="M23" i="13"/>
  <c r="L23" i="13"/>
  <c r="K23" i="13"/>
  <c r="J23" i="13"/>
  <c r="I23" i="13"/>
  <c r="M157" i="13"/>
  <c r="L157" i="13"/>
  <c r="J157" i="13"/>
  <c r="I157" i="13"/>
  <c r="K157" i="13"/>
  <c r="M64" i="13"/>
  <c r="L64" i="13"/>
  <c r="K64" i="13"/>
  <c r="J64" i="13"/>
  <c r="I64" i="13"/>
  <c r="J150" i="13"/>
  <c r="I150" i="13"/>
  <c r="M150" i="13"/>
  <c r="L150" i="13"/>
  <c r="K150" i="13"/>
  <c r="L50" i="13"/>
  <c r="K50" i="13"/>
  <c r="J50" i="13"/>
  <c r="I50" i="13"/>
  <c r="M50" i="13"/>
  <c r="L127" i="13"/>
  <c r="K127" i="13"/>
  <c r="J127" i="13"/>
  <c r="I127" i="13"/>
  <c r="M127" i="13"/>
  <c r="K53" i="13"/>
  <c r="J53" i="13"/>
  <c r="I53" i="13"/>
  <c r="M53" i="13"/>
  <c r="L53" i="13"/>
  <c r="K130" i="13"/>
  <c r="J130" i="13"/>
  <c r="I130" i="13"/>
  <c r="M130" i="13"/>
  <c r="L130" i="13"/>
  <c r="J39" i="13"/>
  <c r="I39" i="13"/>
  <c r="M39" i="13"/>
  <c r="K39" i="13"/>
  <c r="L39" i="13"/>
  <c r="J116" i="13"/>
  <c r="I116" i="13"/>
  <c r="M116" i="13"/>
  <c r="L116" i="13"/>
  <c r="K116" i="13"/>
  <c r="I59" i="13"/>
  <c r="M59" i="13"/>
  <c r="L59" i="13"/>
  <c r="K59" i="13"/>
  <c r="J59" i="13"/>
  <c r="I137" i="13"/>
  <c r="M137" i="13"/>
  <c r="L137" i="13"/>
  <c r="K137" i="13"/>
  <c r="J137" i="13"/>
  <c r="M45" i="13"/>
  <c r="L45" i="13"/>
  <c r="K45" i="13"/>
  <c r="I45" i="13"/>
  <c r="J45" i="13"/>
  <c r="M123" i="13"/>
  <c r="L123" i="13"/>
  <c r="K123" i="13"/>
  <c r="J123" i="13"/>
  <c r="I123" i="13"/>
  <c r="M139" i="13"/>
  <c r="L139" i="13"/>
  <c r="K139" i="13"/>
  <c r="J139" i="13"/>
  <c r="I139" i="13"/>
  <c r="L128" i="8"/>
  <c r="L125" i="8"/>
  <c r="J124" i="8"/>
  <c r="L124" i="8"/>
  <c r="J121" i="8"/>
  <c r="L121" i="8"/>
  <c r="H131" i="8"/>
  <c r="J131" i="8"/>
  <c r="F79" i="8"/>
  <c r="H79" i="8"/>
  <c r="L63" i="8"/>
  <c r="M22" i="5"/>
  <c r="L22" i="5"/>
  <c r="K22" i="5"/>
  <c r="I22" i="5"/>
  <c r="J22" i="5"/>
  <c r="J21" i="5"/>
  <c r="I21" i="5"/>
  <c r="M21" i="5"/>
  <c r="L21" i="5"/>
  <c r="K21" i="5"/>
  <c r="I26" i="5"/>
  <c r="L26" i="5"/>
  <c r="M26" i="5"/>
  <c r="K26" i="5"/>
  <c r="J26" i="5"/>
  <c r="L47" i="5"/>
  <c r="K47" i="5"/>
  <c r="M47" i="5"/>
  <c r="J47" i="5"/>
  <c r="I47" i="5"/>
  <c r="K165" i="3"/>
  <c r="J165" i="3"/>
  <c r="K218" i="3"/>
  <c r="J218" i="3"/>
  <c r="N218" i="3"/>
  <c r="M218" i="3"/>
  <c r="L218" i="3"/>
  <c r="L215" i="3"/>
  <c r="N215" i="3"/>
  <c r="M215" i="3"/>
  <c r="K215" i="3"/>
  <c r="J215" i="3"/>
  <c r="M73" i="2"/>
  <c r="L73" i="2"/>
  <c r="G67" i="2"/>
  <c r="L37" i="2"/>
  <c r="J37" i="2"/>
  <c r="K37" i="2"/>
  <c r="N37" i="2"/>
  <c r="M37" i="2"/>
  <c r="N23" i="2"/>
  <c r="L23" i="2"/>
  <c r="M23" i="2"/>
  <c r="K23" i="2"/>
  <c r="J23" i="2"/>
  <c r="H79" i="10"/>
  <c r="L172" i="8"/>
  <c r="L169" i="8"/>
  <c r="J168" i="8"/>
  <c r="L168" i="8"/>
  <c r="J165" i="8"/>
  <c r="L165" i="8"/>
  <c r="H175" i="8"/>
  <c r="J175" i="8"/>
  <c r="L145" i="8"/>
  <c r="L142" i="8"/>
  <c r="J152" i="8"/>
  <c r="J149" i="8"/>
  <c r="W25" i="6"/>
  <c r="U25" i="6"/>
  <c r="T25" i="6"/>
  <c r="V25" i="6"/>
  <c r="S25" i="6"/>
  <c r="W28" i="5"/>
  <c r="V28" i="5"/>
  <c r="U28" i="5"/>
  <c r="T28" i="5"/>
  <c r="S28" i="5"/>
  <c r="T16" i="5"/>
  <c r="S16" i="5"/>
  <c r="W16" i="5"/>
  <c r="V16" i="5"/>
  <c r="U16" i="5"/>
  <c r="S24" i="5"/>
  <c r="V24" i="5"/>
  <c r="W24" i="5"/>
  <c r="U24" i="5"/>
  <c r="T24" i="5"/>
  <c r="V37" i="5"/>
  <c r="U37" i="5"/>
  <c r="S37" i="5"/>
  <c r="T37" i="5"/>
  <c r="W37" i="5"/>
  <c r="K20" i="5"/>
  <c r="I20" i="5"/>
  <c r="F195" i="3"/>
  <c r="J213" i="3"/>
  <c r="K213" i="3"/>
  <c r="H68" i="2"/>
  <c r="J190" i="8"/>
  <c r="L190" i="8"/>
  <c r="L185" i="8"/>
  <c r="U37" i="6"/>
  <c r="T37" i="6"/>
  <c r="S37" i="6"/>
  <c r="W37" i="6"/>
  <c r="V37" i="6"/>
  <c r="I41" i="5"/>
  <c r="K41" i="5"/>
  <c r="M17" i="5"/>
  <c r="L17" i="5"/>
  <c r="I17" i="5"/>
  <c r="K17" i="5"/>
  <c r="J17" i="5"/>
  <c r="M20" i="5"/>
  <c r="G190" i="3"/>
  <c r="M153" i="3"/>
  <c r="L153" i="3"/>
  <c r="N137" i="3"/>
  <c r="M137" i="3"/>
  <c r="L137" i="3"/>
  <c r="K137" i="3"/>
  <c r="J137" i="3"/>
  <c r="L165" i="3"/>
  <c r="M165" i="3"/>
  <c r="M216" i="3"/>
  <c r="L216" i="3"/>
  <c r="L217" i="3"/>
  <c r="M217" i="3"/>
  <c r="W46" i="6"/>
  <c r="V46" i="6"/>
  <c r="T46" i="6"/>
  <c r="S46" i="6"/>
  <c r="U46" i="6"/>
  <c r="F186" i="3"/>
  <c r="M131" i="3"/>
  <c r="L131" i="3"/>
  <c r="K131" i="3"/>
  <c r="J131" i="3"/>
  <c r="M104" i="27"/>
  <c r="L104" i="27"/>
  <c r="K104" i="27"/>
  <c r="J104" i="27"/>
  <c r="I104" i="27"/>
  <c r="Z90" i="18"/>
  <c r="AB90" i="18"/>
  <c r="AA90" i="18"/>
  <c r="T30" i="18"/>
  <c r="T89" i="18"/>
  <c r="T51" i="18"/>
  <c r="L51" i="16"/>
  <c r="K51" i="16"/>
  <c r="J51" i="16"/>
  <c r="I51" i="16"/>
  <c r="M51" i="16"/>
  <c r="I119" i="15"/>
  <c r="M119" i="15"/>
  <c r="L119" i="15"/>
  <c r="K119" i="15"/>
  <c r="J119" i="15"/>
  <c r="I23" i="14"/>
  <c r="J23" i="14"/>
  <c r="K23" i="14"/>
  <c r="J146" i="18"/>
  <c r="I146" i="18"/>
  <c r="K146" i="18"/>
  <c r="K149" i="14"/>
  <c r="J149" i="14"/>
  <c r="I149" i="14"/>
  <c r="Z22" i="18"/>
  <c r="AB22" i="18"/>
  <c r="AA22" i="18"/>
  <c r="T18" i="18"/>
  <c r="R34" i="18"/>
  <c r="T34" i="18"/>
  <c r="S34" i="18"/>
  <c r="K64" i="18"/>
  <c r="J64" i="18"/>
  <c r="I64" i="18"/>
  <c r="M147" i="16"/>
  <c r="L147" i="16"/>
  <c r="K147" i="16"/>
  <c r="J147" i="16"/>
  <c r="I147" i="16"/>
  <c r="T16" i="42"/>
  <c r="S16" i="42"/>
  <c r="P16" i="42"/>
  <c r="R16" i="42"/>
  <c r="Q16" i="42"/>
  <c r="I134" i="21"/>
  <c r="H134" i="21"/>
  <c r="J134" i="21"/>
  <c r="R146" i="18"/>
  <c r="T146" i="18"/>
  <c r="S146" i="18"/>
  <c r="T68" i="18"/>
  <c r="T131" i="18"/>
  <c r="M23" i="17"/>
  <c r="L23" i="17"/>
  <c r="I23" i="17"/>
  <c r="K23" i="17"/>
  <c r="J23" i="17"/>
  <c r="T8" i="18"/>
  <c r="S8" i="18"/>
  <c r="R8" i="18"/>
  <c r="T11" i="18"/>
  <c r="T97" i="18"/>
  <c r="T123" i="18"/>
  <c r="T55" i="18"/>
  <c r="T81" i="18"/>
  <c r="T9" i="18"/>
  <c r="T13" i="18"/>
  <c r="T26" i="18"/>
  <c r="T39" i="18"/>
  <c r="T121" i="18"/>
  <c r="T125" i="18"/>
  <c r="T138" i="18"/>
  <c r="T151" i="18"/>
  <c r="T156" i="18"/>
  <c r="T16" i="18"/>
  <c r="T27" i="18"/>
  <c r="T74" i="18"/>
  <c r="T109" i="18"/>
  <c r="T126" i="18"/>
  <c r="T87" i="18"/>
  <c r="T15" i="18"/>
  <c r="T88" i="18"/>
  <c r="T127" i="18"/>
  <c r="T85" i="18"/>
  <c r="T43" i="18"/>
  <c r="T116" i="18"/>
  <c r="T31" i="18"/>
  <c r="T57" i="18"/>
  <c r="T45" i="18"/>
  <c r="T80" i="18"/>
  <c r="T115" i="18"/>
  <c r="T150" i="18"/>
  <c r="T73" i="18"/>
  <c r="T108" i="18"/>
  <c r="T44" i="18"/>
  <c r="T61" i="18"/>
  <c r="T10" i="18"/>
  <c r="T29" i="18"/>
  <c r="T96" i="18"/>
  <c r="T23" i="18"/>
  <c r="T46" i="18"/>
  <c r="T113" i="18"/>
  <c r="T152" i="18"/>
  <c r="T70" i="18"/>
  <c r="T139" i="18"/>
  <c r="T37" i="18"/>
  <c r="T54" i="18"/>
  <c r="T58" i="18"/>
  <c r="T75" i="18"/>
  <c r="T84" i="18"/>
  <c r="T149" i="18"/>
  <c r="T107" i="18"/>
  <c r="T124" i="18"/>
  <c r="T128" i="18"/>
  <c r="T145" i="18"/>
  <c r="T154" i="18"/>
  <c r="T155" i="18"/>
  <c r="T86" i="18"/>
  <c r="T103" i="18"/>
  <c r="T112" i="18"/>
  <c r="T40" i="18"/>
  <c r="T122" i="18"/>
  <c r="T42" i="18"/>
  <c r="T41" i="18"/>
  <c r="T67" i="18"/>
  <c r="T153" i="18"/>
  <c r="T111" i="18"/>
  <c r="T137" i="18"/>
  <c r="T65" i="18"/>
  <c r="T69" i="18"/>
  <c r="T82" i="18"/>
  <c r="T95" i="18"/>
  <c r="T159" i="18"/>
  <c r="T158" i="18"/>
  <c r="T79" i="18"/>
  <c r="T83" i="18"/>
  <c r="T100" i="18"/>
  <c r="T117" i="18"/>
  <c r="T32" i="18"/>
  <c r="T71" i="18"/>
  <c r="T144" i="18"/>
  <c r="T102" i="18"/>
  <c r="T141" i="18"/>
  <c r="T60" i="18"/>
  <c r="T99" i="18"/>
  <c r="T25" i="18"/>
  <c r="T130" i="18"/>
  <c r="T12" i="18"/>
  <c r="T66" i="18"/>
  <c r="T135" i="18"/>
  <c r="T24" i="18"/>
  <c r="T101" i="18"/>
  <c r="T136" i="18"/>
  <c r="T59" i="18"/>
  <c r="T94" i="18"/>
  <c r="T129" i="18"/>
  <c r="T157" i="18"/>
  <c r="T98" i="18"/>
  <c r="T72" i="18"/>
  <c r="K37" i="16"/>
  <c r="J37" i="16"/>
  <c r="I37" i="16"/>
  <c r="M37" i="16"/>
  <c r="L37" i="16"/>
  <c r="T14" i="18"/>
  <c r="M123" i="3"/>
  <c r="L123" i="3"/>
  <c r="K123" i="3"/>
  <c r="J123" i="3"/>
  <c r="J192" i="3"/>
  <c r="K192" i="3"/>
  <c r="T120" i="18"/>
  <c r="S120" i="18"/>
  <c r="R120" i="18"/>
  <c r="M116" i="3"/>
  <c r="L116" i="3"/>
  <c r="K116" i="3"/>
  <c r="J116" i="3"/>
  <c r="T110" i="18"/>
  <c r="Z134" i="18"/>
  <c r="AB134" i="18"/>
  <c r="AA134" i="18"/>
  <c r="M79" i="16"/>
  <c r="L79" i="16"/>
  <c r="K79" i="16"/>
  <c r="J79" i="16"/>
  <c r="I79" i="16"/>
  <c r="T33" i="18"/>
  <c r="L117" i="3"/>
  <c r="K117" i="3"/>
  <c r="J117" i="3"/>
  <c r="M117" i="3"/>
  <c r="AB64" i="18"/>
  <c r="AA64" i="18"/>
  <c r="Z64" i="18"/>
  <c r="T140" i="18"/>
  <c r="T114" i="18"/>
  <c r="I121" i="16"/>
  <c r="M121" i="16"/>
  <c r="L121" i="16"/>
  <c r="K121" i="16"/>
  <c r="J121" i="16"/>
  <c r="S7" i="19"/>
  <c r="J22" i="21"/>
  <c r="I22" i="21"/>
  <c r="H22" i="21"/>
  <c r="AB160" i="18"/>
  <c r="AA160" i="18"/>
  <c r="Z160" i="18"/>
  <c r="T143" i="18"/>
  <c r="T53" i="18"/>
  <c r="M121" i="3"/>
  <c r="L121" i="3"/>
  <c r="K121" i="3"/>
  <c r="J121" i="3"/>
  <c r="M7" i="19"/>
  <c r="P7" i="19"/>
  <c r="K143" i="42"/>
  <c r="J48" i="27"/>
  <c r="I48" i="27"/>
  <c r="M48" i="27"/>
  <c r="L48" i="27"/>
  <c r="K48" i="27"/>
  <c r="J132" i="27"/>
  <c r="I132" i="27"/>
  <c r="M132" i="27"/>
  <c r="L132" i="27"/>
  <c r="K132" i="27"/>
  <c r="J160" i="26"/>
  <c r="M160" i="26"/>
  <c r="L160" i="26"/>
  <c r="K160" i="26"/>
  <c r="I160" i="26"/>
  <c r="L63" i="22"/>
  <c r="K63" i="22"/>
  <c r="J63" i="22"/>
  <c r="N63" i="22"/>
  <c r="M63" i="22"/>
  <c r="I92" i="21"/>
  <c r="H92" i="21"/>
  <c r="J92" i="21"/>
  <c r="K147" i="22"/>
  <c r="J147" i="22"/>
  <c r="N147" i="22"/>
  <c r="M147" i="22"/>
  <c r="L147" i="22"/>
  <c r="N49" i="22"/>
  <c r="M49" i="22"/>
  <c r="L49" i="22"/>
  <c r="K49" i="22"/>
  <c r="J49" i="22"/>
  <c r="N77" i="22"/>
  <c r="M77" i="22"/>
  <c r="L77" i="22"/>
  <c r="K77" i="22"/>
  <c r="J77" i="22"/>
  <c r="K160" i="18"/>
  <c r="J160" i="18"/>
  <c r="I160" i="18"/>
  <c r="J134" i="18"/>
  <c r="I134" i="18"/>
  <c r="K134" i="18"/>
  <c r="J90" i="18"/>
  <c r="I90" i="18"/>
  <c r="K90" i="18"/>
  <c r="K8" i="18"/>
  <c r="J8" i="18"/>
  <c r="I8" i="18"/>
  <c r="AB154" i="18"/>
  <c r="AB145" i="18"/>
  <c r="AB128" i="18"/>
  <c r="T132" i="18"/>
  <c r="S132" i="18"/>
  <c r="R132" i="18"/>
  <c r="T106" i="18"/>
  <c r="S106" i="18"/>
  <c r="R106" i="18"/>
  <c r="AB76" i="18"/>
  <c r="AA76" i="18"/>
  <c r="Z76" i="18"/>
  <c r="K72" i="18"/>
  <c r="K46" i="18"/>
  <c r="K38" i="18"/>
  <c r="T148" i="18"/>
  <c r="S148" i="18"/>
  <c r="R148" i="18"/>
  <c r="AB118" i="18"/>
  <c r="AA118" i="18"/>
  <c r="Z118" i="18"/>
  <c r="AB92" i="18"/>
  <c r="AA92" i="18"/>
  <c r="Z92" i="18"/>
  <c r="AB84" i="18"/>
  <c r="AB75" i="18"/>
  <c r="AB58" i="18"/>
  <c r="T36" i="18"/>
  <c r="S36" i="18"/>
  <c r="R36" i="18"/>
  <c r="K149" i="18"/>
  <c r="J75" i="19"/>
  <c r="J41" i="19"/>
  <c r="AB83" i="18"/>
  <c r="K93" i="18"/>
  <c r="J10" i="19"/>
  <c r="J100" i="19"/>
  <c r="AB70" i="18"/>
  <c r="M105" i="15"/>
  <c r="L105" i="15"/>
  <c r="K105" i="15"/>
  <c r="J105" i="15"/>
  <c r="I105" i="15"/>
  <c r="AB25" i="18"/>
  <c r="K28" i="18"/>
  <c r="M157" i="16"/>
  <c r="M152" i="16"/>
  <c r="M65" i="16"/>
  <c r="L65" i="16"/>
  <c r="K65" i="16"/>
  <c r="J65" i="16"/>
  <c r="I65" i="16"/>
  <c r="M18" i="16"/>
  <c r="AB42" i="18"/>
  <c r="M123" i="16"/>
  <c r="M80" i="16"/>
  <c r="M45" i="16"/>
  <c r="K35" i="15"/>
  <c r="J35" i="15"/>
  <c r="I35" i="15"/>
  <c r="M35" i="15"/>
  <c r="L35" i="15"/>
  <c r="K107" i="14"/>
  <c r="J107" i="14"/>
  <c r="I107" i="14"/>
  <c r="M68" i="16"/>
  <c r="J49" i="17"/>
  <c r="I49" i="17"/>
  <c r="M49" i="17"/>
  <c r="K49" i="17"/>
  <c r="L49" i="17"/>
  <c r="M24" i="17"/>
  <c r="M133" i="16"/>
  <c r="L133" i="16"/>
  <c r="K133" i="16"/>
  <c r="J133" i="16"/>
  <c r="I133" i="16"/>
  <c r="M107" i="16"/>
  <c r="L107" i="16"/>
  <c r="K107" i="16"/>
  <c r="J107" i="16"/>
  <c r="I107" i="16"/>
  <c r="M56" i="16"/>
  <c r="T48" i="18"/>
  <c r="S48" i="18"/>
  <c r="R48" i="18"/>
  <c r="AB20" i="18"/>
  <c r="AA20" i="18"/>
  <c r="Z20" i="18"/>
  <c r="M122" i="16"/>
  <c r="M87" i="16"/>
  <c r="K51" i="14"/>
  <c r="J51" i="14"/>
  <c r="I51" i="14"/>
  <c r="M101" i="16"/>
  <c r="M118" i="16"/>
  <c r="K118" i="3"/>
  <c r="J118" i="3"/>
  <c r="L118" i="3"/>
  <c r="M118" i="3"/>
  <c r="M114" i="3"/>
  <c r="L114" i="3"/>
  <c r="K114" i="3"/>
  <c r="J114" i="3"/>
  <c r="J16" i="43"/>
  <c r="H16" i="43"/>
  <c r="I16" i="43"/>
  <c r="N16" i="43"/>
  <c r="M16" i="43"/>
  <c r="L16" i="43"/>
  <c r="K145" i="42"/>
  <c r="L160" i="27"/>
  <c r="K160" i="27"/>
  <c r="J160" i="27"/>
  <c r="I160" i="27"/>
  <c r="M160" i="27"/>
  <c r="K146" i="27"/>
  <c r="J146" i="27"/>
  <c r="M146" i="27"/>
  <c r="L146" i="27"/>
  <c r="I146" i="27"/>
  <c r="M146" i="26"/>
  <c r="L146" i="26"/>
  <c r="K146" i="26"/>
  <c r="J146" i="26"/>
  <c r="I146" i="26"/>
  <c r="M76" i="26"/>
  <c r="L76" i="26"/>
  <c r="K76" i="26"/>
  <c r="J76" i="26"/>
  <c r="I76" i="26"/>
  <c r="I106" i="21"/>
  <c r="H106" i="21"/>
  <c r="J106" i="21"/>
  <c r="J36" i="21"/>
  <c r="I36" i="21"/>
  <c r="H36" i="21"/>
  <c r="J78" i="18"/>
  <c r="I78" i="18"/>
  <c r="K78" i="18"/>
  <c r="AB8" i="18"/>
  <c r="AA8" i="18"/>
  <c r="Z8" i="18"/>
  <c r="J34" i="18"/>
  <c r="I34" i="18"/>
  <c r="K34" i="18"/>
  <c r="AB150" i="18"/>
  <c r="AB115" i="18"/>
  <c r="K154" i="18"/>
  <c r="K145" i="18"/>
  <c r="K106" i="18"/>
  <c r="J106" i="18"/>
  <c r="I106" i="18"/>
  <c r="K16" i="18"/>
  <c r="AB80" i="18"/>
  <c r="T62" i="18"/>
  <c r="S62" i="18"/>
  <c r="R62" i="18"/>
  <c r="AB45" i="18"/>
  <c r="M18" i="17"/>
  <c r="K148" i="18"/>
  <c r="J148" i="18"/>
  <c r="I148" i="18"/>
  <c r="K114" i="18"/>
  <c r="K80" i="18"/>
  <c r="AB100" i="18"/>
  <c r="K118" i="18"/>
  <c r="J118" i="18"/>
  <c r="I118" i="18"/>
  <c r="K92" i="18"/>
  <c r="J92" i="18"/>
  <c r="I92" i="18"/>
  <c r="K58" i="18"/>
  <c r="R134" i="18"/>
  <c r="T134" i="18"/>
  <c r="S134" i="18"/>
  <c r="K140" i="18"/>
  <c r="K88" i="18"/>
  <c r="K101" i="18"/>
  <c r="K67" i="18"/>
  <c r="J71" i="19"/>
  <c r="AB122" i="18"/>
  <c r="AB51" i="18"/>
  <c r="K24" i="18"/>
  <c r="AB10" i="18"/>
  <c r="M17" i="17"/>
  <c r="J133" i="15"/>
  <c r="I133" i="15"/>
  <c r="M133" i="15"/>
  <c r="L133" i="15"/>
  <c r="K133" i="15"/>
  <c r="J146" i="19"/>
  <c r="M88" i="16"/>
  <c r="K37" i="18"/>
  <c r="M33" i="17"/>
  <c r="M145" i="16"/>
  <c r="M111" i="16"/>
  <c r="M25" i="16"/>
  <c r="L161" i="15"/>
  <c r="K161" i="15"/>
  <c r="J161" i="15"/>
  <c r="I161" i="15"/>
  <c r="M161" i="15"/>
  <c r="T104" i="18"/>
  <c r="S104" i="18"/>
  <c r="R104" i="18"/>
  <c r="M151" i="16"/>
  <c r="M108" i="16"/>
  <c r="M73" i="16"/>
  <c r="M63" i="15"/>
  <c r="L63" i="15"/>
  <c r="K63" i="15"/>
  <c r="J63" i="15"/>
  <c r="I63" i="15"/>
  <c r="J79" i="14"/>
  <c r="I79" i="14"/>
  <c r="K79" i="14"/>
  <c r="K21" i="17"/>
  <c r="J21" i="17"/>
  <c r="M21" i="17"/>
  <c r="L21" i="17"/>
  <c r="I21" i="17"/>
  <c r="M130" i="16"/>
  <c r="M44" i="16"/>
  <c r="M16" i="16"/>
  <c r="M77" i="15"/>
  <c r="L77" i="15"/>
  <c r="K77" i="15"/>
  <c r="J77" i="15"/>
  <c r="I77" i="15"/>
  <c r="M41" i="16"/>
  <c r="M144" i="16"/>
  <c r="G11" i="37"/>
  <c r="I11" i="37"/>
  <c r="H11" i="37"/>
  <c r="M129" i="37"/>
  <c r="L129" i="37"/>
  <c r="K129" i="37"/>
  <c r="M118" i="26"/>
  <c r="L118" i="26"/>
  <c r="K118" i="26"/>
  <c r="J118" i="26"/>
  <c r="I118" i="26"/>
  <c r="K48" i="26"/>
  <c r="J48" i="26"/>
  <c r="I48" i="26"/>
  <c r="M48" i="26"/>
  <c r="L48" i="26"/>
  <c r="I148" i="21"/>
  <c r="H148" i="21"/>
  <c r="J148" i="21"/>
  <c r="L91" i="22"/>
  <c r="K91" i="22"/>
  <c r="J91" i="22"/>
  <c r="N91" i="22"/>
  <c r="M91" i="22"/>
  <c r="I120" i="21"/>
  <c r="H120" i="21"/>
  <c r="J120" i="21"/>
  <c r="K104" i="18"/>
  <c r="J104" i="18"/>
  <c r="I104" i="18"/>
  <c r="J22" i="18"/>
  <c r="I22" i="18"/>
  <c r="K22" i="18"/>
  <c r="I35" i="17"/>
  <c r="M35" i="17"/>
  <c r="L35" i="17"/>
  <c r="J35" i="17"/>
  <c r="K35" i="17"/>
  <c r="N105" i="22"/>
  <c r="M105" i="22"/>
  <c r="L105" i="22"/>
  <c r="K105" i="22"/>
  <c r="J105" i="22"/>
  <c r="AB85" i="18"/>
  <c r="K137" i="18"/>
  <c r="K132" i="18"/>
  <c r="J132" i="18"/>
  <c r="I132" i="18"/>
  <c r="K98" i="18"/>
  <c r="K89" i="18"/>
  <c r="J50" i="18"/>
  <c r="I50" i="18"/>
  <c r="K50" i="18"/>
  <c r="AB127" i="18"/>
  <c r="AB88" i="18"/>
  <c r="AB15" i="18"/>
  <c r="K9" i="17"/>
  <c r="J9" i="17"/>
  <c r="L9" i="17"/>
  <c r="I9" i="17"/>
  <c r="M9" i="17"/>
  <c r="K144" i="18"/>
  <c r="AB44" i="18"/>
  <c r="J80" i="19"/>
  <c r="AB104" i="18"/>
  <c r="AA104" i="18"/>
  <c r="Z104" i="18"/>
  <c r="AB139" i="18"/>
  <c r="AB87" i="18"/>
  <c r="M15" i="17"/>
  <c r="M21" i="16"/>
  <c r="L21" i="16"/>
  <c r="K21" i="16"/>
  <c r="J21" i="16"/>
  <c r="I21" i="16"/>
  <c r="AB143" i="18"/>
  <c r="R78" i="18"/>
  <c r="T78" i="18"/>
  <c r="S78" i="18"/>
  <c r="M74" i="16"/>
  <c r="AB14" i="18"/>
  <c r="M54" i="16"/>
  <c r="AB48" i="18"/>
  <c r="AA48" i="18"/>
  <c r="Z48" i="18"/>
  <c r="L119" i="16"/>
  <c r="K119" i="16"/>
  <c r="J119" i="16"/>
  <c r="I119" i="16"/>
  <c r="M119" i="16"/>
  <c r="M76" i="16"/>
  <c r="M11" i="16"/>
  <c r="K37" i="14"/>
  <c r="I37" i="14"/>
  <c r="J37" i="14"/>
  <c r="M116" i="16"/>
  <c r="M30" i="16"/>
  <c r="AB57" i="18"/>
  <c r="AB27" i="18"/>
  <c r="M96" i="16"/>
  <c r="M35" i="16"/>
  <c r="L35" i="16"/>
  <c r="K35" i="16"/>
  <c r="J35" i="16"/>
  <c r="I35" i="16"/>
  <c r="K121" i="14"/>
  <c r="J121" i="14"/>
  <c r="I121" i="14"/>
  <c r="AB16" i="18"/>
  <c r="M91" i="15"/>
  <c r="L91" i="15"/>
  <c r="K91" i="15"/>
  <c r="J91" i="15"/>
  <c r="I91" i="15"/>
  <c r="M62" i="17"/>
  <c r="J65" i="14"/>
  <c r="I65" i="14"/>
  <c r="K65" i="14"/>
  <c r="J120" i="3"/>
  <c r="M120" i="3"/>
  <c r="L120" i="3"/>
  <c r="K120" i="3"/>
  <c r="M122" i="3"/>
  <c r="L122" i="3"/>
  <c r="K122" i="3"/>
  <c r="J122" i="3"/>
  <c r="M97" i="17"/>
  <c r="M113" i="3"/>
  <c r="L113" i="3"/>
  <c r="K113" i="3"/>
  <c r="J113" i="3"/>
  <c r="J43" i="2"/>
  <c r="K43" i="2"/>
  <c r="L43" i="2"/>
  <c r="M43" i="2"/>
  <c r="K196" i="3"/>
  <c r="J196" i="3"/>
  <c r="M196" i="3"/>
  <c r="L196" i="3"/>
  <c r="C7" i="19"/>
  <c r="K140" i="43"/>
  <c r="K137" i="42"/>
  <c r="J16" i="42"/>
  <c r="I16" i="42"/>
  <c r="H16" i="42"/>
  <c r="K142" i="43"/>
  <c r="M34" i="27"/>
  <c r="L34" i="27"/>
  <c r="I34" i="27"/>
  <c r="J34" i="27"/>
  <c r="K34" i="27"/>
  <c r="K62" i="27"/>
  <c r="J62" i="27"/>
  <c r="I62" i="27"/>
  <c r="M62" i="27"/>
  <c r="L62" i="27"/>
  <c r="M90" i="27"/>
  <c r="L90" i="27"/>
  <c r="K90" i="27"/>
  <c r="J90" i="27"/>
  <c r="I90" i="27"/>
  <c r="M20" i="27"/>
  <c r="L20" i="27"/>
  <c r="K20" i="27"/>
  <c r="J20" i="27"/>
  <c r="I20" i="27"/>
  <c r="J34" i="26"/>
  <c r="I34" i="26"/>
  <c r="M34" i="26"/>
  <c r="L34" i="26"/>
  <c r="K34" i="26"/>
  <c r="T22" i="21"/>
  <c r="S22" i="21"/>
  <c r="R22" i="21"/>
  <c r="K48" i="18"/>
  <c r="J48" i="18"/>
  <c r="I48" i="18"/>
  <c r="Z146" i="18"/>
  <c r="AB146" i="18"/>
  <c r="AA146" i="18"/>
  <c r="AB120" i="18"/>
  <c r="AA120" i="18"/>
  <c r="Z120" i="18"/>
  <c r="R90" i="18"/>
  <c r="T90" i="18"/>
  <c r="S90" i="18"/>
  <c r="T64" i="18"/>
  <c r="S64" i="18"/>
  <c r="R64" i="18"/>
  <c r="AB30" i="18"/>
  <c r="Z34" i="18"/>
  <c r="AB34" i="18"/>
  <c r="AA34" i="18"/>
  <c r="AB13" i="18"/>
  <c r="AB9" i="18"/>
  <c r="K30" i="18"/>
  <c r="AB81" i="18"/>
  <c r="AB68" i="18"/>
  <c r="AB55" i="18"/>
  <c r="AB159" i="18"/>
  <c r="K115" i="18"/>
  <c r="K81" i="18"/>
  <c r="K76" i="18"/>
  <c r="J76" i="18"/>
  <c r="I76" i="18"/>
  <c r="K42" i="18"/>
  <c r="K33" i="18"/>
  <c r="AB123" i="18"/>
  <c r="AB110" i="18"/>
  <c r="AB97" i="18"/>
  <c r="AB93" i="18"/>
  <c r="AB11" i="18"/>
  <c r="K54" i="18"/>
  <c r="K159" i="18"/>
  <c r="AB61" i="18"/>
  <c r="K136" i="18"/>
  <c r="M40" i="16"/>
  <c r="M10" i="16"/>
  <c r="AB109" i="18"/>
  <c r="AB33" i="18"/>
  <c r="M131" i="16"/>
  <c r="M97" i="16"/>
  <c r="M11" i="17"/>
  <c r="M85" i="16"/>
  <c r="L49" i="15"/>
  <c r="K49" i="15"/>
  <c r="J49" i="15"/>
  <c r="I49" i="15"/>
  <c r="M49" i="15"/>
  <c r="M58" i="17"/>
  <c r="M82" i="16"/>
  <c r="AB12" i="18"/>
  <c r="M37" i="17"/>
  <c r="J37" i="17"/>
  <c r="I37" i="17"/>
  <c r="L37" i="17"/>
  <c r="K37" i="17"/>
  <c r="M53" i="16"/>
  <c r="M110" i="16"/>
  <c r="K163" i="14"/>
  <c r="J163" i="14"/>
  <c r="I163" i="14"/>
  <c r="K161" i="16"/>
  <c r="J161" i="16"/>
  <c r="M161" i="16"/>
  <c r="L161" i="16"/>
  <c r="I161" i="16"/>
  <c r="M58" i="16"/>
  <c r="K188" i="3"/>
  <c r="J188" i="3"/>
  <c r="S16" i="43"/>
  <c r="R16" i="43"/>
  <c r="P16" i="43"/>
  <c r="T16" i="43"/>
  <c r="Q16" i="43"/>
  <c r="K139" i="43"/>
  <c r="I132" i="26"/>
  <c r="M132" i="26"/>
  <c r="L132" i="26"/>
  <c r="J132" i="26"/>
  <c r="K132" i="26"/>
  <c r="L62" i="26"/>
  <c r="K62" i="26"/>
  <c r="J62" i="26"/>
  <c r="I62" i="26"/>
  <c r="M62" i="26"/>
  <c r="K21" i="22"/>
  <c r="J21" i="22"/>
  <c r="M21" i="22"/>
  <c r="N21" i="22"/>
  <c r="L21" i="22"/>
  <c r="K161" i="22"/>
  <c r="N161" i="22"/>
  <c r="M161" i="22"/>
  <c r="L161" i="22"/>
  <c r="J161" i="22"/>
  <c r="L119" i="22"/>
  <c r="K119" i="22"/>
  <c r="J119" i="22"/>
  <c r="N119" i="22"/>
  <c r="M119" i="22"/>
  <c r="J37" i="19"/>
  <c r="H37" i="19"/>
  <c r="AB132" i="18"/>
  <c r="AA132" i="18"/>
  <c r="Z132" i="18"/>
  <c r="AB106" i="18"/>
  <c r="AA106" i="18"/>
  <c r="Z106" i="18"/>
  <c r="AB98" i="18"/>
  <c r="AB89" i="18"/>
  <c r="AB72" i="18"/>
  <c r="T76" i="18"/>
  <c r="S76" i="18"/>
  <c r="R76" i="18"/>
  <c r="K141" i="18"/>
  <c r="K107" i="18"/>
  <c r="K59" i="18"/>
  <c r="K25" i="18"/>
  <c r="AB155" i="18"/>
  <c r="AB148" i="18"/>
  <c r="AA148" i="18"/>
  <c r="Z148" i="18"/>
  <c r="AB140" i="18"/>
  <c r="AB131" i="18"/>
  <c r="AB114" i="18"/>
  <c r="T118" i="18"/>
  <c r="S118" i="18"/>
  <c r="R118" i="18"/>
  <c r="T92" i="18"/>
  <c r="S92" i="18"/>
  <c r="R92" i="18"/>
  <c r="AB28" i="18"/>
  <c r="AB19" i="18"/>
  <c r="K62" i="18"/>
  <c r="J62" i="18"/>
  <c r="I62" i="18"/>
  <c r="K110" i="18"/>
  <c r="T50" i="18"/>
  <c r="R50" i="18"/>
  <c r="S50" i="18"/>
  <c r="T160" i="18"/>
  <c r="S160" i="18"/>
  <c r="R160" i="18"/>
  <c r="AB130" i="18"/>
  <c r="AB113" i="18"/>
  <c r="AB79" i="18"/>
  <c r="J19" i="19"/>
  <c r="J54" i="19"/>
  <c r="K41" i="18"/>
  <c r="R22" i="18"/>
  <c r="T22" i="18"/>
  <c r="S22" i="18"/>
  <c r="M25" i="17"/>
  <c r="K149" i="16"/>
  <c r="J149" i="16"/>
  <c r="I149" i="16"/>
  <c r="M149" i="16"/>
  <c r="L149" i="16"/>
  <c r="M63" i="16"/>
  <c r="L63" i="16"/>
  <c r="K63" i="16"/>
  <c r="J63" i="16"/>
  <c r="I63" i="16"/>
  <c r="J67" i="19"/>
  <c r="I77" i="16"/>
  <c r="M77" i="16"/>
  <c r="L77" i="16"/>
  <c r="K77" i="16"/>
  <c r="J77" i="16"/>
  <c r="M29" i="17"/>
  <c r="K32" i="18"/>
  <c r="M140" i="16"/>
  <c r="K105" i="16"/>
  <c r="J105" i="16"/>
  <c r="I105" i="16"/>
  <c r="M105" i="16"/>
  <c r="L105" i="16"/>
  <c r="M62" i="16"/>
  <c r="K36" i="18"/>
  <c r="J36" i="18"/>
  <c r="I36" i="18"/>
  <c r="AB18" i="18"/>
  <c r="M128" i="16"/>
  <c r="M33" i="16"/>
  <c r="M15" i="16"/>
  <c r="M154" i="16"/>
  <c r="M39" i="16"/>
  <c r="M38" i="17"/>
  <c r="M13" i="17"/>
  <c r="M139" i="16"/>
  <c r="M104" i="16"/>
  <c r="M20" i="16"/>
  <c r="J135" i="16"/>
  <c r="I135" i="16"/>
  <c r="M135" i="16"/>
  <c r="L135" i="16"/>
  <c r="K135" i="16"/>
  <c r="M67" i="16"/>
  <c r="M49" i="16"/>
  <c r="L49" i="16"/>
  <c r="K49" i="16"/>
  <c r="J49" i="16"/>
  <c r="I49" i="16"/>
  <c r="K15" i="18"/>
  <c r="J23" i="16"/>
  <c r="I23" i="16"/>
  <c r="M23" i="16"/>
  <c r="L23" i="16"/>
  <c r="K23" i="16"/>
  <c r="J119" i="3"/>
  <c r="M119" i="3"/>
  <c r="K119" i="3"/>
  <c r="L119" i="3"/>
  <c r="K139" i="41"/>
  <c r="O11" i="37"/>
  <c r="T11" i="37"/>
  <c r="S11" i="37"/>
  <c r="R11" i="37"/>
  <c r="P11" i="37"/>
  <c r="Q11" i="37"/>
  <c r="L76" i="27"/>
  <c r="K76" i="27"/>
  <c r="J76" i="27"/>
  <c r="I76" i="27"/>
  <c r="M76" i="27"/>
  <c r="M90" i="26"/>
  <c r="L90" i="26"/>
  <c r="K90" i="26"/>
  <c r="J90" i="26"/>
  <c r="I90" i="26"/>
  <c r="I162" i="21"/>
  <c r="H162" i="21"/>
  <c r="J162" i="21"/>
  <c r="I50" i="21"/>
  <c r="H50" i="21"/>
  <c r="J50" i="21"/>
  <c r="AB94" i="18"/>
  <c r="AB59" i="18"/>
  <c r="K124" i="18"/>
  <c r="K85" i="18"/>
  <c r="K51" i="18"/>
  <c r="K20" i="18"/>
  <c r="J20" i="18"/>
  <c r="I20" i="18"/>
  <c r="AB136" i="18"/>
  <c r="AB101" i="18"/>
  <c r="AB62" i="18"/>
  <c r="AA62" i="18"/>
  <c r="Z62" i="18"/>
  <c r="AB36" i="18"/>
  <c r="AA36" i="18"/>
  <c r="Z36" i="18"/>
  <c r="AB24" i="18"/>
  <c r="K157" i="18"/>
  <c r="K131" i="18"/>
  <c r="K97" i="18"/>
  <c r="AB117" i="18"/>
  <c r="K75" i="18"/>
  <c r="J9" i="19"/>
  <c r="H9" i="19"/>
  <c r="AB96" i="18"/>
  <c r="Z78" i="18"/>
  <c r="AB78" i="18"/>
  <c r="AA78" i="18"/>
  <c r="K123" i="18"/>
  <c r="J123" i="19"/>
  <c r="K84" i="18"/>
  <c r="K19" i="18"/>
  <c r="M42" i="17"/>
  <c r="AB53" i="18"/>
  <c r="T20" i="18"/>
  <c r="S20" i="18"/>
  <c r="R20" i="18"/>
  <c r="I135" i="14"/>
  <c r="K135" i="14"/>
  <c r="J135" i="14"/>
  <c r="K45" i="18"/>
  <c r="J91" i="16"/>
  <c r="I91" i="16"/>
  <c r="M91" i="16"/>
  <c r="L91" i="16"/>
  <c r="K91" i="16"/>
  <c r="M9" i="16"/>
  <c r="L9" i="16"/>
  <c r="K9" i="16"/>
  <c r="J9" i="16"/>
  <c r="I9" i="16"/>
  <c r="M71" i="16"/>
  <c r="AB40" i="18"/>
  <c r="M93" i="16"/>
  <c r="L93" i="16"/>
  <c r="K93" i="16"/>
  <c r="J93" i="16"/>
  <c r="I93" i="16"/>
  <c r="M42" i="16"/>
  <c r="M125" i="16"/>
  <c r="M90" i="16"/>
  <c r="K11" i="18"/>
  <c r="M113" i="16"/>
  <c r="M136" i="16"/>
  <c r="M80" i="17"/>
  <c r="M153" i="16"/>
  <c r="M150" i="17"/>
  <c r="M24" i="16"/>
  <c r="M115" i="3"/>
  <c r="L115" i="3"/>
  <c r="K115" i="3"/>
  <c r="J115" i="3"/>
  <c r="K137" i="43"/>
  <c r="K141" i="43"/>
  <c r="K144" i="43"/>
  <c r="N16" i="42"/>
  <c r="L16" i="42"/>
  <c r="M16" i="42"/>
  <c r="M11" i="37"/>
  <c r="L11" i="37"/>
  <c r="K11" i="37"/>
  <c r="I20" i="26"/>
  <c r="M20" i="26"/>
  <c r="L20" i="26"/>
  <c r="K20" i="26"/>
  <c r="J20" i="26"/>
  <c r="I118" i="27"/>
  <c r="M118" i="27"/>
  <c r="L118" i="27"/>
  <c r="K118" i="27"/>
  <c r="J118" i="27"/>
  <c r="M104" i="26"/>
  <c r="L104" i="26"/>
  <c r="K104" i="26"/>
  <c r="J104" i="26"/>
  <c r="I104" i="26"/>
  <c r="L35" i="22"/>
  <c r="K35" i="22"/>
  <c r="J35" i="22"/>
  <c r="N35" i="22"/>
  <c r="M35" i="22"/>
  <c r="N133" i="22"/>
  <c r="K133" i="22"/>
  <c r="J133" i="22"/>
  <c r="M133" i="22"/>
  <c r="L133" i="22"/>
  <c r="I64" i="21"/>
  <c r="H64" i="21"/>
  <c r="J64" i="21"/>
  <c r="I78" i="21"/>
  <c r="H78" i="21"/>
  <c r="J78" i="21"/>
  <c r="K120" i="18"/>
  <c r="J120" i="18"/>
  <c r="I120" i="18"/>
  <c r="AB141" i="18"/>
  <c r="AB102" i="18"/>
  <c r="AB156" i="18"/>
  <c r="K150" i="18"/>
  <c r="K111" i="18"/>
  <c r="K68" i="18"/>
  <c r="K29" i="18"/>
  <c r="AB144" i="18"/>
  <c r="AB71" i="18"/>
  <c r="AB32" i="18"/>
  <c r="M14" i="17"/>
  <c r="AB152" i="18"/>
  <c r="AB135" i="18"/>
  <c r="K127" i="18"/>
  <c r="J129" i="19"/>
  <c r="K93" i="14"/>
  <c r="J93" i="14"/>
  <c r="I93" i="14"/>
  <c r="AB50" i="18"/>
  <c r="Z50" i="18"/>
  <c r="AA50" i="18"/>
  <c r="J136" i="19"/>
  <c r="M143" i="16"/>
  <c r="M57" i="16"/>
  <c r="M114" i="16"/>
  <c r="K147" i="15"/>
  <c r="J147" i="15"/>
  <c r="I147" i="15"/>
  <c r="M147" i="15"/>
  <c r="L147" i="15"/>
  <c r="M19" i="17"/>
  <c r="M137" i="16"/>
  <c r="M94" i="16"/>
  <c r="M59" i="16"/>
  <c r="AB74" i="18"/>
  <c r="AB23" i="18"/>
  <c r="M75" i="17"/>
  <c r="M99" i="16"/>
  <c r="M21" i="15"/>
  <c r="L21" i="15"/>
  <c r="K21" i="15"/>
  <c r="J21" i="15"/>
  <c r="I21" i="15"/>
  <c r="AB46" i="18"/>
  <c r="M61" i="16"/>
  <c r="M12" i="16"/>
  <c r="M131" i="17"/>
  <c r="M28" i="17"/>
  <c r="M127" i="16"/>
  <c r="M32" i="16"/>
  <c r="M75" i="16"/>
  <c r="D107" i="19" l="1"/>
  <c r="P15" i="19"/>
  <c r="P68" i="19"/>
  <c r="P117" i="19"/>
  <c r="D105" i="19"/>
  <c r="T65" i="19"/>
  <c r="L203" i="3"/>
  <c r="M203" i="3"/>
  <c r="P58" i="19"/>
  <c r="N133" i="19"/>
  <c r="P125" i="19"/>
  <c r="P141" i="19"/>
  <c r="D77" i="19"/>
  <c r="D79" i="19"/>
  <c r="P19" i="19"/>
  <c r="N23" i="19"/>
  <c r="P23" i="19" s="1"/>
  <c r="P24" i="19"/>
  <c r="P29" i="19"/>
  <c r="P40" i="19"/>
  <c r="P48" i="19"/>
  <c r="P59" i="19"/>
  <c r="P70" i="19"/>
  <c r="P81" i="19"/>
  <c r="N107" i="19"/>
  <c r="P107" i="19" s="1"/>
  <c r="P108" i="19"/>
  <c r="P127" i="19"/>
  <c r="P146" i="19"/>
  <c r="P102" i="19"/>
  <c r="P124" i="19"/>
  <c r="P143" i="19"/>
  <c r="P156" i="19"/>
  <c r="T35" i="19"/>
  <c r="T37" i="19"/>
  <c r="T147" i="19"/>
  <c r="T149" i="19"/>
  <c r="M202" i="3"/>
  <c r="L202" i="3"/>
  <c r="K202" i="3"/>
  <c r="J202" i="3"/>
  <c r="N35" i="19"/>
  <c r="P35" i="19" s="1"/>
  <c r="P27" i="19"/>
  <c r="P101" i="19"/>
  <c r="P154" i="19"/>
  <c r="D37" i="19"/>
  <c r="N21" i="19"/>
  <c r="P13" i="19"/>
  <c r="N77" i="19"/>
  <c r="P69" i="19"/>
  <c r="N121" i="19"/>
  <c r="P122" i="19"/>
  <c r="D119" i="19"/>
  <c r="D121" i="19"/>
  <c r="P87" i="19"/>
  <c r="P16" i="19"/>
  <c r="P30" i="19"/>
  <c r="N49" i="19"/>
  <c r="P41" i="19"/>
  <c r="N51" i="19"/>
  <c r="P52" i="19"/>
  <c r="P60" i="19"/>
  <c r="P71" i="19"/>
  <c r="P82" i="19"/>
  <c r="P110" i="19"/>
  <c r="P129" i="19"/>
  <c r="P100" i="19"/>
  <c r="P104" i="19"/>
  <c r="P126" i="19"/>
  <c r="P145" i="19"/>
  <c r="P157" i="19"/>
  <c r="T77" i="19"/>
  <c r="T79" i="19"/>
  <c r="J200" i="3"/>
  <c r="K200" i="3"/>
  <c r="M201" i="3"/>
  <c r="L201" i="3"/>
  <c r="K201" i="3"/>
  <c r="J201" i="3"/>
  <c r="K203" i="3"/>
  <c r="J203" i="3"/>
  <c r="P57" i="19"/>
  <c r="P88" i="19"/>
  <c r="D147" i="19"/>
  <c r="P39" i="19"/>
  <c r="P144" i="19"/>
  <c r="T21" i="19"/>
  <c r="D49" i="19"/>
  <c r="D51" i="19"/>
  <c r="D161" i="19"/>
  <c r="P12" i="19"/>
  <c r="P25" i="19"/>
  <c r="P31" i="19"/>
  <c r="P42" i="19"/>
  <c r="P53" i="19"/>
  <c r="P61" i="19"/>
  <c r="P72" i="19"/>
  <c r="N91" i="19"/>
  <c r="P91" i="19" s="1"/>
  <c r="P83" i="19"/>
  <c r="P112" i="19"/>
  <c r="P131" i="19"/>
  <c r="P90" i="19"/>
  <c r="P109" i="19"/>
  <c r="P128" i="19"/>
  <c r="N149" i="19"/>
  <c r="P150" i="19"/>
  <c r="P158" i="19"/>
  <c r="T119" i="19"/>
  <c r="T121" i="19"/>
  <c r="P46" i="19"/>
  <c r="P142" i="19"/>
  <c r="T63" i="19"/>
  <c r="P47" i="19"/>
  <c r="T105" i="19"/>
  <c r="D21" i="19"/>
  <c r="D91" i="19"/>
  <c r="D93" i="19"/>
  <c r="P18" i="19"/>
  <c r="P20" i="19"/>
  <c r="P95" i="19"/>
  <c r="P32" i="19"/>
  <c r="P43" i="19"/>
  <c r="P54" i="19"/>
  <c r="P62" i="19"/>
  <c r="P73" i="19"/>
  <c r="P84" i="19"/>
  <c r="P114" i="19"/>
  <c r="N135" i="19"/>
  <c r="P136" i="19"/>
  <c r="P99" i="19"/>
  <c r="N119" i="19"/>
  <c r="P111" i="19"/>
  <c r="P130" i="19"/>
  <c r="P151" i="19"/>
  <c r="P159" i="19"/>
  <c r="T9" i="19"/>
  <c r="T49" i="19"/>
  <c r="T51" i="19"/>
  <c r="T161" i="19"/>
  <c r="M45" i="2"/>
  <c r="L45" i="2"/>
  <c r="L207" i="3"/>
  <c r="M207" i="3"/>
  <c r="M200" i="3"/>
  <c r="L200" i="3"/>
  <c r="L71" i="2"/>
  <c r="K71" i="2"/>
  <c r="J71" i="2"/>
  <c r="M71" i="2"/>
  <c r="N71" i="2"/>
  <c r="N37" i="19"/>
  <c r="P38" i="19"/>
  <c r="P123" i="19"/>
  <c r="D9" i="19"/>
  <c r="D149" i="19"/>
  <c r="P28" i="19"/>
  <c r="N79" i="19"/>
  <c r="P80" i="19"/>
  <c r="N105" i="19"/>
  <c r="P97" i="19"/>
  <c r="T107" i="19"/>
  <c r="J205" i="3"/>
  <c r="M205" i="3"/>
  <c r="L205" i="3"/>
  <c r="K205" i="3"/>
  <c r="M199" i="3"/>
  <c r="L199" i="3"/>
  <c r="D23" i="19"/>
  <c r="D133" i="19"/>
  <c r="D135" i="19"/>
  <c r="P96" i="19"/>
  <c r="P11" i="19"/>
  <c r="N93" i="19"/>
  <c r="P94" i="19"/>
  <c r="P33" i="19"/>
  <c r="P44" i="19"/>
  <c r="N63" i="19"/>
  <c r="P55" i="19"/>
  <c r="N65" i="19"/>
  <c r="P66" i="19"/>
  <c r="P74" i="19"/>
  <c r="P85" i="19"/>
  <c r="P116" i="19"/>
  <c r="P138" i="19"/>
  <c r="P89" i="19"/>
  <c r="P113" i="19"/>
  <c r="P132" i="19"/>
  <c r="P152" i="19"/>
  <c r="P160" i="19"/>
  <c r="T91" i="19"/>
  <c r="T93" i="19"/>
  <c r="L206" i="3"/>
  <c r="J206" i="3"/>
  <c r="M206" i="3"/>
  <c r="K206" i="3"/>
  <c r="M69" i="2"/>
  <c r="L69" i="2"/>
  <c r="J197" i="3"/>
  <c r="M197" i="3"/>
  <c r="K197" i="3"/>
  <c r="L197" i="3"/>
  <c r="P76" i="19"/>
  <c r="N147" i="19"/>
  <c r="P139" i="19"/>
  <c r="M204" i="3"/>
  <c r="L204" i="3"/>
  <c r="D35" i="19"/>
  <c r="P17" i="19"/>
  <c r="P103" i="19"/>
  <c r="P155" i="19"/>
  <c r="D63" i="19"/>
  <c r="D65" i="19"/>
  <c r="P14" i="19"/>
  <c r="N9" i="19"/>
  <c r="P10" i="19"/>
  <c r="P26" i="19"/>
  <c r="P34" i="19"/>
  <c r="P45" i="19"/>
  <c r="P56" i="19"/>
  <c r="P67" i="19"/>
  <c r="P75" i="19"/>
  <c r="P86" i="19"/>
  <c r="P118" i="19"/>
  <c r="P140" i="19"/>
  <c r="P98" i="19"/>
  <c r="P115" i="19"/>
  <c r="P137" i="19"/>
  <c r="N161" i="19"/>
  <c r="P153" i="19"/>
  <c r="T23" i="19"/>
  <c r="T133" i="19"/>
  <c r="T135" i="19"/>
  <c r="K204" i="3"/>
  <c r="J204" i="3"/>
  <c r="M70" i="2"/>
  <c r="L70" i="2"/>
  <c r="K70" i="2"/>
  <c r="J70" i="2"/>
  <c r="L198" i="3"/>
  <c r="M198" i="3"/>
  <c r="K198" i="3"/>
  <c r="J198" i="3"/>
  <c r="K69" i="2"/>
  <c r="J69" i="2"/>
  <c r="J121" i="19"/>
  <c r="H121" i="19"/>
  <c r="J147" i="19"/>
  <c r="H147" i="19"/>
  <c r="R135" i="19"/>
  <c r="P135" i="19"/>
  <c r="K119" i="17"/>
  <c r="J119" i="17"/>
  <c r="M119" i="17"/>
  <c r="L119" i="17"/>
  <c r="I119" i="17"/>
  <c r="Q16" i="41"/>
  <c r="P16" i="41"/>
  <c r="T16" i="41"/>
  <c r="S16" i="41"/>
  <c r="R16" i="41"/>
  <c r="J149" i="19"/>
  <c r="H149" i="19"/>
  <c r="R149" i="19"/>
  <c r="P149" i="19"/>
  <c r="X93" i="19"/>
  <c r="X91" i="19"/>
  <c r="AB21" i="22"/>
  <c r="AA21" i="22"/>
  <c r="Z21" i="22"/>
  <c r="X21" i="22"/>
  <c r="Y21" i="22"/>
  <c r="R105" i="19"/>
  <c r="P105" i="19"/>
  <c r="K107" i="17"/>
  <c r="J107" i="17"/>
  <c r="M107" i="17"/>
  <c r="L107" i="17"/>
  <c r="I107" i="17"/>
  <c r="L187" i="3"/>
  <c r="K187" i="3"/>
  <c r="J187" i="3"/>
  <c r="M187" i="3"/>
  <c r="M91" i="17"/>
  <c r="L91" i="17"/>
  <c r="I91" i="17"/>
  <c r="K91" i="17"/>
  <c r="J91" i="17"/>
  <c r="M188" i="3"/>
  <c r="I7" i="19"/>
  <c r="L133" i="17"/>
  <c r="K133" i="17"/>
  <c r="M133" i="17"/>
  <c r="J133" i="17"/>
  <c r="I133" i="17"/>
  <c r="M135" i="17"/>
  <c r="L135" i="17"/>
  <c r="I135" i="17"/>
  <c r="K135" i="17"/>
  <c r="J135" i="17"/>
  <c r="J23" i="19"/>
  <c r="H23" i="19"/>
  <c r="L65" i="17"/>
  <c r="K65" i="17"/>
  <c r="M65" i="17"/>
  <c r="J65" i="17"/>
  <c r="I65" i="17"/>
  <c r="R103" i="19"/>
  <c r="R61" i="19"/>
  <c r="L18" i="2"/>
  <c r="K18" i="2"/>
  <c r="J18" i="2"/>
  <c r="M18" i="2"/>
  <c r="I147" i="17"/>
  <c r="M147" i="17"/>
  <c r="L147" i="17"/>
  <c r="K147" i="17"/>
  <c r="J147" i="17"/>
  <c r="R101" i="19"/>
  <c r="R57" i="19"/>
  <c r="R37" i="19"/>
  <c r="P37" i="19"/>
  <c r="X9" i="19"/>
  <c r="J161" i="17"/>
  <c r="I161" i="17"/>
  <c r="M161" i="17"/>
  <c r="L161" i="17"/>
  <c r="K161" i="17"/>
  <c r="R26" i="19"/>
  <c r="Z104" i="19"/>
  <c r="Z26" i="19"/>
  <c r="X63" i="19"/>
  <c r="R147" i="19"/>
  <c r="P147" i="19"/>
  <c r="Z132" i="19"/>
  <c r="Z62" i="19"/>
  <c r="I54" i="12"/>
  <c r="N54" i="12"/>
  <c r="M54" i="12"/>
  <c r="L54" i="12"/>
  <c r="K54" i="12"/>
  <c r="J54" i="12"/>
  <c r="R156" i="19"/>
  <c r="R12" i="19"/>
  <c r="R161" i="19"/>
  <c r="P161" i="19"/>
  <c r="Z123" i="19"/>
  <c r="Z53" i="19"/>
  <c r="J79" i="19"/>
  <c r="H79" i="19"/>
  <c r="R104" i="19"/>
  <c r="Z133" i="19"/>
  <c r="M20" i="28"/>
  <c r="L20" i="28"/>
  <c r="K20" i="28"/>
  <c r="J20" i="28"/>
  <c r="I20" i="28"/>
  <c r="Z21" i="17"/>
  <c r="Y21" i="17"/>
  <c r="W21" i="17"/>
  <c r="AA21" i="17"/>
  <c r="X21" i="17"/>
  <c r="L121" i="17"/>
  <c r="K121" i="17"/>
  <c r="M121" i="17"/>
  <c r="J121" i="17"/>
  <c r="I121" i="17"/>
  <c r="K140" i="42"/>
  <c r="R23" i="19"/>
  <c r="Z111" i="19"/>
  <c r="M62" i="13"/>
  <c r="L62" i="13"/>
  <c r="K62" i="13"/>
  <c r="J62" i="13"/>
  <c r="I62" i="13"/>
  <c r="Z144" i="19"/>
  <c r="Z141" i="19"/>
  <c r="R87" i="19"/>
  <c r="M104" i="28"/>
  <c r="L104" i="28"/>
  <c r="K104" i="28"/>
  <c r="J104" i="28"/>
  <c r="I104" i="28"/>
  <c r="K191" i="3"/>
  <c r="M191" i="3"/>
  <c r="L191" i="3"/>
  <c r="J191" i="3"/>
  <c r="N53" i="12"/>
  <c r="M53" i="12"/>
  <c r="L53" i="12"/>
  <c r="K53" i="12"/>
  <c r="J53" i="12"/>
  <c r="I53" i="12"/>
  <c r="H57" i="12"/>
  <c r="X21" i="19"/>
  <c r="R107" i="19"/>
  <c r="J119" i="19"/>
  <c r="H119" i="19"/>
  <c r="M56" i="12"/>
  <c r="L56" i="12"/>
  <c r="K56" i="12"/>
  <c r="J56" i="12"/>
  <c r="I56" i="12"/>
  <c r="N56" i="12"/>
  <c r="J105" i="19"/>
  <c r="H105" i="19"/>
  <c r="J35" i="19"/>
  <c r="H35" i="19"/>
  <c r="K146" i="13"/>
  <c r="J146" i="13"/>
  <c r="M146" i="13"/>
  <c r="L146" i="13"/>
  <c r="I146" i="13"/>
  <c r="J93" i="17"/>
  <c r="I93" i="17"/>
  <c r="M93" i="17"/>
  <c r="L93" i="17"/>
  <c r="K93" i="17"/>
  <c r="R144" i="19"/>
  <c r="R34" i="19"/>
  <c r="R119" i="19"/>
  <c r="P119" i="19"/>
  <c r="R49" i="19"/>
  <c r="P49" i="19"/>
  <c r="J90" i="13"/>
  <c r="I90" i="13"/>
  <c r="M90" i="13"/>
  <c r="L90" i="13"/>
  <c r="K90" i="13"/>
  <c r="R140" i="19"/>
  <c r="R102" i="19"/>
  <c r="Z9" i="19"/>
  <c r="Z10" i="19"/>
  <c r="Z11" i="19"/>
  <c r="J161" i="19"/>
  <c r="H161" i="19"/>
  <c r="M20" i="13"/>
  <c r="L20" i="13"/>
  <c r="K20" i="13"/>
  <c r="J20" i="13"/>
  <c r="I20" i="13"/>
  <c r="K55" i="12"/>
  <c r="J55" i="12"/>
  <c r="I55" i="12"/>
  <c r="N55" i="12"/>
  <c r="M55" i="12"/>
  <c r="L55" i="12"/>
  <c r="M186" i="3"/>
  <c r="L186" i="3"/>
  <c r="K186" i="3"/>
  <c r="J186" i="3"/>
  <c r="T23" i="14"/>
  <c r="V23" i="14"/>
  <c r="U23" i="14"/>
  <c r="R136" i="19"/>
  <c r="R44" i="19"/>
  <c r="Z124" i="19"/>
  <c r="Z54" i="19"/>
  <c r="Z112" i="19"/>
  <c r="Z42" i="19"/>
  <c r="J91" i="19"/>
  <c r="H91" i="19"/>
  <c r="Z51" i="19"/>
  <c r="X107" i="19"/>
  <c r="AA20" i="13"/>
  <c r="Z20" i="13"/>
  <c r="Y20" i="13"/>
  <c r="X20" i="13"/>
  <c r="W20" i="13"/>
  <c r="Z119" i="19"/>
  <c r="J51" i="19"/>
  <c r="H51" i="19"/>
  <c r="R89" i="19"/>
  <c r="Z103" i="19"/>
  <c r="J146" i="28"/>
  <c r="I146" i="28"/>
  <c r="M146" i="28"/>
  <c r="L146" i="28"/>
  <c r="K146" i="28"/>
  <c r="R85" i="19"/>
  <c r="Z100" i="19"/>
  <c r="X121" i="19"/>
  <c r="X35" i="19"/>
  <c r="J21" i="19"/>
  <c r="H21" i="19"/>
  <c r="Z19" i="19"/>
  <c r="X135" i="19"/>
  <c r="I16" i="41"/>
  <c r="H16" i="41"/>
  <c r="J16" i="41"/>
  <c r="N129" i="37"/>
  <c r="Y7" i="19"/>
  <c r="L118" i="13"/>
  <c r="K118" i="13"/>
  <c r="J118" i="13"/>
  <c r="I118" i="13"/>
  <c r="M118" i="13"/>
  <c r="R133" i="19"/>
  <c r="P133" i="19"/>
  <c r="R9" i="19"/>
  <c r="P9" i="19"/>
  <c r="R55" i="19"/>
  <c r="R29" i="19"/>
  <c r="R38" i="19"/>
  <c r="R46" i="19"/>
  <c r="R15" i="19"/>
  <c r="R72" i="19"/>
  <c r="R33" i="19"/>
  <c r="R145" i="19"/>
  <c r="R45" i="19"/>
  <c r="L195" i="3"/>
  <c r="K195" i="3"/>
  <c r="J195" i="3"/>
  <c r="M195" i="3"/>
  <c r="J189" i="3"/>
  <c r="M189" i="3"/>
  <c r="L189" i="3"/>
  <c r="K189" i="3"/>
  <c r="R142" i="19"/>
  <c r="R30" i="19"/>
  <c r="J67" i="2"/>
  <c r="M67" i="2"/>
  <c r="L67" i="2"/>
  <c r="K67" i="2"/>
  <c r="R96" i="19"/>
  <c r="R16" i="19"/>
  <c r="M48" i="13"/>
  <c r="L48" i="13"/>
  <c r="K48" i="13"/>
  <c r="J48" i="13"/>
  <c r="I48" i="13"/>
  <c r="R42" i="19"/>
  <c r="R17" i="19"/>
  <c r="R19" i="19"/>
  <c r="Z113" i="19"/>
  <c r="Z43" i="19"/>
  <c r="R131" i="19"/>
  <c r="R74" i="19"/>
  <c r="Z101" i="19"/>
  <c r="Z31" i="19"/>
  <c r="AA9" i="16"/>
  <c r="Z9" i="16"/>
  <c r="Y9" i="16"/>
  <c r="X9" i="16"/>
  <c r="W9" i="16"/>
  <c r="AA14" i="16"/>
  <c r="AA10" i="16"/>
  <c r="AA18" i="16"/>
  <c r="Z52" i="19"/>
  <c r="X49" i="19"/>
  <c r="X105" i="19"/>
  <c r="R31" i="19"/>
  <c r="X119" i="19"/>
  <c r="Z9" i="17"/>
  <c r="Y9" i="17"/>
  <c r="AA9" i="17"/>
  <c r="X9" i="17"/>
  <c r="W9" i="17"/>
  <c r="AA14" i="17"/>
  <c r="AA16" i="17"/>
  <c r="AA18" i="17"/>
  <c r="AA20" i="17"/>
  <c r="AA10" i="17"/>
  <c r="AA12" i="17"/>
  <c r="I132" i="28"/>
  <c r="M132" i="28"/>
  <c r="K132" i="28"/>
  <c r="L132" i="28"/>
  <c r="J132" i="28"/>
  <c r="R88" i="19"/>
  <c r="R25" i="19"/>
  <c r="X37" i="19"/>
  <c r="I62" i="28"/>
  <c r="L62" i="28"/>
  <c r="K62" i="28"/>
  <c r="J62" i="28"/>
  <c r="M62" i="28"/>
  <c r="Z74" i="19"/>
  <c r="J63" i="19"/>
  <c r="H63" i="19"/>
  <c r="Z130" i="19"/>
  <c r="Z71" i="19"/>
  <c r="R150" i="19"/>
  <c r="Z65" i="19"/>
  <c r="M34" i="28"/>
  <c r="L34" i="28"/>
  <c r="K34" i="28"/>
  <c r="J34" i="28"/>
  <c r="I34" i="28"/>
  <c r="X65" i="19"/>
  <c r="R151" i="19"/>
  <c r="X147" i="19"/>
  <c r="X149" i="19"/>
  <c r="I146" i="43"/>
  <c r="H146" i="43"/>
  <c r="K146" i="43" s="1"/>
  <c r="G146" i="43"/>
  <c r="M193" i="3"/>
  <c r="L193" i="3"/>
  <c r="K193" i="3"/>
  <c r="J193" i="3"/>
  <c r="N146" i="42"/>
  <c r="M146" i="42"/>
  <c r="O146" i="42"/>
  <c r="L146" i="42"/>
  <c r="M118" i="28"/>
  <c r="L118" i="28"/>
  <c r="J118" i="28"/>
  <c r="K118" i="28"/>
  <c r="I118" i="28"/>
  <c r="X51" i="19"/>
  <c r="K76" i="28"/>
  <c r="J76" i="28"/>
  <c r="I76" i="28"/>
  <c r="M76" i="28"/>
  <c r="L76" i="28"/>
  <c r="L192" i="3"/>
  <c r="R146" i="19"/>
  <c r="R39" i="19"/>
  <c r="R35" i="19"/>
  <c r="J107" i="19"/>
  <c r="H107" i="19"/>
  <c r="R160" i="19"/>
  <c r="R95" i="19"/>
  <c r="R11" i="19"/>
  <c r="J77" i="19"/>
  <c r="H77" i="19"/>
  <c r="R154" i="19"/>
  <c r="R137" i="19"/>
  <c r="M194" i="3"/>
  <c r="L194" i="3"/>
  <c r="K194" i="3"/>
  <c r="J194" i="3"/>
  <c r="K104" i="13"/>
  <c r="J104" i="13"/>
  <c r="I104" i="13"/>
  <c r="L104" i="13"/>
  <c r="M104" i="13"/>
  <c r="R98" i="19"/>
  <c r="R126" i="19"/>
  <c r="Z156" i="19"/>
  <c r="Z75" i="19"/>
  <c r="Z13" i="19"/>
  <c r="L160" i="13"/>
  <c r="K160" i="13"/>
  <c r="I160" i="13"/>
  <c r="M160" i="13"/>
  <c r="J160" i="13"/>
  <c r="K42" i="2"/>
  <c r="J42" i="2"/>
  <c r="L42" i="2"/>
  <c r="M42" i="2"/>
  <c r="L77" i="17"/>
  <c r="K77" i="17"/>
  <c r="M77" i="17"/>
  <c r="J77" i="17"/>
  <c r="I77" i="17"/>
  <c r="R100" i="19"/>
  <c r="R139" i="19"/>
  <c r="Z102" i="19"/>
  <c r="Z32" i="19"/>
  <c r="R121" i="19"/>
  <c r="P121" i="19"/>
  <c r="R62" i="19"/>
  <c r="R153" i="19"/>
  <c r="Z90" i="19"/>
  <c r="Z20" i="19"/>
  <c r="AA21" i="16"/>
  <c r="Z21" i="16"/>
  <c r="Y21" i="16"/>
  <c r="X21" i="16"/>
  <c r="W21" i="16"/>
  <c r="R48" i="19"/>
  <c r="L90" i="28"/>
  <c r="K90" i="28"/>
  <c r="J90" i="28"/>
  <c r="M90" i="28"/>
  <c r="I90" i="28"/>
  <c r="R141" i="19"/>
  <c r="R138" i="19"/>
  <c r="Z160" i="19"/>
  <c r="Z155" i="19"/>
  <c r="R24" i="19"/>
  <c r="Z33" i="19"/>
  <c r="J133" i="19"/>
  <c r="H133" i="19"/>
  <c r="K141" i="42"/>
  <c r="Z30" i="19"/>
  <c r="J49" i="19"/>
  <c r="H49" i="19"/>
  <c r="K51" i="17"/>
  <c r="J51" i="17"/>
  <c r="M51" i="17"/>
  <c r="L51" i="17"/>
  <c r="I51" i="17"/>
  <c r="Z14" i="19"/>
  <c r="Z66" i="19"/>
  <c r="K139" i="42"/>
  <c r="R93" i="19"/>
  <c r="P93" i="19"/>
  <c r="R70" i="19"/>
  <c r="K160" i="28"/>
  <c r="J160" i="28"/>
  <c r="I160" i="28"/>
  <c r="M160" i="28"/>
  <c r="L160" i="28"/>
  <c r="I146" i="41"/>
  <c r="H146" i="41"/>
  <c r="K146" i="41" s="1"/>
  <c r="G146" i="41"/>
  <c r="M105" i="17"/>
  <c r="J105" i="17"/>
  <c r="I105" i="17"/>
  <c r="L105" i="17"/>
  <c r="K105" i="17"/>
  <c r="R65" i="19"/>
  <c r="P65" i="19"/>
  <c r="M132" i="13"/>
  <c r="L132" i="13"/>
  <c r="K132" i="13"/>
  <c r="J132" i="13"/>
  <c r="I132" i="13"/>
  <c r="R111" i="19"/>
  <c r="R77" i="19"/>
  <c r="P77" i="19"/>
  <c r="R79" i="19"/>
  <c r="P79" i="19"/>
  <c r="R41" i="19"/>
  <c r="R81" i="19"/>
  <c r="M149" i="17"/>
  <c r="J149" i="17"/>
  <c r="I149" i="17"/>
  <c r="L149" i="17"/>
  <c r="K149" i="17"/>
  <c r="R118" i="19"/>
  <c r="R75" i="19"/>
  <c r="Z145" i="19"/>
  <c r="Z67" i="19"/>
  <c r="L190" i="3"/>
  <c r="M190" i="3"/>
  <c r="J190" i="3"/>
  <c r="K190" i="3"/>
  <c r="N68" i="2"/>
  <c r="M68" i="2"/>
  <c r="L68" i="2"/>
  <c r="K68" i="2"/>
  <c r="J68" i="2"/>
  <c r="X21" i="15"/>
  <c r="W21" i="15"/>
  <c r="AA21" i="15"/>
  <c r="Z21" i="15"/>
  <c r="Y21" i="15"/>
  <c r="R114" i="19"/>
  <c r="R51" i="19"/>
  <c r="P51" i="19"/>
  <c r="R91" i="19"/>
  <c r="R20" i="19"/>
  <c r="Z94" i="19"/>
  <c r="Z23" i="19"/>
  <c r="M17" i="2"/>
  <c r="L17" i="2"/>
  <c r="K17" i="2"/>
  <c r="J17" i="2"/>
  <c r="R59" i="19"/>
  <c r="R122" i="19"/>
  <c r="R21" i="19"/>
  <c r="P21" i="19"/>
  <c r="Z153" i="19"/>
  <c r="Z83" i="19"/>
  <c r="Z16" i="19"/>
  <c r="H146" i="42"/>
  <c r="K146" i="42" s="1"/>
  <c r="G146" i="42"/>
  <c r="I146" i="42"/>
  <c r="I76" i="13"/>
  <c r="M76" i="13"/>
  <c r="L76" i="13"/>
  <c r="J76" i="13"/>
  <c r="K76" i="13"/>
  <c r="I79" i="17"/>
  <c r="M79" i="17"/>
  <c r="L79" i="17"/>
  <c r="K79" i="17"/>
  <c r="J79" i="17"/>
  <c r="R63" i="19"/>
  <c r="P63" i="19"/>
  <c r="Z122" i="19"/>
  <c r="X77" i="19"/>
  <c r="Z89" i="19"/>
  <c r="R129" i="19"/>
  <c r="Z114" i="19"/>
  <c r="O146" i="43"/>
  <c r="N146" i="43"/>
  <c r="M146" i="43"/>
  <c r="L146" i="43"/>
  <c r="R76" i="19"/>
  <c r="R110" i="19"/>
  <c r="R132" i="19"/>
  <c r="Z25" i="19"/>
  <c r="R28" i="19"/>
  <c r="M48" i="28"/>
  <c r="L48" i="28"/>
  <c r="K48" i="28"/>
  <c r="J48" i="28"/>
  <c r="I48" i="28"/>
  <c r="H129" i="37"/>
  <c r="G129" i="37"/>
  <c r="I129" i="37"/>
  <c r="L7" i="19"/>
  <c r="N16" i="41"/>
  <c r="M16" i="41"/>
  <c r="L16" i="41"/>
  <c r="M34" i="13"/>
  <c r="L34" i="13"/>
  <c r="K34" i="13"/>
  <c r="J34" i="13"/>
  <c r="I34" i="13"/>
  <c r="R117" i="19"/>
  <c r="R155" i="19"/>
  <c r="R90" i="19"/>
  <c r="R125" i="19"/>
  <c r="R10" i="19"/>
  <c r="R18" i="19"/>
  <c r="X23" i="19"/>
  <c r="J93" i="19"/>
  <c r="H93" i="19"/>
  <c r="D57" i="12"/>
  <c r="R123" i="19"/>
  <c r="R143" i="19"/>
  <c r="R60" i="19"/>
  <c r="Z137" i="19"/>
  <c r="Z56" i="19"/>
  <c r="J135" i="19"/>
  <c r="H135" i="19"/>
  <c r="R68" i="19"/>
  <c r="Z93" i="19"/>
  <c r="Z24" i="19"/>
  <c r="R112" i="19"/>
  <c r="R40" i="19"/>
  <c r="Z161" i="19"/>
  <c r="Z91" i="19"/>
  <c r="R157" i="19"/>
  <c r="X79" i="19"/>
  <c r="J65" i="19"/>
  <c r="H65" i="19"/>
  <c r="Z121" i="19"/>
  <c r="Z82" i="19"/>
  <c r="X161" i="19"/>
  <c r="K138" i="42"/>
  <c r="K63" i="17"/>
  <c r="J63" i="17"/>
  <c r="L63" i="17"/>
  <c r="I63" i="17"/>
  <c r="M63" i="17"/>
  <c r="X133" i="19"/>
  <c r="K144" i="42"/>
  <c r="AA19" i="16"/>
  <c r="Z136" i="19"/>
  <c r="O146" i="41"/>
  <c r="N146" i="41"/>
  <c r="M146" i="41"/>
  <c r="L146" i="41"/>
  <c r="Y45" i="19" l="1"/>
  <c r="S107" i="19"/>
  <c r="Y107" i="19" s="1"/>
  <c r="Y108" i="19"/>
  <c r="I57" i="19"/>
  <c r="I110" i="19"/>
  <c r="M91" i="19"/>
  <c r="M93" i="19"/>
  <c r="Y73" i="19"/>
  <c r="Y30" i="19"/>
  <c r="Y46" i="19"/>
  <c r="Y14" i="19"/>
  <c r="Y54" i="19"/>
  <c r="Y20" i="19"/>
  <c r="Y53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14" i="19"/>
  <c r="I87" i="19"/>
  <c r="C23" i="19"/>
  <c r="I23" i="19" s="1"/>
  <c r="I24" i="19"/>
  <c r="I61" i="19"/>
  <c r="I11" i="19"/>
  <c r="C51" i="19"/>
  <c r="I51" i="19" s="1"/>
  <c r="I52" i="19"/>
  <c r="I19" i="19"/>
  <c r="I68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Y56" i="19"/>
  <c r="Y48" i="19"/>
  <c r="Y138" i="19"/>
  <c r="I59" i="19"/>
  <c r="I151" i="19"/>
  <c r="M9" i="19"/>
  <c r="M23" i="19"/>
  <c r="M133" i="19"/>
  <c r="M135" i="19"/>
  <c r="Y86" i="19"/>
  <c r="Y47" i="19"/>
  <c r="S63" i="19"/>
  <c r="Y63" i="19" s="1"/>
  <c r="Y55" i="19"/>
  <c r="Y18" i="19"/>
  <c r="Y58" i="19"/>
  <c r="Y85" i="19"/>
  <c r="Y57" i="19"/>
  <c r="Y88" i="19"/>
  <c r="Y99" i="19"/>
  <c r="Y110" i="19"/>
  <c r="Y118" i="19"/>
  <c r="Y129" i="19"/>
  <c r="Y140" i="19"/>
  <c r="Y151" i="19"/>
  <c r="Y159" i="19"/>
  <c r="I32" i="19"/>
  <c r="I15" i="19"/>
  <c r="C35" i="19"/>
  <c r="I35" i="19" s="1"/>
  <c r="I27" i="19"/>
  <c r="C65" i="19"/>
  <c r="I65" i="19" s="1"/>
  <c r="I66" i="19"/>
  <c r="I18" i="19"/>
  <c r="I56" i="19"/>
  <c r="I29" i="19"/>
  <c r="I72" i="19"/>
  <c r="I90" i="19"/>
  <c r="I101" i="19"/>
  <c r="I112" i="19"/>
  <c r="I123" i="19"/>
  <c r="I131" i="19"/>
  <c r="I142" i="19"/>
  <c r="C161" i="19"/>
  <c r="I161" i="19" s="1"/>
  <c r="I153" i="19"/>
  <c r="Y17" i="19"/>
  <c r="S9" i="19"/>
  <c r="Y9" i="19" s="1"/>
  <c r="Y10" i="19"/>
  <c r="Y146" i="19"/>
  <c r="I47" i="19"/>
  <c r="I129" i="19"/>
  <c r="M63" i="19"/>
  <c r="M65" i="19"/>
  <c r="Y25" i="19"/>
  <c r="Y16" i="19"/>
  <c r="Y82" i="19"/>
  <c r="Y59" i="19"/>
  <c r="S21" i="19"/>
  <c r="Y21" i="19" s="1"/>
  <c r="Y13" i="19"/>
  <c r="Y62" i="19"/>
  <c r="Y11" i="19"/>
  <c r="Y61" i="19"/>
  <c r="Y89" i="19"/>
  <c r="Y100" i="19"/>
  <c r="S119" i="19"/>
  <c r="Y119" i="19" s="1"/>
  <c r="Y111" i="19"/>
  <c r="S121" i="19"/>
  <c r="Y121" i="19" s="1"/>
  <c r="Y122" i="19"/>
  <c r="Y130" i="19"/>
  <c r="Y141" i="19"/>
  <c r="Y152" i="19"/>
  <c r="Y160" i="19"/>
  <c r="I67" i="19"/>
  <c r="C49" i="19"/>
  <c r="I49" i="19" s="1"/>
  <c r="I41" i="19"/>
  <c r="I31" i="19"/>
  <c r="I70" i="19"/>
  <c r="I26" i="19"/>
  <c r="I60" i="19"/>
  <c r="I33" i="19"/>
  <c r="I76" i="19"/>
  <c r="C93" i="19"/>
  <c r="I93" i="19" s="1"/>
  <c r="I94" i="19"/>
  <c r="I102" i="19"/>
  <c r="I113" i="19"/>
  <c r="I124" i="19"/>
  <c r="I132" i="19"/>
  <c r="I143" i="19"/>
  <c r="I154" i="19"/>
  <c r="Y84" i="19"/>
  <c r="S105" i="19"/>
  <c r="Y105" i="19" s="1"/>
  <c r="Y97" i="19"/>
  <c r="Y157" i="19"/>
  <c r="I85" i="19"/>
  <c r="I118" i="19"/>
  <c r="M105" i="19"/>
  <c r="M107" i="19"/>
  <c r="Y26" i="19"/>
  <c r="S23" i="19"/>
  <c r="Y23" i="19" s="1"/>
  <c r="Y24" i="19"/>
  <c r="Y15" i="19"/>
  <c r="Y68" i="19"/>
  <c r="Y19" i="19"/>
  <c r="Y67" i="19"/>
  <c r="S35" i="19"/>
  <c r="Y35" i="19" s="1"/>
  <c r="Y27" i="19"/>
  <c r="S65" i="19"/>
  <c r="Y65" i="19" s="1"/>
  <c r="Y66" i="19"/>
  <c r="Y90" i="19"/>
  <c r="Y101" i="19"/>
  <c r="Y112" i="19"/>
  <c r="Y123" i="19"/>
  <c r="Y131" i="19"/>
  <c r="Y142" i="19"/>
  <c r="S161" i="19"/>
  <c r="Y161" i="19" s="1"/>
  <c r="Y153" i="19"/>
  <c r="I84" i="19"/>
  <c r="I58" i="19"/>
  <c r="I40" i="19"/>
  <c r="I74" i="19"/>
  <c r="I30" i="19"/>
  <c r="C77" i="19"/>
  <c r="I77" i="19" s="1"/>
  <c r="I69" i="19"/>
  <c r="C37" i="19"/>
  <c r="I37" i="19" s="1"/>
  <c r="I38" i="19"/>
  <c r="I81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M49" i="19"/>
  <c r="Y42" i="19"/>
  <c r="Y127" i="19"/>
  <c r="C21" i="19"/>
  <c r="I21" i="19" s="1"/>
  <c r="I13" i="19"/>
  <c r="I88" i="19"/>
  <c r="I140" i="19"/>
  <c r="M37" i="19"/>
  <c r="M147" i="19"/>
  <c r="M149" i="19"/>
  <c r="Y43" i="19"/>
  <c r="Y34" i="19"/>
  <c r="Y29" i="19"/>
  <c r="Y72" i="19"/>
  <c r="Y28" i="19"/>
  <c r="Y71" i="19"/>
  <c r="Y31" i="19"/>
  <c r="Y70" i="19"/>
  <c r="S93" i="19"/>
  <c r="Y93" i="19" s="1"/>
  <c r="Y94" i="19"/>
  <c r="Y102" i="19"/>
  <c r="Y113" i="19"/>
  <c r="Y124" i="19"/>
  <c r="Y132" i="19"/>
  <c r="Y143" i="19"/>
  <c r="Y154" i="19"/>
  <c r="I28" i="19"/>
  <c r="I75" i="19"/>
  <c r="I44" i="19"/>
  <c r="C91" i="19"/>
  <c r="I91" i="19" s="1"/>
  <c r="I83" i="19"/>
  <c r="I34" i="19"/>
  <c r="I73" i="19"/>
  <c r="I42" i="19"/>
  <c r="I86" i="19"/>
  <c r="I96" i="19"/>
  <c r="I104" i="19"/>
  <c r="I115" i="19"/>
  <c r="I126" i="19"/>
  <c r="I137" i="19"/>
  <c r="I145" i="19"/>
  <c r="I156" i="19"/>
  <c r="I99" i="19"/>
  <c r="M35" i="19"/>
  <c r="M21" i="19"/>
  <c r="M77" i="19"/>
  <c r="M79" i="19"/>
  <c r="Y60" i="19"/>
  <c r="S51" i="19"/>
  <c r="Y51" i="19" s="1"/>
  <c r="Y52" i="19"/>
  <c r="Y33" i="19"/>
  <c r="Y76" i="19"/>
  <c r="Y32" i="19"/>
  <c r="Y75" i="19"/>
  <c r="Y40" i="19"/>
  <c r="Y7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45" i="19"/>
  <c r="I54" i="19"/>
  <c r="I48" i="19"/>
  <c r="I12" i="19"/>
  <c r="I39" i="19"/>
  <c r="I82" i="19"/>
  <c r="I46" i="19"/>
  <c r="I1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M51" i="19"/>
  <c r="M161" i="19"/>
  <c r="Y12" i="19"/>
  <c r="Y116" i="19"/>
  <c r="C79" i="19"/>
  <c r="I79" i="19" s="1"/>
  <c r="I80" i="19"/>
  <c r="I17" i="19"/>
  <c r="I159" i="19"/>
  <c r="M119" i="19"/>
  <c r="M121" i="19"/>
  <c r="Y39" i="19"/>
  <c r="S77" i="19"/>
  <c r="Y77" i="19" s="1"/>
  <c r="Y69" i="19"/>
  <c r="S37" i="19"/>
  <c r="Y37" i="19" s="1"/>
  <c r="Y38" i="19"/>
  <c r="Y81" i="19"/>
  <c r="S49" i="19"/>
  <c r="Y49" i="19" s="1"/>
  <c r="Y41" i="19"/>
  <c r="S79" i="19"/>
  <c r="Y79" i="19" s="1"/>
  <c r="Y80" i="19"/>
  <c r="Y44" i="19"/>
  <c r="S91" i="19"/>
  <c r="Y91" i="19" s="1"/>
  <c r="Y83" i="19"/>
  <c r="Y96" i="19"/>
  <c r="Y104" i="19"/>
  <c r="Y115" i="19"/>
  <c r="Y126" i="19"/>
  <c r="Y137" i="19"/>
  <c r="Y145" i="19"/>
  <c r="Y156" i="19"/>
  <c r="I62" i="19"/>
  <c r="I71" i="19"/>
  <c r="I53" i="19"/>
  <c r="I25" i="19"/>
  <c r="I43" i="19"/>
  <c r="C9" i="19"/>
  <c r="I9" i="19" s="1"/>
  <c r="I10" i="19"/>
  <c r="C63" i="19"/>
  <c r="I63" i="19" s="1"/>
  <c r="I55" i="19"/>
  <c r="I20" i="19"/>
  <c r="I98" i="19"/>
  <c r="I109" i="19"/>
  <c r="I117" i="19"/>
  <c r="I128" i="19"/>
  <c r="C147" i="19"/>
  <c r="I147" i="19" s="1"/>
  <c r="I139" i="19"/>
  <c r="C149" i="19"/>
  <c r="I149" i="19" s="1"/>
  <c r="I150" i="19"/>
  <c r="I158" i="19"/>
  <c r="K7" i="19"/>
  <c r="N57" i="12"/>
  <c r="M57" i="12"/>
  <c r="L57" i="12"/>
  <c r="K57" i="12"/>
  <c r="J57" i="12"/>
  <c r="I57" i="12"/>
  <c r="L107" i="19" l="1"/>
  <c r="L35" i="19"/>
  <c r="L37" i="19"/>
  <c r="L147" i="19"/>
  <c r="L149" i="19"/>
  <c r="L77" i="19"/>
  <c r="L21" i="19"/>
  <c r="L119" i="19"/>
  <c r="L121" i="19"/>
  <c r="L49" i="19"/>
  <c r="L51" i="19"/>
  <c r="L161" i="19"/>
  <c r="L105" i="19"/>
  <c r="L91" i="19"/>
  <c r="L93" i="19"/>
  <c r="L23" i="19"/>
  <c r="L133" i="19"/>
  <c r="L135" i="19"/>
  <c r="L79" i="19"/>
  <c r="L9" i="19"/>
  <c r="L63" i="19"/>
  <c r="L65" i="19"/>
  <c r="Q7" i="19"/>
  <c r="K35" i="19" l="1"/>
  <c r="Q35" i="19" s="1"/>
  <c r="Q27" i="19"/>
  <c r="Q99" i="19"/>
  <c r="Q110" i="19"/>
  <c r="Q118" i="19"/>
  <c r="Q129" i="19"/>
  <c r="Q140" i="19"/>
  <c r="Q151" i="19"/>
  <c r="Q159" i="19"/>
  <c r="Q84" i="19"/>
  <c r="Q68" i="19"/>
  <c r="K9" i="19"/>
  <c r="Q9" i="19" s="1"/>
  <c r="Q10" i="19"/>
  <c r="Q62" i="19"/>
  <c r="Q31" i="19"/>
  <c r="Q70" i="19"/>
  <c r="Q26" i="19"/>
  <c r="Q60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K65" i="19"/>
  <c r="Q65" i="19" s="1"/>
  <c r="Q66" i="19"/>
  <c r="Q19" i="19"/>
  <c r="Q30" i="19"/>
  <c r="Q142" i="19"/>
  <c r="Q18" i="19"/>
  <c r="Q29" i="19"/>
  <c r="Q28" i="19"/>
  <c r="Q71" i="19"/>
  <c r="Q44" i="19"/>
  <c r="K91" i="19"/>
  <c r="Q91" i="19" s="1"/>
  <c r="Q83" i="19"/>
  <c r="Q34" i="19"/>
  <c r="Q73" i="19"/>
  <c r="K93" i="19"/>
  <c r="Q93" i="19" s="1"/>
  <c r="Q94" i="19"/>
  <c r="Q102" i="19"/>
  <c r="Q113" i="19"/>
  <c r="Q124" i="19"/>
  <c r="Q132" i="19"/>
  <c r="Q143" i="19"/>
  <c r="Q154" i="19"/>
  <c r="Q76" i="19"/>
  <c r="Q88" i="19"/>
  <c r="Q67" i="19"/>
  <c r="K77" i="19"/>
  <c r="Q77" i="19" s="1"/>
  <c r="Q69" i="19"/>
  <c r="Q123" i="19"/>
  <c r="Q32" i="19"/>
  <c r="Q48" i="19"/>
  <c r="Q39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Q25" i="19"/>
  <c r="Q20" i="19"/>
  <c r="Q101" i="19"/>
  <c r="K37" i="19"/>
  <c r="Q37" i="19" s="1"/>
  <c r="Q38" i="19"/>
  <c r="Q75" i="19"/>
  <c r="Q85" i="19"/>
  <c r="Q82" i="19"/>
  <c r="K63" i="19"/>
  <c r="Q63" i="19" s="1"/>
  <c r="Q55" i="19"/>
  <c r="Q81" i="19"/>
  <c r="K49" i="19"/>
  <c r="Q49" i="19" s="1"/>
  <c r="Q41" i="19"/>
  <c r="K79" i="19"/>
  <c r="Q79" i="19" s="1"/>
  <c r="Q80" i="19"/>
  <c r="Q53" i="19"/>
  <c r="Q15" i="19"/>
  <c r="Q43" i="19"/>
  <c r="K21" i="19"/>
  <c r="Q21" i="19" s="1"/>
  <c r="Q13" i="19"/>
  <c r="Q96" i="19"/>
  <c r="Q104" i="19"/>
  <c r="Q115" i="19"/>
  <c r="Q126" i="19"/>
  <c r="Q137" i="19"/>
  <c r="Q145" i="19"/>
  <c r="Q156" i="19"/>
  <c r="Q58" i="19"/>
  <c r="Q11" i="19"/>
  <c r="Q74" i="19"/>
  <c r="Q112" i="19"/>
  <c r="K161" i="19"/>
  <c r="Q161" i="19" s="1"/>
  <c r="Q153" i="19"/>
  <c r="Q72" i="19"/>
  <c r="Q45" i="19"/>
  <c r="Q57" i="19"/>
  <c r="Q47" i="19"/>
  <c r="Q86" i="19"/>
  <c r="K105" i="19"/>
  <c r="Q105" i="19" s="1"/>
  <c r="Q97" i="19"/>
  <c r="K107" i="19"/>
  <c r="Q107" i="19" s="1"/>
  <c r="Q108" i="19"/>
  <c r="Q116" i="19"/>
  <c r="Q127" i="19"/>
  <c r="Q138" i="19"/>
  <c r="Q146" i="19"/>
  <c r="Q157" i="19"/>
  <c r="Q33" i="19"/>
  <c r="Q56" i="19"/>
  <c r="Q40" i="19"/>
  <c r="Q90" i="19"/>
  <c r="Q131" i="19"/>
  <c r="Q46" i="19"/>
  <c r="Q42" i="19"/>
  <c r="Q17" i="19"/>
  <c r="K23" i="19"/>
  <c r="Q23" i="19" s="1"/>
  <c r="Q24" i="19"/>
  <c r="Q12" i="19"/>
  <c r="Q59" i="19"/>
  <c r="Q54" i="19"/>
  <c r="Q16" i="19"/>
  <c r="Q61" i="19"/>
  <c r="Q14" i="19"/>
  <c r="K51" i="19"/>
  <c r="Q51" i="19" s="1"/>
  <c r="Q52" i="19"/>
  <c r="Q87" i="19"/>
  <c r="Q98" i="19"/>
  <c r="Q109" i="19"/>
  <c r="Q117" i="19"/>
  <c r="Q128" i="19"/>
  <c r="K147" i="19"/>
  <c r="Q147" i="19" s="1"/>
  <c r="Q139" i="19"/>
  <c r="K149" i="19"/>
  <c r="Q149" i="19" s="1"/>
  <c r="Q150" i="19"/>
  <c r="Q158" i="19"/>
</calcChain>
</file>

<file path=xl/sharedStrings.xml><?xml version="1.0" encoding="utf-8"?>
<sst xmlns="http://schemas.openxmlformats.org/spreadsheetml/2006/main" count="6103" uniqueCount="327">
  <si>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</si>
  <si>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</si>
  <si>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</si>
  <si>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</si>
  <si>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</si>
  <si>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</si>
  <si>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</si>
  <si>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</si>
  <si>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</si>
  <si>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</si>
  <si>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</si>
  <si>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</si>
  <si>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</si>
  <si>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</si>
  <si>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</si>
  <si>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</si>
  <si>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</si>
  <si>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</si>
  <si>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</si>
  <si>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</si>
  <si>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</si>
  <si>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</si>
  <si>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</si>
  <si>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</si>
  <si>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</si>
  <si>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</si>
  <si>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</si>
  <si>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</si>
  <si>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</si>
  <si>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</si>
  <si>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</si>
  <si>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</si>
  <si>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</si>
  <si>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</si>
  <si>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</si>
  <si>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</si>
  <si>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</si>
  <si>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</si>
  <si>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</si>
  <si>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</si>
  <si>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</si>
  <si>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</si>
  <si>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</si>
  <si>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</si>
  <si>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</si>
  <si>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</si>
  <si>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</si>
  <si>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</si>
  <si>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</si>
  <si>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</si>
  <si>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</si>
  <si>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</si>
  <si>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</si>
  <si>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</si>
  <si>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</si>
  <si>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</si>
  <si>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</si>
  <si>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</si>
  <si>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</si>
  <si>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</si>
  <si>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</si>
  <si>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</si>
  <si>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</si>
  <si>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</si>
  <si>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</si>
  <si>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</si>
  <si>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</si>
  <si>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</si>
  <si>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</si>
  <si>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</si>
  <si>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</si>
  <si>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</si>
  <si>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</si>
  <si>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</si>
  <si>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</si>
  <si>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</si>
  <si>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</si>
  <si>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</si>
  <si>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</si>
  <si>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</si>
  <si>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</si>
  <si>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</si>
  <si>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</si>
  <si>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</si>
  <si>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</si>
  <si>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</si>
  <si>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</si>
  <si>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</si>
  <si>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</si>
  <si>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</si>
  <si>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</si>
  <si>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</si>
  <si>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</si>
  <si>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</si>
  <si>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</si>
  <si>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</si>
  <si>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</si>
  <si>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</si>
  <si>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</si>
  <si>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</si>
  <si>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</si>
  <si>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</si>
  <si>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</si>
  <si>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</si>
  <si>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</si>
  <si>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</si>
  <si>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</si>
  <si>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</si>
  <si>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</si>
  <si>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</si>
  <si>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</si>
  <si>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</si>
  <si>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</si>
  <si>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</si>
  <si>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</si>
  <si>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</si>
  <si>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</si>
  <si>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</si>
  <si>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</si>
  <si>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</si>
  <si>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</si>
  <si>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</si>
  <si>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</si>
  <si>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</si>
  <si>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</si>
  <si>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</si>
  <si>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</si>
  <si>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</si>
  <si>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</si>
  <si>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</si>
  <si>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</si>
  <si>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</si>
  <si>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</si>
  <si>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</si>
  <si>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</si>
  <si>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</si>
  <si>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</si>
  <si>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</si>
  <si>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</si>
  <si>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</si>
  <si>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</si>
  <si>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</si>
  <si>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</si>
  <si>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</si>
  <si>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</si>
  <si>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</si>
  <si>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</si>
  <si>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</si>
  <si>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</si>
  <si>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</si>
  <si>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</si>
  <si>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</si>
  <si>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</si>
  <si>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</si>
  <si>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</si>
  <si>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</si>
  <si>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</si>
  <si>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</si>
  <si>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</si>
  <si>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</si>
  <si>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</si>
  <si>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</si>
  <si>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</si>
  <si>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</si>
  <si>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</si>
  <si>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</si>
  <si>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</si>
  <si>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</si>
  <si>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</si>
  <si>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</si>
  <si>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</si>
  <si>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</si>
  <si>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</si>
  <si>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</si>
  <si>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</si>
  <si>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</si>
  <si>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</si>
  <si>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</si>
  <si>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</si>
  <si>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</si>
  <si>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</si>
  <si>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</si>
  <si>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</si>
  <si>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</si>
  <si>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</si>
  <si>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</si>
  <si>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</si>
  <si>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</si>
  <si>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</si>
  <si>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</si>
  <si>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</si>
  <si>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</si>
  <si>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</si>
  <si>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</si>
  <si>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</si>
  <si>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</si>
  <si>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</si>
  <si>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</si>
  <si>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</si>
  <si>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</si>
  <si>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</si>
  <si>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</si>
  <si>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</si>
  <si>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</si>
  <si>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</si>
  <si>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</si>
  <si>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</si>
  <si>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</si>
  <si>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</si>
  <si>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agosto 2024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</si>
  <si>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</si>
  <si>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</si>
  <si>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</si>
  <si>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</si>
  <si>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</si>
  <si>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</si>
  <si>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</si>
  <si>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</si>
  <si>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</si>
  <si>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</si>
  <si>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</si>
  <si>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</si>
  <si>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</si>
  <si>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</si>
  <si>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agosto 2019</t>
  </si>
  <si>
    <t>agosto 2021</t>
  </si>
  <si>
    <t>agosto 2022</t>
  </si>
  <si>
    <t>agosto 2023</t>
  </si>
  <si>
    <t>agosto 2024</t>
  </si>
  <si>
    <t>acumulado a agosto 2019</t>
  </si>
  <si>
    <t>acumulado a agosto 2021</t>
  </si>
  <si>
    <t>acumulado a agosto 2022</t>
  </si>
  <si>
    <t>acumulado a agosto 2023</t>
  </si>
  <si>
    <t>acumulado a agosto 2024</t>
  </si>
  <si>
    <t>agosto 2020</t>
  </si>
  <si>
    <t>Viajeros  entrados en los establecimientos alojativos de Puerto de la Cruz 
(hotel + apartamento)</t>
  </si>
  <si>
    <t>-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</si>
  <si>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</si>
  <si>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</si>
  <si>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</si>
  <si>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</si>
  <si>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</si>
  <si>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</si>
  <si>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</si>
  <si>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</si>
  <si>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</si>
  <si>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</si>
  <si>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</si>
  <si>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21/20</t>
  </si>
  <si>
    <t>var 23/22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</si>
  <si>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</si>
  <si>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</si>
  <si>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</si>
  <si>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</si>
  <si>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</si>
  <si>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</si>
  <si>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</si>
  <si>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</si>
  <si>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</si>
  <si>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agosto 2020</t>
  </si>
  <si>
    <t>Viajeros entrados en los establecimientos alojativos de Puerto de la Cruz según lugar de residencia (hotel + apartamento)</t>
  </si>
  <si>
    <t>acumulado agosto 2018</t>
  </si>
  <si>
    <t>acumulado agosto 2019</t>
  </si>
  <si>
    <t>acumulado agosto 2020</t>
  </si>
  <si>
    <t>acumulado agosto 2022</t>
  </si>
  <si>
    <t>acumulado agosto 2023</t>
  </si>
  <si>
    <t>acumulado agosto 2024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</si>
  <si>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</si>
  <si>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</si>
  <si>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acumulado agosto 2021</t>
  </si>
  <si>
    <t>Viajeros alojados en los establecimientos alojativos de Puerto de la Cruz según lugar de residencia (hotel + apartamento)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</si>
  <si>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</si>
  <si>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</si>
  <si>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24/23</t>
  </si>
  <si>
    <t>var 24/19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</si>
  <si>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</si>
  <si>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</si>
  <si>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</si>
  <si>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</si>
  <si>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</si>
  <si>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</si>
  <si>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</si>
  <si>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</si>
  <si>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</si>
  <si>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</si>
  <si>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2020</t>
  </si>
  <si>
    <t>2021</t>
  </si>
  <si>
    <t>2022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</si>
  <si>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</si>
  <si>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</si>
  <si>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</si>
  <si>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</si>
  <si>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agosto 2018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</si>
  <si>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</si>
  <si>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</si>
  <si>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</si>
  <si>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</si>
  <si>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</si>
  <si>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</si>
  <si>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</si>
  <si>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</si>
  <si>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</si>
  <si>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</si>
  <si>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</si>
  <si>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</si>
  <si>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</si>
  <si>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</si>
  <si>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</si>
  <si>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</si>
  <si>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</si>
  <si>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</si>
  <si>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</si>
  <si>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</si>
  <si>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</si>
  <si>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</si>
  <si>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</si>
  <si>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</si>
  <si>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</si>
  <si>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</si>
  <si>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</si>
  <si>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</si>
  <si>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</si>
  <si>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</si>
  <si>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24/23</t>
  </si>
  <si>
    <t>dif 24/19</t>
  </si>
  <si>
    <t>def 24/23</t>
  </si>
  <si>
    <t>def 24/19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</si>
</sst>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218B2D3D-2DB2-4FF7-A214-FE26D3A529EB}"/>
    <cellStyle name="Normal 2 6" xfId="3" xr:uid="{321B941A-7D13-4ADE-AFB3-9B2FBEFA8BCC}"/>
    <cellStyle name="Porcentaje" xfId="1" builtinId="5"/>
  </cellStyles>
  <dxfs count="0"/>
  <tableStyles count="1" defaultTableStyle="TableStyleMedium2" defaultPivotStyle="PivotStyleLight16">
    <tableStyle name="Invisible" pivot="0" table="0" count="0" xr9:uid="{DF88200E-357F-4076-B23B-A5B81F5C2345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0E-45A2-9E7C-6842B44A4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0E-45A2-9E7C-6842B44A40B4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0E-45A2-9E7C-6842B44A40B4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0E-45A2-9E7C-6842B44A40B4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0E-45A2-9E7C-6842B44A4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0E-45A2-9E7C-6842B44A40B4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0E-45A2-9E7C-6842B44A40B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0E-45A2-9E7C-6842B44A40B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12">
                  <c:v>613713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0E-45A2-9E7C-6842B44A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0E-45A2-9E7C-6842B44A40B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0E-45A2-9E7C-6842B44A40B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0E-45A2-9E7C-6842B44A40B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0E-45A2-9E7C-6842B44A40B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0E-45A2-9E7C-6842B44A40B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0E-45A2-9E7C-6842B44A40B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0E-45A2-9E7C-6842B44A40B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0E-45A2-9E7C-6842B44A40B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0E-45A2-9E7C-6842B44A40B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0E-45A2-9E7C-6842B44A40B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0E-45A2-9E7C-6842B44A40B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0E-45A2-9E7C-6842B44A40B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0E-45A2-9E7C-6842B44A40B4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12">
                  <c:v>0.16569543266765185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0E-45A2-9E7C-6842B44A40B4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12">
                  <c:v>0.16469992105183251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0E-45A2-9E7C-6842B44A4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E0-487A-84E7-5C5342F465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651</c:v>
                </c:pt>
                <c:pt idx="1">
                  <c:v>577</c:v>
                </c:pt>
                <c:pt idx="2">
                  <c:v>732</c:v>
                </c:pt>
                <c:pt idx="3">
                  <c:v>589</c:v>
                </c:pt>
                <c:pt idx="4">
                  <c:v>502</c:v>
                </c:pt>
                <c:pt idx="5">
                  <c:v>600</c:v>
                </c:pt>
                <c:pt idx="6">
                  <c:v>1496</c:v>
                </c:pt>
                <c:pt idx="7">
                  <c:v>1491</c:v>
                </c:pt>
                <c:pt idx="8">
                  <c:v>765</c:v>
                </c:pt>
                <c:pt idx="9">
                  <c:v>687</c:v>
                </c:pt>
                <c:pt idx="10">
                  <c:v>622</c:v>
                </c:pt>
                <c:pt idx="11">
                  <c:v>584</c:v>
                </c:pt>
                <c:pt idx="12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E0-487A-84E7-5C5342F465C9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E0-487A-84E7-5C5342F465C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1010</c:v>
                </c:pt>
                <c:pt idx="1">
                  <c:v>945</c:v>
                </c:pt>
                <c:pt idx="2">
                  <c:v>771</c:v>
                </c:pt>
                <c:pt idx="3">
                  <c:v>905</c:v>
                </c:pt>
                <c:pt idx="4">
                  <c:v>629</c:v>
                </c:pt>
                <c:pt idx="5">
                  <c:v>536</c:v>
                </c:pt>
                <c:pt idx="6">
                  <c:v>1018</c:v>
                </c:pt>
                <c:pt idx="7">
                  <c:v>1226</c:v>
                </c:pt>
                <c:pt idx="8">
                  <c:v>829</c:v>
                </c:pt>
                <c:pt idx="9">
                  <c:v>890</c:v>
                </c:pt>
                <c:pt idx="10">
                  <c:v>1031</c:v>
                </c:pt>
                <c:pt idx="11">
                  <c:v>923</c:v>
                </c:pt>
                <c:pt idx="12">
                  <c:v>10713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E0-487A-84E7-5C5342F465C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E0-487A-84E7-5C5342F465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E0-487A-84E7-5C5342F465C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7E0-487A-84E7-5C5342F465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7E0-487A-84E7-5C5342F465C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12">
                  <c:v>11797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E0-487A-84E7-5C5342F4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E0-487A-84E7-5C5342F465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E0-487A-84E7-5C5342F465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E0-487A-84E7-5C5342F465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E0-487A-84E7-5C5342F465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E0-487A-84E7-5C5342F465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E0-487A-84E7-5C5342F465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E0-487A-84E7-5C5342F465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E0-487A-84E7-5C5342F465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E0-487A-84E7-5C5342F465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7E0-487A-84E7-5C5342F465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7E0-487A-84E7-5C5342F465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7E0-487A-84E7-5C5342F465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7E0-487A-84E7-5C5342F465C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0.46241457858769941</c:v>
                </c:pt>
                <c:pt idx="1">
                  <c:v>0.581989247311828</c:v>
                </c:pt>
                <c:pt idx="2">
                  <c:v>0.22807017543859653</c:v>
                </c:pt>
                <c:pt idx="3">
                  <c:v>0.66997167138810187</c:v>
                </c:pt>
                <c:pt idx="4">
                  <c:v>0.64424514200298955</c:v>
                </c:pt>
                <c:pt idx="5">
                  <c:v>0.63910614525139664</c:v>
                </c:pt>
                <c:pt idx="6">
                  <c:v>1.2905027932960893</c:v>
                </c:pt>
                <c:pt idx="7">
                  <c:v>0.20509849362688293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0.56313767059758835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E0-487A-84E7-5C5342F465C9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0.97235023041474644</c:v>
                </c:pt>
                <c:pt idx="1">
                  <c:v>1.0398613518197575</c:v>
                </c:pt>
                <c:pt idx="2">
                  <c:v>0.43442622950819665</c:v>
                </c:pt>
                <c:pt idx="3">
                  <c:v>1.0016977928692699</c:v>
                </c:pt>
                <c:pt idx="4">
                  <c:v>1.191235059760956</c:v>
                </c:pt>
                <c:pt idx="5">
                  <c:v>1.4449999999999998</c:v>
                </c:pt>
                <c:pt idx="6">
                  <c:v>0.64438502673796783</c:v>
                </c:pt>
                <c:pt idx="7">
                  <c:v>0.39503688799463443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0.77719192527869829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7E0-487A-84E7-5C5342F4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4C-433D-B6FF-715151C75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C-433D-B6FF-715151C75518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4C-433D-B6FF-715151C75518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4C-433D-B6FF-715151C75518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4C-433D-B6FF-715151C75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4C-433D-B6FF-715151C75518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4C-433D-B6FF-715151C75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4C-433D-B6FF-715151C75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12">
                  <c:v>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4C-433D-B6FF-715151C7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4C-433D-B6FF-715151C75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4C-433D-B6FF-715151C75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4C-433D-B6FF-715151C75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4C-433D-B6FF-715151C75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4C-433D-B6FF-715151C75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4C-433D-B6FF-715151C75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4C-433D-B6FF-715151C75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4C-433D-B6FF-715151C75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4C-433D-B6FF-715151C75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4C-433D-B6FF-715151C75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4C-433D-B6FF-715151C75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4C-433D-B6FF-715151C75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4C-433D-B6FF-715151C7551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0.28367022484669535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4C-433D-B6FF-715151C75518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0.27728813559322041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4C-433D-B6FF-715151C75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6-4269-8157-CBD814B23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1443</c:v>
                </c:pt>
                <c:pt idx="1">
                  <c:v>1063</c:v>
                </c:pt>
                <c:pt idx="2">
                  <c:v>1474</c:v>
                </c:pt>
                <c:pt idx="3">
                  <c:v>444</c:v>
                </c:pt>
                <c:pt idx="4">
                  <c:v>137</c:v>
                </c:pt>
                <c:pt idx="5">
                  <c:v>130</c:v>
                </c:pt>
                <c:pt idx="6">
                  <c:v>357</c:v>
                </c:pt>
                <c:pt idx="7">
                  <c:v>253</c:v>
                </c:pt>
                <c:pt idx="8">
                  <c:v>237</c:v>
                </c:pt>
                <c:pt idx="9">
                  <c:v>767</c:v>
                </c:pt>
                <c:pt idx="10">
                  <c:v>1193</c:v>
                </c:pt>
                <c:pt idx="11">
                  <c:v>1022</c:v>
                </c:pt>
                <c:pt idx="12">
                  <c:v>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6-4269-8157-CBD814B23F52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6-4269-8157-CBD814B23F5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889</c:v>
                </c:pt>
                <c:pt idx="1">
                  <c:v>888</c:v>
                </c:pt>
                <c:pt idx="2">
                  <c:v>943</c:v>
                </c:pt>
                <c:pt idx="3">
                  <c:v>477</c:v>
                </c:pt>
                <c:pt idx="4">
                  <c:v>77</c:v>
                </c:pt>
                <c:pt idx="5">
                  <c:v>102</c:v>
                </c:pt>
                <c:pt idx="6">
                  <c:v>397</c:v>
                </c:pt>
                <c:pt idx="7">
                  <c:v>242</c:v>
                </c:pt>
                <c:pt idx="8">
                  <c:v>238</c:v>
                </c:pt>
                <c:pt idx="9">
                  <c:v>871</c:v>
                </c:pt>
                <c:pt idx="10">
                  <c:v>1448</c:v>
                </c:pt>
                <c:pt idx="11">
                  <c:v>1009</c:v>
                </c:pt>
                <c:pt idx="12">
                  <c:v>7581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6-4269-8157-CBD814B23F5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6-4269-8157-CBD814B23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D6-4269-8157-CBD814B23F5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9D6-4269-8157-CBD814B23F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9D6-4269-8157-CBD814B23F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12">
                  <c:v>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9D6-4269-8157-CBD814B2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6-4269-8157-CBD814B23F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6-4269-8157-CBD814B23F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6-4269-8157-CBD814B23F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6-4269-8157-CBD814B23F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6-4269-8157-CBD814B23F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6-4269-8157-CBD814B23F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6-4269-8157-CBD814B23F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6-4269-8157-CBD814B23F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6-4269-8157-CBD814B23F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6-4269-8157-CBD814B23F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D6-4269-8157-CBD814B23F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D6-4269-8157-CBD814B23F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D6-4269-8157-CBD814B23F5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-0.1969157769869514</c:v>
                </c:pt>
                <c:pt idx="1">
                  <c:v>-0.13943950786056047</c:v>
                </c:pt>
                <c:pt idx="2">
                  <c:v>-2.5083612040133763E-2</c:v>
                </c:pt>
                <c:pt idx="3">
                  <c:v>-0.4208494208494209</c:v>
                </c:pt>
                <c:pt idx="4">
                  <c:v>-0.44776119402985071</c:v>
                </c:pt>
                <c:pt idx="5">
                  <c:v>-0.19999999999999996</c:v>
                </c:pt>
                <c:pt idx="6">
                  <c:v>0.56428571428571428</c:v>
                </c:pt>
                <c:pt idx="7">
                  <c:v>-6.3694267515923553E-3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-0.14997283100887515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9D6-4269-8157-CBD814B23F52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-6.1677061677061662E-2</c:v>
                </c:pt>
                <c:pt idx="1">
                  <c:v>0.18438381937911563</c:v>
                </c:pt>
                <c:pt idx="2">
                  <c:v>-0.20895522388059706</c:v>
                </c:pt>
                <c:pt idx="3">
                  <c:v>-0.32432432432432434</c:v>
                </c:pt>
                <c:pt idx="4">
                  <c:v>-0.18978102189781021</c:v>
                </c:pt>
                <c:pt idx="5">
                  <c:v>-1.538461538461533E-2</c:v>
                </c:pt>
                <c:pt idx="6">
                  <c:v>-0.38655462184873945</c:v>
                </c:pt>
                <c:pt idx="7">
                  <c:v>-0.38339920948616601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-0.11469534050179209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9D6-4269-8157-CBD814B2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7-478A-99A1-6654AF22EB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2174</c:v>
                </c:pt>
                <c:pt idx="1">
                  <c:v>1622</c:v>
                </c:pt>
                <c:pt idx="2">
                  <c:v>2011</c:v>
                </c:pt>
                <c:pt idx="3">
                  <c:v>677</c:v>
                </c:pt>
                <c:pt idx="4">
                  <c:v>63</c:v>
                </c:pt>
                <c:pt idx="5">
                  <c:v>168</c:v>
                </c:pt>
                <c:pt idx="6">
                  <c:v>289</c:v>
                </c:pt>
                <c:pt idx="7">
                  <c:v>195</c:v>
                </c:pt>
                <c:pt idx="8">
                  <c:v>148</c:v>
                </c:pt>
                <c:pt idx="9">
                  <c:v>1419</c:v>
                </c:pt>
                <c:pt idx="10">
                  <c:v>2227</c:v>
                </c:pt>
                <c:pt idx="11">
                  <c:v>2188</c:v>
                </c:pt>
                <c:pt idx="12">
                  <c:v>13181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7-478A-99A1-6654AF22EB12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7-478A-99A1-6654AF22EB12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919</c:v>
                </c:pt>
                <c:pt idx="1">
                  <c:v>702</c:v>
                </c:pt>
                <c:pt idx="2">
                  <c:v>795</c:v>
                </c:pt>
                <c:pt idx="3">
                  <c:v>625</c:v>
                </c:pt>
                <c:pt idx="4">
                  <c:v>39</c:v>
                </c:pt>
                <c:pt idx="5">
                  <c:v>75</c:v>
                </c:pt>
                <c:pt idx="6">
                  <c:v>149</c:v>
                </c:pt>
                <c:pt idx="7">
                  <c:v>168</c:v>
                </c:pt>
                <c:pt idx="8">
                  <c:v>170</c:v>
                </c:pt>
                <c:pt idx="9">
                  <c:v>931</c:v>
                </c:pt>
                <c:pt idx="10">
                  <c:v>1396</c:v>
                </c:pt>
                <c:pt idx="11">
                  <c:v>1630</c:v>
                </c:pt>
                <c:pt idx="12">
                  <c:v>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7-478A-99A1-6654AF22EB12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7-478A-99A1-6654AF22EB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7-478A-99A1-6654AF22EB12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427-478A-99A1-6654AF22EB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427-478A-99A1-6654AF22EB1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12">
                  <c:v>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427-478A-99A1-6654AF22E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27-478A-99A1-6654AF22EB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27-478A-99A1-6654AF22EB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27-478A-99A1-6654AF22EB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27-478A-99A1-6654AF22EB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27-478A-99A1-6654AF22EB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27-478A-99A1-6654AF22EB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27-478A-99A1-6654AF22EB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7-478A-99A1-6654AF22EB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7-478A-99A1-6654AF22EB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7-478A-99A1-6654AF22EB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7-478A-99A1-6654AF22EB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7-478A-99A1-6654AF22EB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7-478A-99A1-6654AF22EB12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1.389693109438328E-2</c:v>
                </c:pt>
                <c:pt idx="1">
                  <c:v>0.28312302839116721</c:v>
                </c:pt>
                <c:pt idx="2">
                  <c:v>8.3597213426219064E-2</c:v>
                </c:pt>
                <c:pt idx="3">
                  <c:v>-0.20170109356014576</c:v>
                </c:pt>
                <c:pt idx="4">
                  <c:v>-0.35087719298245612</c:v>
                </c:pt>
                <c:pt idx="5">
                  <c:v>-0.19047619047619047</c:v>
                </c:pt>
                <c:pt idx="6">
                  <c:v>-0.41025641025641024</c:v>
                </c:pt>
                <c:pt idx="7">
                  <c:v>-0.34042553191489366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3.4247742375191681E-2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427-478A-99A1-6654AF22EB12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-0.19457221711131556</c:v>
                </c:pt>
                <c:pt idx="1">
                  <c:v>3.0826140567201676E-3</c:v>
                </c:pt>
                <c:pt idx="2">
                  <c:v>-0.14917951268025853</c:v>
                </c:pt>
                <c:pt idx="3">
                  <c:v>-2.954209748892167E-2</c:v>
                </c:pt>
                <c:pt idx="4">
                  <c:v>0.17460317460317465</c:v>
                </c:pt>
                <c:pt idx="5">
                  <c:v>-0.29166666666666663</c:v>
                </c:pt>
                <c:pt idx="6">
                  <c:v>-0.76124567474048443</c:v>
                </c:pt>
                <c:pt idx="7">
                  <c:v>-0.68205128205128207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-0.15682733713015695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427-478A-99A1-6654AF22E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18-49F2-809F-5238E730E2C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57351</c:v>
                </c:pt>
                <c:pt idx="1">
                  <c:v>52983</c:v>
                </c:pt>
                <c:pt idx="2">
                  <c:v>68140</c:v>
                </c:pt>
                <c:pt idx="3">
                  <c:v>63613</c:v>
                </c:pt>
                <c:pt idx="4">
                  <c:v>65314</c:v>
                </c:pt>
                <c:pt idx="5">
                  <c:v>70924</c:v>
                </c:pt>
                <c:pt idx="6">
                  <c:v>72529</c:v>
                </c:pt>
                <c:pt idx="7">
                  <c:v>76074</c:v>
                </c:pt>
                <c:pt idx="8">
                  <c:v>69073</c:v>
                </c:pt>
                <c:pt idx="9">
                  <c:v>66991</c:v>
                </c:pt>
                <c:pt idx="10">
                  <c:v>66714</c:v>
                </c:pt>
                <c:pt idx="11">
                  <c:v>62015</c:v>
                </c:pt>
                <c:pt idx="12">
                  <c:v>791721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8-49F2-809F-5238E730E2CF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18-49F2-809F-5238E730E2CF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36105</c:v>
                </c:pt>
                <c:pt idx="1">
                  <c:v>50459</c:v>
                </c:pt>
                <c:pt idx="2">
                  <c:v>57186</c:v>
                </c:pt>
                <c:pt idx="3">
                  <c:v>60780</c:v>
                </c:pt>
                <c:pt idx="4">
                  <c:v>53595</c:v>
                </c:pt>
                <c:pt idx="5">
                  <c:v>63207</c:v>
                </c:pt>
                <c:pt idx="6">
                  <c:v>73949</c:v>
                </c:pt>
                <c:pt idx="7">
                  <c:v>65748</c:v>
                </c:pt>
                <c:pt idx="8">
                  <c:v>62173</c:v>
                </c:pt>
                <c:pt idx="9">
                  <c:v>64171</c:v>
                </c:pt>
                <c:pt idx="10">
                  <c:v>61752</c:v>
                </c:pt>
                <c:pt idx="11">
                  <c:v>61100</c:v>
                </c:pt>
                <c:pt idx="12">
                  <c:v>710225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18-49F2-809F-5238E730E2CF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18-49F2-809F-5238E730E2C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18-49F2-809F-5238E730E2CF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18-49F2-809F-5238E730E2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18-49F2-809F-5238E730E2CF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12">
                  <c:v>613713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18-49F2-809F-5238E730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18-49F2-809F-5238E730E2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18-49F2-809F-5238E730E2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18-49F2-809F-5238E730E2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18-49F2-809F-5238E730E2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18-49F2-809F-5238E730E2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18-49F2-809F-5238E730E2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18-49F2-809F-5238E730E2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18-49F2-809F-5238E730E2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18-49F2-809F-5238E730E2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18-49F2-809F-5238E730E2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18-49F2-809F-5238E730E2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18-49F2-809F-5238E730E2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18-49F2-809F-5238E730E2CF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7.3109439488749928E-2</c:v>
                </c:pt>
                <c:pt idx="1">
                  <c:v>0.1563229521520344</c:v>
                </c:pt>
                <c:pt idx="2">
                  <c:v>0.14824627427367143</c:v>
                </c:pt>
                <c:pt idx="3">
                  <c:v>2.1443482532080838E-2</c:v>
                </c:pt>
                <c:pt idx="4">
                  <c:v>0.32646562704396032</c:v>
                </c:pt>
                <c:pt idx="5">
                  <c:v>0.16888596097779773</c:v>
                </c:pt>
                <c:pt idx="6">
                  <c:v>0.21102249956291952</c:v>
                </c:pt>
                <c:pt idx="7">
                  <c:v>0.21657739396589415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0.16569543266765185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18-49F2-809F-5238E730E2CF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0.12432215654478562</c:v>
                </c:pt>
                <c:pt idx="1">
                  <c:v>0.26208406469999801</c:v>
                </c:pt>
                <c:pt idx="2">
                  <c:v>0.11943058409157614</c:v>
                </c:pt>
                <c:pt idx="3">
                  <c:v>4.6091207771996379E-2</c:v>
                </c:pt>
                <c:pt idx="4">
                  <c:v>0.17991548519459832</c:v>
                </c:pt>
                <c:pt idx="5">
                  <c:v>0.17580790705543969</c:v>
                </c:pt>
                <c:pt idx="6">
                  <c:v>0.2415447614057824</c:v>
                </c:pt>
                <c:pt idx="7">
                  <c:v>0.17036043852038807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0.16469992105183251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18-49F2-809F-5238E730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6F-484F-8F35-D5C2B666B1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45267</c:v>
                </c:pt>
                <c:pt idx="1">
                  <c:v>42754</c:v>
                </c:pt>
                <c:pt idx="2">
                  <c:v>53570</c:v>
                </c:pt>
                <c:pt idx="3">
                  <c:v>50234</c:v>
                </c:pt>
                <c:pt idx="4">
                  <c:v>51257</c:v>
                </c:pt>
                <c:pt idx="5">
                  <c:v>55245</c:v>
                </c:pt>
                <c:pt idx="6">
                  <c:v>57630</c:v>
                </c:pt>
                <c:pt idx="7">
                  <c:v>61154</c:v>
                </c:pt>
                <c:pt idx="8">
                  <c:v>56624</c:v>
                </c:pt>
                <c:pt idx="9">
                  <c:v>54932</c:v>
                </c:pt>
                <c:pt idx="10">
                  <c:v>54302</c:v>
                </c:pt>
                <c:pt idx="11">
                  <c:v>49590</c:v>
                </c:pt>
                <c:pt idx="12">
                  <c:v>632559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6F-484F-8F35-D5C2B666B1B1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6F-484F-8F35-D5C2B666B1B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28358</c:v>
                </c:pt>
                <c:pt idx="1">
                  <c:v>41758</c:v>
                </c:pt>
                <c:pt idx="2">
                  <c:v>46880</c:v>
                </c:pt>
                <c:pt idx="3">
                  <c:v>49231</c:v>
                </c:pt>
                <c:pt idx="4">
                  <c:v>43875</c:v>
                </c:pt>
                <c:pt idx="5">
                  <c:v>51223</c:v>
                </c:pt>
                <c:pt idx="6">
                  <c:v>58059</c:v>
                </c:pt>
                <c:pt idx="7">
                  <c:v>52300</c:v>
                </c:pt>
                <c:pt idx="8">
                  <c:v>51986</c:v>
                </c:pt>
                <c:pt idx="9">
                  <c:v>50768</c:v>
                </c:pt>
                <c:pt idx="10">
                  <c:v>50254</c:v>
                </c:pt>
                <c:pt idx="11">
                  <c:v>50108</c:v>
                </c:pt>
                <c:pt idx="12">
                  <c:v>574800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6F-484F-8F35-D5C2B666B1B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6F-484F-8F35-D5C2B666B1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6F-484F-8F35-D5C2B666B1B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D6F-484F-8F35-D5C2B666B1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D6F-484F-8F35-D5C2B666B1B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12">
                  <c:v>496487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D6F-484F-8F35-D5C2B666B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6F-484F-8F35-D5C2B666B1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F-484F-8F35-D5C2B666B1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F-484F-8F35-D5C2B666B1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F-484F-8F35-D5C2B666B1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F-484F-8F35-D5C2B666B1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F-484F-8F35-D5C2B666B1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F-484F-8F35-D5C2B666B1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F-484F-8F35-D5C2B666B1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F-484F-8F35-D5C2B666B1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F-484F-8F35-D5C2B666B1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F-484F-8F35-D5C2B666B1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6F-484F-8F35-D5C2B666B1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6F-484F-8F35-D5C2B666B1B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9.8041986273718296E-2</c:v>
                </c:pt>
                <c:pt idx="1">
                  <c:v>0.17826765103462616</c:v>
                </c:pt>
                <c:pt idx="2">
                  <c:v>0.16924224065616555</c:v>
                </c:pt>
                <c:pt idx="3">
                  <c:v>-2.2250599798777637E-3</c:v>
                </c:pt>
                <c:pt idx="4">
                  <c:v>0.33233429643365398</c:v>
                </c:pt>
                <c:pt idx="5">
                  <c:v>0.15909488336306099</c:v>
                </c:pt>
                <c:pt idx="6">
                  <c:v>0.16802075176194209</c:v>
                </c:pt>
                <c:pt idx="7">
                  <c:v>0.16552511415525117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0.15695097568591621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D6F-484F-8F35-D5C2B666B1B1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0.20169218194269556</c:v>
                </c:pt>
                <c:pt idx="1">
                  <c:v>0.3251859475136829</c:v>
                </c:pt>
                <c:pt idx="2">
                  <c:v>0.17087922344595863</c:v>
                </c:pt>
                <c:pt idx="3">
                  <c:v>2.6575626069992531E-2</c:v>
                </c:pt>
                <c:pt idx="4">
                  <c:v>0.20551339329262341</c:v>
                </c:pt>
                <c:pt idx="5">
                  <c:v>0.19981898814372334</c:v>
                </c:pt>
                <c:pt idx="6">
                  <c:v>0.24232170744403958</c:v>
                </c:pt>
                <c:pt idx="7">
                  <c:v>0.16868888380155012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0.1902994646508962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6F-484F-8F35-D5C2B666B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3E-466E-AA7D-325AC60D52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34864</c:v>
                </c:pt>
                <c:pt idx="1">
                  <c:v>33220</c:v>
                </c:pt>
                <c:pt idx="2">
                  <c:v>41510</c:v>
                </c:pt>
                <c:pt idx="3">
                  <c:v>40181</c:v>
                </c:pt>
                <c:pt idx="4">
                  <c:v>40802</c:v>
                </c:pt>
                <c:pt idx="5">
                  <c:v>44012</c:v>
                </c:pt>
                <c:pt idx="6">
                  <c:v>46407</c:v>
                </c:pt>
                <c:pt idx="7">
                  <c:v>48602</c:v>
                </c:pt>
                <c:pt idx="8">
                  <c:v>44948</c:v>
                </c:pt>
                <c:pt idx="9">
                  <c:v>44583</c:v>
                </c:pt>
                <c:pt idx="10">
                  <c:v>42309</c:v>
                </c:pt>
                <c:pt idx="11">
                  <c:v>39769</c:v>
                </c:pt>
                <c:pt idx="12">
                  <c:v>501207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3E-466E-AA7D-325AC60D5212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3E-466E-AA7D-325AC60D5212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21891</c:v>
                </c:pt>
                <c:pt idx="1">
                  <c:v>31654</c:v>
                </c:pt>
                <c:pt idx="2">
                  <c:v>36530</c:v>
                </c:pt>
                <c:pt idx="3">
                  <c:v>40420</c:v>
                </c:pt>
                <c:pt idx="4">
                  <c:v>36270</c:v>
                </c:pt>
                <c:pt idx="5">
                  <c:v>43291</c:v>
                </c:pt>
                <c:pt idx="6">
                  <c:v>49808</c:v>
                </c:pt>
                <c:pt idx="7">
                  <c:v>43951</c:v>
                </c:pt>
                <c:pt idx="8">
                  <c:v>44396</c:v>
                </c:pt>
                <c:pt idx="9">
                  <c:v>43447</c:v>
                </c:pt>
                <c:pt idx="10">
                  <c:v>41928</c:v>
                </c:pt>
                <c:pt idx="11">
                  <c:v>42758</c:v>
                </c:pt>
                <c:pt idx="12">
                  <c:v>476344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3E-466E-AA7D-325AC60D5212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3E-466E-AA7D-325AC60D52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3E-466E-AA7D-325AC60D5212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63E-466E-AA7D-325AC60D52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63E-466E-AA7D-325AC60D5212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12">
                  <c:v>418592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3E-466E-AA7D-325AC60D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3E-466E-AA7D-325AC60D52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3E-466E-AA7D-325AC60D52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3E-466E-AA7D-325AC60D52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3E-466E-AA7D-325AC60D52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3E-466E-AA7D-325AC60D52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3E-466E-AA7D-325AC60D52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3E-466E-AA7D-325AC60D52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3E-466E-AA7D-325AC60D52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3E-466E-AA7D-325AC60D52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3E-466E-AA7D-325AC60D52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3E-466E-AA7D-325AC60D52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3E-466E-AA7D-325AC60D52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3E-466E-AA7D-325AC60D5212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9.9722268378949375E-2</c:v>
                </c:pt>
                <c:pt idx="1">
                  <c:v>0.2001833816568781</c:v>
                </c:pt>
                <c:pt idx="2">
                  <c:v>0.18579418344519016</c:v>
                </c:pt>
                <c:pt idx="3">
                  <c:v>-1.4786787065623641E-2</c:v>
                </c:pt>
                <c:pt idx="4">
                  <c:v>0.33734061930783232</c:v>
                </c:pt>
                <c:pt idx="5">
                  <c:v>0.16341238582083295</c:v>
                </c:pt>
                <c:pt idx="6">
                  <c:v>0.17019378115725559</c:v>
                </c:pt>
                <c:pt idx="7">
                  <c:v>0.16815393728622485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0.1617648283269546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63E-466E-AA7D-325AC60D5212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0.3288205598898577</c:v>
                </c:pt>
                <c:pt idx="1">
                  <c:v>0.45788681517158336</c:v>
                </c:pt>
                <c:pt idx="2">
                  <c:v>0.27692122380149353</c:v>
                </c:pt>
                <c:pt idx="3">
                  <c:v>5.6270376546128764E-2</c:v>
                </c:pt>
                <c:pt idx="4">
                  <c:v>0.25959511788637801</c:v>
                </c:pt>
                <c:pt idx="5">
                  <c:v>0.26174679632827402</c:v>
                </c:pt>
                <c:pt idx="6">
                  <c:v>0.29995474820608958</c:v>
                </c:pt>
                <c:pt idx="7">
                  <c:v>0.25782889593020863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0.27000770635744153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63E-466E-AA7D-325AC60D5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BD-45D7-BB54-E1CD98A9E6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10403</c:v>
                </c:pt>
                <c:pt idx="1">
                  <c:v>9534</c:v>
                </c:pt>
                <c:pt idx="2">
                  <c:v>12060</c:v>
                </c:pt>
                <c:pt idx="3">
                  <c:v>10053</c:v>
                </c:pt>
                <c:pt idx="4">
                  <c:v>10455</c:v>
                </c:pt>
                <c:pt idx="5">
                  <c:v>11233</c:v>
                </c:pt>
                <c:pt idx="6">
                  <c:v>11223</c:v>
                </c:pt>
                <c:pt idx="7">
                  <c:v>12552</c:v>
                </c:pt>
                <c:pt idx="8">
                  <c:v>11676</c:v>
                </c:pt>
                <c:pt idx="9">
                  <c:v>10349</c:v>
                </c:pt>
                <c:pt idx="10">
                  <c:v>11993</c:v>
                </c:pt>
                <c:pt idx="11">
                  <c:v>9821</c:v>
                </c:pt>
                <c:pt idx="12">
                  <c:v>131352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D-45D7-BB54-E1CD98A9E6C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BD-45D7-BB54-E1CD98A9E6C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6467</c:v>
                </c:pt>
                <c:pt idx="1">
                  <c:v>10104</c:v>
                </c:pt>
                <c:pt idx="2">
                  <c:v>10350</c:v>
                </c:pt>
                <c:pt idx="3">
                  <c:v>8811</c:v>
                </c:pt>
                <c:pt idx="4">
                  <c:v>7605</c:v>
                </c:pt>
                <c:pt idx="5">
                  <c:v>7932</c:v>
                </c:pt>
                <c:pt idx="6">
                  <c:v>8251</c:v>
                </c:pt>
                <c:pt idx="7">
                  <c:v>8349</c:v>
                </c:pt>
                <c:pt idx="8">
                  <c:v>7590</c:v>
                </c:pt>
                <c:pt idx="9">
                  <c:v>7321</c:v>
                </c:pt>
                <c:pt idx="10">
                  <c:v>8326</c:v>
                </c:pt>
                <c:pt idx="11">
                  <c:v>7350</c:v>
                </c:pt>
                <c:pt idx="12">
                  <c:v>98456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BD-45D7-BB54-E1CD98A9E6C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BD-45D7-BB54-E1CD98A9E6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BD-45D7-BB54-E1CD98A9E6C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BD-45D7-BB54-E1CD98A9E6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BD-45D7-BB54-E1CD98A9E6C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12">
                  <c:v>77895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BD-45D7-BB54-E1CD98A9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D-45D7-BB54-E1CD98A9E6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BD-45D7-BB54-E1CD98A9E6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BD-45D7-BB54-E1CD98A9E6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BD-45D7-BB54-E1CD98A9E6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BD-45D7-BB54-E1CD98A9E6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BD-45D7-BB54-E1CD98A9E6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BD-45D7-BB54-E1CD98A9E6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BD-45D7-BB54-E1CD98A9E6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BD-45D7-BB54-E1CD98A9E6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BD-45D7-BB54-E1CD98A9E6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BD-45D7-BB54-E1CD98A9E6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BD-45D7-BB54-E1CD98A9E6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BD-45D7-BB54-E1CD98A9E6C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8.8493187643329252E-2</c:v>
                </c:pt>
                <c:pt idx="1">
                  <c:v>6.3890325918261714E-2</c:v>
                </c:pt>
                <c:pt idx="2">
                  <c:v>8.6528787031861398E-2</c:v>
                </c:pt>
                <c:pt idx="3">
                  <c:v>6.0662405578152168E-2</c:v>
                </c:pt>
                <c:pt idx="4">
                  <c:v>0.30812783090085549</c:v>
                </c:pt>
                <c:pt idx="5">
                  <c:v>0.13729638248360487</c:v>
                </c:pt>
                <c:pt idx="6">
                  <c:v>0.15652263163296731</c:v>
                </c:pt>
                <c:pt idx="7">
                  <c:v>0.15021698008234119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0.13175062112252456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BD-45D7-BB54-E1CD98A9E6C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-0.22435835816591365</c:v>
                </c:pt>
                <c:pt idx="1">
                  <c:v>-0.1371932032724984</c:v>
                </c:pt>
                <c:pt idx="2">
                  <c:v>-0.19411276948590384</c:v>
                </c:pt>
                <c:pt idx="3">
                  <c:v>-9.2111807420670488E-2</c:v>
                </c:pt>
                <c:pt idx="4">
                  <c:v>-5.5475848876135325E-3</c:v>
                </c:pt>
                <c:pt idx="5">
                  <c:v>-4.2820261728834685E-2</c:v>
                </c:pt>
                <c:pt idx="6">
                  <c:v>4.0096230954289602E-3</c:v>
                </c:pt>
                <c:pt idx="7">
                  <c:v>-0.17646590184831101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-0.10990367145452673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BD-45D7-BB54-E1CD98A9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1E-44DE-9420-13C76AE945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12084</c:v>
                </c:pt>
                <c:pt idx="1">
                  <c:v>10229</c:v>
                </c:pt>
                <c:pt idx="2">
                  <c:v>14570</c:v>
                </c:pt>
                <c:pt idx="3">
                  <c:v>13379</c:v>
                </c:pt>
                <c:pt idx="4">
                  <c:v>14057</c:v>
                </c:pt>
                <c:pt idx="5">
                  <c:v>15679</c:v>
                </c:pt>
                <c:pt idx="6">
                  <c:v>14899</c:v>
                </c:pt>
                <c:pt idx="7">
                  <c:v>14920</c:v>
                </c:pt>
                <c:pt idx="8">
                  <c:v>12449</c:v>
                </c:pt>
                <c:pt idx="9">
                  <c:v>12059</c:v>
                </c:pt>
                <c:pt idx="10">
                  <c:v>12412</c:v>
                </c:pt>
                <c:pt idx="11">
                  <c:v>12425</c:v>
                </c:pt>
                <c:pt idx="12">
                  <c:v>159162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E-44DE-9420-13C76AE94540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1E-44DE-9420-13C76AE94540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7747</c:v>
                </c:pt>
                <c:pt idx="1">
                  <c:v>8701</c:v>
                </c:pt>
                <c:pt idx="2">
                  <c:v>10306</c:v>
                </c:pt>
                <c:pt idx="3">
                  <c:v>11549</c:v>
                </c:pt>
                <c:pt idx="4">
                  <c:v>9720</c:v>
                </c:pt>
                <c:pt idx="5">
                  <c:v>11984</c:v>
                </c:pt>
                <c:pt idx="6">
                  <c:v>15890</c:v>
                </c:pt>
                <c:pt idx="7">
                  <c:v>13448</c:v>
                </c:pt>
                <c:pt idx="8">
                  <c:v>10187</c:v>
                </c:pt>
                <c:pt idx="9">
                  <c:v>13403</c:v>
                </c:pt>
                <c:pt idx="10">
                  <c:v>11498</c:v>
                </c:pt>
                <c:pt idx="11">
                  <c:v>10992</c:v>
                </c:pt>
                <c:pt idx="12">
                  <c:v>135425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1E-44DE-9420-13C76AE94540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1E-44DE-9420-13C76AE945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1E-44DE-9420-13C76AE94540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1E-44DE-9420-13C76AE94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1E-44DE-9420-13C76AE94540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12">
                  <c:v>117226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1E-44DE-9420-13C76AE9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1E-44DE-9420-13C76AE94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1E-44DE-9420-13C76AE94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1E-44DE-9420-13C76AE94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1E-44DE-9420-13C76AE94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1E-44DE-9420-13C76AE94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1E-44DE-9420-13C76AE94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1E-44DE-9420-13C76AE94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1E-44DE-9420-13C76AE94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1E-44DE-9420-13C76AE94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1E-44DE-9420-13C76AE94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1E-44DE-9420-13C76AE94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1E-44DE-9420-13C76AE94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1E-44DE-9420-13C76AE94540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-4.3989381873340894E-2</c:v>
                </c:pt>
                <c:pt idx="1">
                  <c:v>4.8029556650246219E-2</c:v>
                </c:pt>
                <c:pt idx="2">
                  <c:v>6.0148611654282425E-2</c:v>
                </c:pt>
                <c:pt idx="3">
                  <c:v>0.11229946524064172</c:v>
                </c:pt>
                <c:pt idx="4">
                  <c:v>0.30324232081911262</c:v>
                </c:pt>
                <c:pt idx="5">
                  <c:v>0.20843339454725252</c:v>
                </c:pt>
                <c:pt idx="6">
                  <c:v>0.41283209555164224</c:v>
                </c:pt>
                <c:pt idx="7">
                  <c:v>0.48044504383007425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0.20424474030243256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1E-44DE-9420-13C76AE94540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-0.16550810989738496</c:v>
                </c:pt>
                <c:pt idx="1">
                  <c:v>-1.6619415387623127E-3</c:v>
                </c:pt>
                <c:pt idx="2">
                  <c:v>-6.9732326698696001E-2</c:v>
                </c:pt>
                <c:pt idx="3">
                  <c:v>0.11936617086478818</c:v>
                </c:pt>
                <c:pt idx="4">
                  <c:v>8.6576083090275313E-2</c:v>
                </c:pt>
                <c:pt idx="5">
                  <c:v>9.1204796224249041E-2</c:v>
                </c:pt>
                <c:pt idx="6">
                  <c:v>0.23853949929525475</c:v>
                </c:pt>
                <c:pt idx="7">
                  <c:v>0.17721179624664884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6.7466785652494643E-2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1E-44DE-9420-13C76AE94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797848</c:v>
                </c:pt>
                <c:pt idx="1">
                  <c:v>710225</c:v>
                </c:pt>
                <c:pt idx="2">
                  <c:v>354204</c:v>
                </c:pt>
                <c:pt idx="3">
                  <c:v>225835</c:v>
                </c:pt>
                <c:pt idx="4">
                  <c:v>791721</c:v>
                </c:pt>
                <c:pt idx="5">
                  <c:v>816835</c:v>
                </c:pt>
                <c:pt idx="6">
                  <c:v>816827</c:v>
                </c:pt>
                <c:pt idx="7">
                  <c:v>779287</c:v>
                </c:pt>
                <c:pt idx="8">
                  <c:v>691266</c:v>
                </c:pt>
                <c:pt idx="9">
                  <c:v>716342</c:v>
                </c:pt>
                <c:pt idx="10">
                  <c:v>710064</c:v>
                </c:pt>
                <c:pt idx="11">
                  <c:v>683727</c:v>
                </c:pt>
                <c:pt idx="12">
                  <c:v>697620</c:v>
                </c:pt>
                <c:pt idx="13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9-465D-9D97-65F53297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0.12337357879545219</c:v>
                </c:pt>
                <c:pt idx="1">
                  <c:v>1.0051298121986201</c:v>
                </c:pt>
                <c:pt idx="2">
                  <c:v>0.56841942125888378</c:v>
                </c:pt>
                <c:pt idx="3">
                  <c:v>-0.71475431370394371</c:v>
                </c:pt>
                <c:pt idx="4">
                  <c:v>-3.0745499397063059E-2</c:v>
                </c:pt>
                <c:pt idx="5">
                  <c:v>9.7939955461257E-6</c:v>
                </c:pt>
                <c:pt idx="6">
                  <c:v>4.8172239495846814E-2</c:v>
                </c:pt>
                <c:pt idx="7">
                  <c:v>0.12733303822262343</c:v>
                </c:pt>
                <c:pt idx="8">
                  <c:v>-3.5005625804434226E-2</c:v>
                </c:pt>
                <c:pt idx="9">
                  <c:v>8.8414565447620941E-3</c:v>
                </c:pt>
                <c:pt idx="10">
                  <c:v>3.8519760079680943E-2</c:v>
                </c:pt>
                <c:pt idx="11">
                  <c:v>-1.9914853358561913E-2</c:v>
                </c:pt>
                <c:pt idx="12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9-465D-9D97-65F53297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B1-434C-B2CD-5D222FABDB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15001</c:v>
                </c:pt>
                <c:pt idx="1">
                  <c:v>15850</c:v>
                </c:pt>
                <c:pt idx="2">
                  <c:v>23828</c:v>
                </c:pt>
                <c:pt idx="3">
                  <c:v>32525</c:v>
                </c:pt>
                <c:pt idx="4">
                  <c:v>38671</c:v>
                </c:pt>
                <c:pt idx="5">
                  <c:v>41845</c:v>
                </c:pt>
                <c:pt idx="6">
                  <c:v>38654</c:v>
                </c:pt>
                <c:pt idx="7">
                  <c:v>41294</c:v>
                </c:pt>
                <c:pt idx="8">
                  <c:v>32388</c:v>
                </c:pt>
                <c:pt idx="9">
                  <c:v>28745</c:v>
                </c:pt>
                <c:pt idx="10">
                  <c:v>24381</c:v>
                </c:pt>
                <c:pt idx="11">
                  <c:v>23101</c:v>
                </c:pt>
                <c:pt idx="12">
                  <c:v>356283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B1-434C-B2CD-5D222FABDB31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B1-434C-B2CD-5D222FABDB31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12392</c:v>
                </c:pt>
                <c:pt idx="1">
                  <c:v>19887</c:v>
                </c:pt>
                <c:pt idx="2">
                  <c:v>21912</c:v>
                </c:pt>
                <c:pt idx="3">
                  <c:v>29771</c:v>
                </c:pt>
                <c:pt idx="4">
                  <c:v>31151</c:v>
                </c:pt>
                <c:pt idx="5">
                  <c:v>38004</c:v>
                </c:pt>
                <c:pt idx="6">
                  <c:v>43951</c:v>
                </c:pt>
                <c:pt idx="7">
                  <c:v>37614</c:v>
                </c:pt>
                <c:pt idx="8">
                  <c:v>32660</c:v>
                </c:pt>
                <c:pt idx="9">
                  <c:v>30437</c:v>
                </c:pt>
                <c:pt idx="10">
                  <c:v>21959</c:v>
                </c:pt>
                <c:pt idx="11">
                  <c:v>22605</c:v>
                </c:pt>
                <c:pt idx="12">
                  <c:v>342343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B1-434C-B2CD-5D222FABDB31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B1-434C-B2CD-5D222FABDB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B1-434C-B2CD-5D222FABDB31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B1-434C-B2CD-5D222FABDB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B1-434C-B2CD-5D222FABDB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12">
                  <c:v>271228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B1-434C-B2CD-5D222FAB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B1-434C-B2CD-5D222FABDB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B1-434C-B2CD-5D222FABDB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B1-434C-B2CD-5D222FABDB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B1-434C-B2CD-5D222FABDB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B1-434C-B2CD-5D222FABDB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B1-434C-B2CD-5D222FABDB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B1-434C-B2CD-5D222FABDB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B1-434C-B2CD-5D222FABDB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B1-434C-B2CD-5D222FABDB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B1-434C-B2CD-5D222FABDB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B1-434C-B2CD-5D222FABDB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B1-434C-B2CD-5D222FABDB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B1-434C-B2CD-5D222FABDB31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-8.3008802347292576E-2</c:v>
                </c:pt>
                <c:pt idx="1">
                  <c:v>2.7501237555690006E-2</c:v>
                </c:pt>
                <c:pt idx="2">
                  <c:v>-9.9522292993625694E-4</c:v>
                </c:pt>
                <c:pt idx="3">
                  <c:v>-2.1905985439931497E-2</c:v>
                </c:pt>
                <c:pt idx="4">
                  <c:v>0.32616888094021457</c:v>
                </c:pt>
                <c:pt idx="5">
                  <c:v>7.987519500780027E-2</c:v>
                </c:pt>
                <c:pt idx="6">
                  <c:v>0.14950100294693058</c:v>
                </c:pt>
                <c:pt idx="7">
                  <c:v>0.28392765693647082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0.11679884049377831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B1-434C-B2CD-5D222FABDB31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0.14585694287047524</c:v>
                </c:pt>
                <c:pt idx="1">
                  <c:v>0.17861198738170336</c:v>
                </c:pt>
                <c:pt idx="2">
                  <c:v>5.3172737955346605E-2</c:v>
                </c:pt>
                <c:pt idx="3">
                  <c:v>-8.7102229054573432E-2</c:v>
                </c:pt>
                <c:pt idx="4">
                  <c:v>7.3802073905510523E-2</c:v>
                </c:pt>
                <c:pt idx="5">
                  <c:v>7.5230015533516603E-2</c:v>
                </c:pt>
                <c:pt idx="6">
                  <c:v>0.20085890205412116</c:v>
                </c:pt>
                <c:pt idx="7">
                  <c:v>0.15355741754250007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9.5127347901222681E-2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B1-434C-B2CD-5D222FABD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652648</c:v>
                </c:pt>
                <c:pt idx="1">
                  <c:v>574800</c:v>
                </c:pt>
                <c:pt idx="2">
                  <c:v>285256</c:v>
                </c:pt>
                <c:pt idx="3">
                  <c:v>177177</c:v>
                </c:pt>
                <c:pt idx="4">
                  <c:v>632559</c:v>
                </c:pt>
                <c:pt idx="5">
                  <c:v>643249</c:v>
                </c:pt>
                <c:pt idx="6">
                  <c:v>632543</c:v>
                </c:pt>
                <c:pt idx="7">
                  <c:v>588624</c:v>
                </c:pt>
                <c:pt idx="8">
                  <c:v>528310</c:v>
                </c:pt>
                <c:pt idx="9">
                  <c:v>558325</c:v>
                </c:pt>
                <c:pt idx="10">
                  <c:v>563361</c:v>
                </c:pt>
                <c:pt idx="11">
                  <c:v>544807</c:v>
                </c:pt>
                <c:pt idx="12">
                  <c:v>547396</c:v>
                </c:pt>
                <c:pt idx="13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3D-4194-B596-065596690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0.13543493389004868</c:v>
                </c:pt>
                <c:pt idx="1">
                  <c:v>1.0150321115068568</c:v>
                </c:pt>
                <c:pt idx="2">
                  <c:v>0.61000581339564386</c:v>
                </c:pt>
                <c:pt idx="3">
                  <c:v>-0.71990438836535409</c:v>
                </c:pt>
                <c:pt idx="4">
                  <c:v>-1.6618758832116387E-2</c:v>
                </c:pt>
                <c:pt idx="5">
                  <c:v>1.6925331558486967E-2</c:v>
                </c:pt>
                <c:pt idx="6">
                  <c:v>7.4612995732419973E-2</c:v>
                </c:pt>
                <c:pt idx="7">
                  <c:v>0.11416403248092966</c:v>
                </c:pt>
                <c:pt idx="8">
                  <c:v>-5.375901132852734E-2</c:v>
                </c:pt>
                <c:pt idx="9">
                  <c:v>-8.9392059443234029E-3</c:v>
                </c:pt>
                <c:pt idx="10">
                  <c:v>3.4056096929738322E-2</c:v>
                </c:pt>
                <c:pt idx="11">
                  <c:v>-4.7296655437745194E-3</c:v>
                </c:pt>
                <c:pt idx="12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3D-4194-B596-065596690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549349</c:v>
                </c:pt>
                <c:pt idx="1">
                  <c:v>476344</c:v>
                </c:pt>
                <c:pt idx="2">
                  <c:v>214429</c:v>
                </c:pt>
                <c:pt idx="3">
                  <c:v>143122</c:v>
                </c:pt>
                <c:pt idx="4">
                  <c:v>501207</c:v>
                </c:pt>
                <c:pt idx="5">
                  <c:v>508840</c:v>
                </c:pt>
                <c:pt idx="6">
                  <c:v>482207</c:v>
                </c:pt>
                <c:pt idx="7">
                  <c:v>443712</c:v>
                </c:pt>
                <c:pt idx="8">
                  <c:v>412346</c:v>
                </c:pt>
                <c:pt idx="9">
                  <c:v>439654</c:v>
                </c:pt>
                <c:pt idx="10">
                  <c:v>451246</c:v>
                </c:pt>
                <c:pt idx="11">
                  <c:v>435425</c:v>
                </c:pt>
                <c:pt idx="12">
                  <c:v>430908</c:v>
                </c:pt>
                <c:pt idx="13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24-4297-A7D1-6DB7F1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0.15326108862502719</c:v>
                </c:pt>
                <c:pt idx="1">
                  <c:v>1.2214532549235413</c:v>
                </c:pt>
                <c:pt idx="2">
                  <c:v>0.4982252903117621</c:v>
                </c:pt>
                <c:pt idx="3">
                  <c:v>-0.71444532897585233</c:v>
                </c:pt>
                <c:pt idx="4">
                  <c:v>-1.5000786101721508E-2</c:v>
                </c:pt>
                <c:pt idx="5">
                  <c:v>5.5231466984096089E-2</c:v>
                </c:pt>
                <c:pt idx="6">
                  <c:v>8.6756725082936637E-2</c:v>
                </c:pt>
                <c:pt idx="7">
                  <c:v>7.6067186295004641E-2</c:v>
                </c:pt>
                <c:pt idx="8">
                  <c:v>-6.2112479358768513E-2</c:v>
                </c:pt>
                <c:pt idx="9">
                  <c:v>-2.5688870372258199E-2</c:v>
                </c:pt>
                <c:pt idx="10">
                  <c:v>3.6334615605442933E-2</c:v>
                </c:pt>
                <c:pt idx="11">
                  <c:v>1.0482515989491903E-2</c:v>
                </c:pt>
                <c:pt idx="12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24-4297-A7D1-6DB7F1280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10-46DB-A716-AA789E44F7B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10-46DB-A716-AA789E44F7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10-46DB-A716-AA789E44F7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10-46DB-A716-AA789E44F7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10-46DB-A716-AA789E44F7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10-46DB-A716-AA789E44F7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10-46DB-A716-AA789E44F7B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210-46DB-A716-AA789E44F7B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797848</c:v>
                </c:pt>
                <c:pt idx="1">
                  <c:v>341923</c:v>
                </c:pt>
                <c:pt idx="2">
                  <c:v>455925</c:v>
                </c:pt>
                <c:pt idx="3">
                  <c:v>93860</c:v>
                </c:pt>
                <c:pt idx="4">
                  <c:v>127349</c:v>
                </c:pt>
                <c:pt idx="5">
                  <c:v>42539</c:v>
                </c:pt>
                <c:pt idx="6">
                  <c:v>12911</c:v>
                </c:pt>
                <c:pt idx="7">
                  <c:v>6968</c:v>
                </c:pt>
                <c:pt idx="8">
                  <c:v>8524</c:v>
                </c:pt>
                <c:pt idx="9">
                  <c:v>9961</c:v>
                </c:pt>
                <c:pt idx="10">
                  <c:v>153813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210-46DB-A716-AA789E44F7BD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544949727437916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10-46DB-A716-AA789E44F7BD}"/>
                </c:ext>
              </c:extLst>
            </c:dLbl>
            <c:dLbl>
              <c:idx val="1"/>
              <c:layout>
                <c:manualLayout>
                  <c:x val="-8.8046397532593867E-3"/>
                  <c:y val="-0.355579783296318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10-46DB-A716-AA789E44F7BD}"/>
                </c:ext>
              </c:extLst>
            </c:dLbl>
            <c:dLbl>
              <c:idx val="2"/>
              <c:layout>
                <c:manualLayout>
                  <c:x val="-5.0334292935168704E-3"/>
                  <c:y val="-0.360825178903919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10-46DB-A716-AA789E44F7BD}"/>
                </c:ext>
              </c:extLst>
            </c:dLbl>
            <c:dLbl>
              <c:idx val="3"/>
              <c:layout>
                <c:manualLayout>
                  <c:x val="-3.7759630879211459E-3"/>
                  <c:y val="-0.15305238127285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10-46DB-A716-AA789E44F7BD}"/>
                </c:ext>
              </c:extLst>
            </c:dLbl>
            <c:dLbl>
              <c:idx val="4"/>
              <c:layout>
                <c:manualLayout>
                  <c:x val="-6.2897073420679376E-3"/>
                  <c:y val="-0.186851694820198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10-46DB-A716-AA789E44F7B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10-46DB-A716-AA789E44F7B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10-46DB-A716-AA789E44F7B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10-46DB-A716-AA789E44F7B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10-46DB-A716-AA789E44F7BD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10-46DB-A716-AA789E44F7B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10-46DB-A716-AA789E44F7B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0.12337357879545219</c:v>
                </c:pt>
                <c:pt idx="1">
                  <c:v>-1.2268397484394011E-3</c:v>
                </c:pt>
                <c:pt idx="2">
                  <c:v>0.23932402237674033</c:v>
                </c:pt>
                <c:pt idx="3">
                  <c:v>0.31173659054699954</c:v>
                </c:pt>
                <c:pt idx="4">
                  <c:v>0.12578677510608194</c:v>
                </c:pt>
                <c:pt idx="5">
                  <c:v>0.38302230314064634</c:v>
                </c:pt>
                <c:pt idx="6">
                  <c:v>0.20517128722113309</c:v>
                </c:pt>
                <c:pt idx="7">
                  <c:v>0.18664850136239775</c:v>
                </c:pt>
                <c:pt idx="8">
                  <c:v>0.12438992217385558</c:v>
                </c:pt>
                <c:pt idx="9">
                  <c:v>0.31083037241742328</c:v>
                </c:pt>
                <c:pt idx="10">
                  <c:v>0.27449973070389855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210-46DB-A716-AA789E44F7B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210-46DB-A716-AA789E44F7B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210-46DB-A716-AA789E44F7B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210-46DB-A716-AA789E44F7B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210-46DB-A716-AA789E44F7B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210-46DB-A716-AA789E44F7B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210-46DB-A716-AA789E44F7B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210-46DB-A716-AA789E44F7B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10-46DB-A716-AA789E44F7B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210-46DB-A716-AA789E44F7B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210-46DB-A716-AA789E44F7B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10-46DB-A716-AA789E44F7B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10-46DB-A716-AA789E44F7B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10-46DB-A716-AA789E44F7B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10-46DB-A716-AA789E44F7B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210-46DB-A716-AA789E44F7B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210-46DB-A716-AA789E44F7B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210-46DB-A716-AA789E44F7B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210-46DB-A716-AA789E44F7B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0.42855656716567569</c:v>
                </c:pt>
                <c:pt idx="2">
                  <c:v>0.57144343283432431</c:v>
                </c:pt>
                <c:pt idx="3">
                  <c:v>0.11764145551533625</c:v>
                </c:pt>
                <c:pt idx="4">
                  <c:v>0.15961561600705898</c:v>
                </c:pt>
                <c:pt idx="5">
                  <c:v>5.3317173195896961E-2</c:v>
                </c:pt>
                <c:pt idx="6">
                  <c:v>1.6182280334098725E-2</c:v>
                </c:pt>
                <c:pt idx="7">
                  <c:v>8.7334930964293959E-3</c:v>
                </c:pt>
                <c:pt idx="8">
                  <c:v>1.0683739258605648E-2</c:v>
                </c:pt>
                <c:pt idx="9">
                  <c:v>1.2484834204008784E-2</c:v>
                </c:pt>
                <c:pt idx="10">
                  <c:v>0.19278484122288958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210-46DB-A716-AA789E44F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66-401D-BDF2-34A279F788C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066-401D-BDF2-34A279F788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066-401D-BDF2-34A279F788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066-401D-BDF2-34A279F788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066-401D-BDF2-34A279F788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066-401D-BDF2-34A279F788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066-401D-BDF2-34A279F788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066-401D-BDF2-34A279F788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102682</c:v>
                </c:pt>
                <c:pt idx="1">
                  <c:v>52170</c:v>
                </c:pt>
                <c:pt idx="2">
                  <c:v>50512</c:v>
                </c:pt>
                <c:pt idx="3">
                  <c:v>12200</c:v>
                </c:pt>
                <c:pt idx="4">
                  <c:v>9567</c:v>
                </c:pt>
                <c:pt idx="5">
                  <c:v>6658</c:v>
                </c:pt>
                <c:pt idx="6">
                  <c:v>2677</c:v>
                </c:pt>
                <c:pt idx="7">
                  <c:v>1022</c:v>
                </c:pt>
                <c:pt idx="8">
                  <c:v>195</c:v>
                </c:pt>
                <c:pt idx="9">
                  <c:v>81</c:v>
                </c:pt>
                <c:pt idx="10">
                  <c:v>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66-401D-BDF2-34A279F788C1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34540325316478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66-401D-BDF2-34A279F788C1}"/>
                </c:ext>
              </c:extLst>
            </c:dLbl>
            <c:dLbl>
              <c:idx val="1"/>
              <c:layout>
                <c:manualLayout>
                  <c:x val="-7.8209794181455482E-3"/>
                  <c:y val="-0.33579731105040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66-401D-BDF2-34A279F788C1}"/>
                </c:ext>
              </c:extLst>
            </c:dLbl>
            <c:dLbl>
              <c:idx val="2"/>
              <c:layout>
                <c:manualLayout>
                  <c:x val="-3.7759152420983179E-3"/>
                  <c:y val="-0.322362712179774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66-401D-BDF2-34A279F788C1}"/>
                </c:ext>
              </c:extLst>
            </c:dLbl>
            <c:dLbl>
              <c:idx val="3"/>
              <c:layout>
                <c:manualLayout>
                  <c:x val="-3.7759152420983179E-3"/>
                  <c:y val="-0.152565139883830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66-401D-BDF2-34A279F788C1}"/>
                </c:ext>
              </c:extLst>
            </c:dLbl>
            <c:dLbl>
              <c:idx val="4"/>
              <c:layout>
                <c:manualLayout>
                  <c:x val="-6.4950711709962751E-3"/>
                  <c:y val="-0.138019025817261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66-401D-BDF2-34A279F788C1}"/>
                </c:ext>
              </c:extLst>
            </c:dLbl>
            <c:dLbl>
              <c:idx val="5"/>
              <c:layout>
                <c:manualLayout>
                  <c:x val="-6.6295412357464866E-3"/>
                  <c:y val="-0.127635361369302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66-401D-BDF2-34A279F788C1}"/>
                </c:ext>
              </c:extLst>
            </c:dLbl>
            <c:dLbl>
              <c:idx val="6"/>
              <c:layout>
                <c:manualLayout>
                  <c:x val="-6.4950711709962266E-3"/>
                  <c:y val="-0.103471464563170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66-401D-BDF2-34A279F788C1}"/>
                </c:ext>
              </c:extLst>
            </c:dLbl>
            <c:dLbl>
              <c:idx val="7"/>
              <c:layout>
                <c:manualLayout>
                  <c:x val="-5.2363979562220593E-3"/>
                  <c:y val="-0.103550777957266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66-401D-BDF2-34A279F788C1}"/>
                </c:ext>
              </c:extLst>
            </c:dLbl>
            <c:dLbl>
              <c:idx val="8"/>
              <c:layout>
                <c:manualLayout>
                  <c:x val="-5.1018234892476148E-3"/>
                  <c:y val="-7.42012511593945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66-401D-BDF2-34A279F788C1}"/>
                </c:ext>
              </c:extLst>
            </c:dLbl>
            <c:dLbl>
              <c:idx val="9"/>
              <c:layout>
                <c:manualLayout>
                  <c:x val="-5.0345884568724856E-3"/>
                  <c:y val="0.20489149382642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66-401D-BDF2-34A279F788C1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66-401D-BDF2-34A279F788C1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0.19319977688946732</c:v>
                </c:pt>
                <c:pt idx="1">
                  <c:v>0.25390568667980573</c:v>
                </c:pt>
                <c:pt idx="2">
                  <c:v>0.13637795275590547</c:v>
                </c:pt>
                <c:pt idx="3">
                  <c:v>0.1042722664735698</c:v>
                </c:pt>
                <c:pt idx="4">
                  <c:v>3.3560566334556174E-3</c:v>
                </c:pt>
                <c:pt idx="5">
                  <c:v>0.33990742604145696</c:v>
                </c:pt>
                <c:pt idx="6">
                  <c:v>0.25680751173708916</c:v>
                </c:pt>
                <c:pt idx="7">
                  <c:v>7.2402938090241342E-2</c:v>
                </c:pt>
                <c:pt idx="8">
                  <c:v>7.1428571428571397E-2</c:v>
                </c:pt>
                <c:pt idx="9">
                  <c:v>-0.2767857142857143</c:v>
                </c:pt>
                <c:pt idx="10">
                  <c:v>0.16693512015978351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066-401D-BDF2-34A279F788C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066-401D-BDF2-34A279F788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066-401D-BDF2-34A279F788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066-401D-BDF2-34A279F788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066-401D-BDF2-34A279F788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066-401D-BDF2-34A279F788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066-401D-BDF2-34A279F788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066-401D-BDF2-34A279F788C1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66-401D-BDF2-34A279F788C1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066-401D-BDF2-34A279F788C1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66-401D-BDF2-34A279F788C1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66-401D-BDF2-34A279F788C1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66-401D-BDF2-34A279F788C1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66-401D-BDF2-34A279F788C1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66-401D-BDF2-34A279F788C1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66-401D-BDF2-34A279F788C1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66-401D-BDF2-34A279F788C1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66-401D-BDF2-34A279F788C1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66-401D-BDF2-34A279F788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0.50807346954675603</c:v>
                </c:pt>
                <c:pt idx="2">
                  <c:v>0.49192653045324397</c:v>
                </c:pt>
                <c:pt idx="3">
                  <c:v>0.11881342396914746</c:v>
                </c:pt>
                <c:pt idx="4">
                  <c:v>9.3171149763347033E-2</c:v>
                </c:pt>
                <c:pt idx="5">
                  <c:v>6.4840965310375726E-2</c:v>
                </c:pt>
                <c:pt idx="6">
                  <c:v>2.6070781636508833E-2</c:v>
                </c:pt>
                <c:pt idx="7">
                  <c:v>9.9530589587269441E-3</c:v>
                </c:pt>
                <c:pt idx="8">
                  <c:v>1.899067022457685E-3</c:v>
                </c:pt>
                <c:pt idx="9">
                  <c:v>7.8884322471319218E-4</c:v>
                </c:pt>
                <c:pt idx="10">
                  <c:v>0.17638924056796712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066-401D-BDF2-34A279F78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B5-4D50-B871-039AC3996E65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5-4D50-B871-039AC3996E6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0B5-4D50-B871-039AC3996E6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0B5-4D50-B871-039AC3996E6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0B5-4D50-B871-039AC3996E6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0B5-4D50-B871-039AC3996E6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0B5-4D50-B871-039AC3996E6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0B5-4D50-B871-039AC3996E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613713</c:v>
                </c:pt>
                <c:pt idx="1">
                  <c:v>271228</c:v>
                </c:pt>
                <c:pt idx="2">
                  <c:v>342485</c:v>
                </c:pt>
                <c:pt idx="3">
                  <c:v>71321</c:v>
                </c:pt>
                <c:pt idx="4">
                  <c:v>88911</c:v>
                </c:pt>
                <c:pt idx="5">
                  <c:v>39758</c:v>
                </c:pt>
                <c:pt idx="6">
                  <c:v>11797</c:v>
                </c:pt>
                <c:pt idx="7">
                  <c:v>5652</c:v>
                </c:pt>
                <c:pt idx="8">
                  <c:v>4693</c:v>
                </c:pt>
                <c:pt idx="9">
                  <c:v>6070</c:v>
                </c:pt>
                <c:pt idx="10">
                  <c:v>114283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0B5-4D50-B871-039AC3996E65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5-4D50-B871-039AC3996E65}"/>
                </c:ext>
              </c:extLst>
            </c:dLbl>
            <c:dLbl>
              <c:idx val="1"/>
              <c:layout>
                <c:manualLayout>
                  <c:x val="-5.1691629238469535E-3"/>
                  <c:y val="-0.285620124552100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5-4D50-B871-039AC3996E65}"/>
                </c:ext>
              </c:extLst>
            </c:dLbl>
            <c:dLbl>
              <c:idx val="2"/>
              <c:layout>
                <c:manualLayout>
                  <c:x val="-6.4277317363969121E-3"/>
                  <c:y val="-0.3724880254629825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5-4D50-B871-039AC3996E65}"/>
                </c:ext>
              </c:extLst>
            </c:dLbl>
            <c:dLbl>
              <c:idx val="3"/>
              <c:layout>
                <c:manualLayout>
                  <c:x val="-7.7536399835462094E-3"/>
                  <c:y val="-0.195529694126580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5-4D50-B871-039AC3996E65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5-4D50-B871-039AC3996E65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5-4D50-B871-039AC3996E65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5-4D50-B871-039AC3996E65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B5-4D50-B871-039AC3996E65}"/>
                </c:ext>
              </c:extLst>
            </c:dLbl>
            <c:dLbl>
              <c:idx val="8"/>
              <c:layout>
                <c:manualLayout>
                  <c:x val="-5.1018234892476148E-3"/>
                  <c:y val="0.248033093607659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5-4D50-B871-039AC3996E65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5-4D50-B871-039AC3996E65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5-4D50-B871-039AC3996E65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0.16569543266765185</c:v>
                </c:pt>
                <c:pt idx="1">
                  <c:v>0.11679884049377831</c:v>
                </c:pt>
                <c:pt idx="2">
                  <c:v>0.20756586370303509</c:v>
                </c:pt>
                <c:pt idx="3">
                  <c:v>0.23256256048665835</c:v>
                </c:pt>
                <c:pt idx="4">
                  <c:v>0.12342215988779803</c:v>
                </c:pt>
                <c:pt idx="5">
                  <c:v>0.48389504721382459</c:v>
                </c:pt>
                <c:pt idx="6">
                  <c:v>0.56313767059758835</c:v>
                </c:pt>
                <c:pt idx="7">
                  <c:v>0.28367022484669535</c:v>
                </c:pt>
                <c:pt idx="8">
                  <c:v>-0.14997283100887515</c:v>
                </c:pt>
                <c:pt idx="9">
                  <c:v>3.4247742375191681E-2</c:v>
                </c:pt>
                <c:pt idx="10">
                  <c:v>0.18457440192379448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0B5-4D50-B871-039AC3996E65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D0B5-4D50-B871-039AC3996E6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0B5-4D50-B871-039AC3996E6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D0B5-4D50-B871-039AC3996E6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D0B5-4D50-B871-039AC3996E6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D0B5-4D50-B871-039AC3996E6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D0B5-4D50-B871-039AC3996E6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D0B5-4D50-B871-039AC3996E65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5-4D50-B871-039AC3996E65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0B5-4D50-B871-039AC3996E65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0B5-4D50-B871-039AC3996E65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5-4D50-B871-039AC3996E65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B5-4D50-B871-039AC3996E65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B5-4D50-B871-039AC3996E65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B5-4D50-B871-039AC3996E65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B5-4D50-B871-039AC3996E65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0B5-4D50-B871-039AC3996E65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0B5-4D50-B871-039AC3996E65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0B5-4D50-B871-039AC3996E6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0.44194599104141513</c:v>
                </c:pt>
                <c:pt idx="2">
                  <c:v>0.55805400895858492</c:v>
                </c:pt>
                <c:pt idx="3">
                  <c:v>0.11621230118964401</c:v>
                </c:pt>
                <c:pt idx="4">
                  <c:v>0.14487390685874341</c:v>
                </c:pt>
                <c:pt idx="5">
                  <c:v>6.4782724172373726E-2</c:v>
                </c:pt>
                <c:pt idx="6">
                  <c:v>1.9222340084045799E-2</c:v>
                </c:pt>
                <c:pt idx="7">
                  <c:v>9.2095165003837302E-3</c:v>
                </c:pt>
                <c:pt idx="8">
                  <c:v>7.6468968394021314E-3</c:v>
                </c:pt>
                <c:pt idx="9">
                  <c:v>9.8906166237312885E-3</c:v>
                </c:pt>
                <c:pt idx="10">
                  <c:v>0.18621570669026075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0B5-4D50-B871-039AC3996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1B-462C-9F70-D4465467E8C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1B-462C-9F70-D4465467E8C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21B-462C-9F70-D4465467E8C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21B-462C-9F70-D4465467E8C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1B-462C-9F70-D4465467E8C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1B-462C-9F70-D4465467E8C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21B-462C-9F70-D4465467E8C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21B-462C-9F70-D4465467E8C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496487</c:v>
                </c:pt>
                <c:pt idx="1">
                  <c:v>211637</c:v>
                </c:pt>
                <c:pt idx="2">
                  <c:v>284850</c:v>
                </c:pt>
                <c:pt idx="3">
                  <c:v>62049</c:v>
                </c:pt>
                <c:pt idx="4">
                  <c:v>77278</c:v>
                </c:pt>
                <c:pt idx="5">
                  <c:v>35926</c:v>
                </c:pt>
                <c:pt idx="6">
                  <c:v>8043</c:v>
                </c:pt>
                <c:pt idx="7">
                  <c:v>5051</c:v>
                </c:pt>
                <c:pt idx="8">
                  <c:v>2493</c:v>
                </c:pt>
                <c:pt idx="9">
                  <c:v>2984</c:v>
                </c:pt>
                <c:pt idx="10">
                  <c:v>91026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21B-462C-9F70-D4465467E8C9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1B-462C-9F70-D4465467E8C9}"/>
                </c:ext>
              </c:extLst>
            </c:dLbl>
            <c:dLbl>
              <c:idx val="1"/>
              <c:layout>
                <c:manualLayout>
                  <c:x val="-5.1691629238469535E-3"/>
                  <c:y val="-0.2975547229528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1B-462C-9F70-D4465467E8C9}"/>
                </c:ext>
              </c:extLst>
            </c:dLbl>
            <c:dLbl>
              <c:idx val="2"/>
              <c:layout>
                <c:manualLayout>
                  <c:x val="-3.7759152420983179E-3"/>
                  <c:y val="-0.346231908981302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1B-462C-9F70-D4465467E8C9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1B-462C-9F70-D4465467E8C9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1B-462C-9F70-D4465467E8C9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1B-462C-9F70-D4465467E8C9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1B-462C-9F70-D4465467E8C9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1B-462C-9F70-D4465467E8C9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1B-462C-9F70-D4465467E8C9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1B-462C-9F70-D4465467E8C9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1B-462C-9F70-D4465467E8C9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0.15695097568591621</c:v>
                </c:pt>
                <c:pt idx="1">
                  <c:v>6.7358950176769294E-2</c:v>
                </c:pt>
                <c:pt idx="2">
                  <c:v>0.23390209354004488</c:v>
                </c:pt>
                <c:pt idx="3">
                  <c:v>0.23783589682207196</c:v>
                </c:pt>
                <c:pt idx="4">
                  <c:v>0.11792957787229108</c:v>
                </c:pt>
                <c:pt idx="5">
                  <c:v>0.53130727590469284</c:v>
                </c:pt>
                <c:pt idx="6">
                  <c:v>0.83672071249143642</c:v>
                </c:pt>
                <c:pt idx="7">
                  <c:v>0.26718514801806315</c:v>
                </c:pt>
                <c:pt idx="8">
                  <c:v>-7.563694267515908E-3</c:v>
                </c:pt>
                <c:pt idx="9">
                  <c:v>0.17019607843137252</c:v>
                </c:pt>
                <c:pt idx="10">
                  <c:v>0.21835849662704776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21B-462C-9F70-D4465467E8C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21B-462C-9F70-D4465467E8C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21B-462C-9F70-D4465467E8C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21B-462C-9F70-D4465467E8C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21B-462C-9F70-D4465467E8C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21B-462C-9F70-D4465467E8C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21B-462C-9F70-D4465467E8C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21B-462C-9F70-D4465467E8C9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1B-462C-9F70-D4465467E8C9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1B-462C-9F70-D4465467E8C9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1B-462C-9F70-D4465467E8C9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1B-462C-9F70-D4465467E8C9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1B-462C-9F70-D4465467E8C9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1B-462C-9F70-D4465467E8C9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1B-462C-9F70-D4465467E8C9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1B-462C-9F70-D4465467E8C9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21B-462C-9F70-D4465467E8C9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21B-462C-9F70-D4465467E8C9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1B-462C-9F70-D4465467E8C9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0.42626896575338324</c:v>
                </c:pt>
                <c:pt idx="2">
                  <c:v>0.57373103424661676</c:v>
                </c:pt>
                <c:pt idx="3">
                  <c:v>0.1249760819517933</c:v>
                </c:pt>
                <c:pt idx="4">
                  <c:v>0.1556495940477797</c:v>
                </c:pt>
                <c:pt idx="5">
                  <c:v>7.2360404199908551E-2</c:v>
                </c:pt>
                <c:pt idx="6">
                  <c:v>1.6199819934862345E-2</c:v>
                </c:pt>
                <c:pt idx="7">
                  <c:v>1.017347886248784E-2</c:v>
                </c:pt>
                <c:pt idx="8">
                  <c:v>5.0212795098361082E-3</c:v>
                </c:pt>
                <c:pt idx="9">
                  <c:v>6.0102278609510422E-3</c:v>
                </c:pt>
                <c:pt idx="10">
                  <c:v>0.18334014787899783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21B-462C-9F70-D4465467E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04-4966-BCA4-99C18CD0413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04-4966-BCA4-99C18CD041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04-4966-BCA4-99C18CD041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04-4966-BCA4-99C18CD041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04-4966-BCA4-99C18CD041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04-4966-BCA4-99C18CD041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04-4966-BCA4-99C18CD0413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E04-4966-BCA4-99C18CD041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117226</c:v>
                </c:pt>
                <c:pt idx="1">
                  <c:v>59591</c:v>
                </c:pt>
                <c:pt idx="2">
                  <c:v>57635</c:v>
                </c:pt>
                <c:pt idx="3">
                  <c:v>9272</c:v>
                </c:pt>
                <c:pt idx="4">
                  <c:v>11633</c:v>
                </c:pt>
                <c:pt idx="5">
                  <c:v>3832</c:v>
                </c:pt>
                <c:pt idx="6">
                  <c:v>3754</c:v>
                </c:pt>
                <c:pt idx="7">
                  <c:v>601</c:v>
                </c:pt>
                <c:pt idx="8">
                  <c:v>2200</c:v>
                </c:pt>
                <c:pt idx="9">
                  <c:v>3086</c:v>
                </c:pt>
                <c:pt idx="10">
                  <c:v>23257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E04-4966-BCA4-99C18CD0413D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04-4966-BCA4-99C18CD0413D}"/>
                </c:ext>
              </c:extLst>
            </c:dLbl>
            <c:dLbl>
              <c:idx val="1"/>
              <c:layout>
                <c:manualLayout>
                  <c:x val="-6.4950711709962266E-3"/>
                  <c:y val="-0.302328562313169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04-4966-BCA4-99C18CD0413D}"/>
                </c:ext>
              </c:extLst>
            </c:dLbl>
            <c:dLbl>
              <c:idx val="2"/>
              <c:layout>
                <c:manualLayout>
                  <c:x val="-3.7759152420983179E-3"/>
                  <c:y val="-0.319975792499621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04-4966-BCA4-99C18CD0413D}"/>
                </c:ext>
              </c:extLst>
            </c:dLbl>
            <c:dLbl>
              <c:idx val="3"/>
              <c:layout>
                <c:manualLayout>
                  <c:x val="-3.7759152420983179E-3"/>
                  <c:y val="-0.15256513988383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04-4966-BCA4-99C18CD0413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04-4966-BCA4-99C18CD0413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04-4966-BCA4-99C18CD0413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04-4966-BCA4-99C18CD0413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04-4966-BCA4-99C18CD0413D}"/>
                </c:ext>
              </c:extLst>
            </c:dLbl>
            <c:dLbl>
              <c:idx val="8"/>
              <c:layout>
                <c:manualLayout>
                  <c:x val="-5.1018234892476148E-3"/>
                  <c:y val="0.2146162180855212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04-4966-BCA4-99C18CD0413D}"/>
                </c:ext>
              </c:extLst>
            </c:dLbl>
            <c:dLbl>
              <c:idx val="9"/>
              <c:layout>
                <c:manualLayout>
                  <c:x val="-7.6864049511710794E-3"/>
                  <c:y val="0.20966533318673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04-4966-BCA4-99C18CD0413D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04-4966-BCA4-99C18CD0413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0.20424474030243256</c:v>
                </c:pt>
                <c:pt idx="1">
                  <c:v>0.33669051838227038</c:v>
                </c:pt>
                <c:pt idx="2">
                  <c:v>9.2337433428728355E-2</c:v>
                </c:pt>
                <c:pt idx="3">
                  <c:v>0.19839731161949081</c:v>
                </c:pt>
                <c:pt idx="4">
                  <c:v>0.16132574623140661</c:v>
                </c:pt>
                <c:pt idx="5">
                  <c:v>0.15006002400960394</c:v>
                </c:pt>
                <c:pt idx="6">
                  <c:v>0.1849747474747474</c:v>
                </c:pt>
                <c:pt idx="7">
                  <c:v>0.44124700239808146</c:v>
                </c:pt>
                <c:pt idx="8">
                  <c:v>-0.2688600864074443</c:v>
                </c:pt>
                <c:pt idx="9">
                  <c:v>-7.0201868032539916E-2</c:v>
                </c:pt>
                <c:pt idx="10">
                  <c:v>6.8599522146664205E-2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04-4966-BCA4-99C18CD0413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4E04-4966-BCA4-99C18CD0413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04-4966-BCA4-99C18CD0413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E04-4966-BCA4-99C18CD0413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E04-4966-BCA4-99C18CD0413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E04-4966-BCA4-99C18CD0413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E04-4966-BCA4-99C18CD0413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E04-4966-BCA4-99C18CD0413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04-4966-BCA4-99C18CD0413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04-4966-BCA4-99C18CD0413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04-4966-BCA4-99C18CD0413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04-4966-BCA4-99C18CD0413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04-4966-BCA4-99C18CD0413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04-4966-BCA4-99C18CD0413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04-4966-BCA4-99C18CD0413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04-4966-BCA4-99C18CD0413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04-4966-BCA4-99C18CD0413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04-4966-BCA4-99C18CD0413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04-4966-BCA4-99C18CD0413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0.50834285909269272</c:v>
                </c:pt>
                <c:pt idx="2">
                  <c:v>0.49165714090730728</c:v>
                </c:pt>
                <c:pt idx="3">
                  <c:v>7.9095081295958228E-2</c:v>
                </c:pt>
                <c:pt idx="4">
                  <c:v>9.9235664443041646E-2</c:v>
                </c:pt>
                <c:pt idx="5">
                  <c:v>3.2688993909201033E-2</c:v>
                </c:pt>
                <c:pt idx="6">
                  <c:v>3.2023612509170324E-2</c:v>
                </c:pt>
                <c:pt idx="7">
                  <c:v>5.1268489925443165E-3</c:v>
                </c:pt>
                <c:pt idx="8">
                  <c:v>1.876716769317387E-2</c:v>
                </c:pt>
                <c:pt idx="9">
                  <c:v>2.6325217955061164E-2</c:v>
                </c:pt>
                <c:pt idx="10">
                  <c:v>0.19839455410915668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E04-4966-BCA4-99C18CD04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1-4031-91FF-3FB41EA02CA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F1-4031-91FF-3FB41EA02C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F1-4031-91FF-3FB41EA02C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F1-4031-91FF-3FB41EA02C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F1-4031-91FF-3FB41EA02C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F1-4031-91FF-3FB41EA02C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F1-4031-91FF-3FB41EA02CA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F1-4031-91FF-3FB41EA02C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102682</c:v>
                </c:pt>
                <c:pt idx="1">
                  <c:v>52170</c:v>
                </c:pt>
                <c:pt idx="2">
                  <c:v>50512</c:v>
                </c:pt>
                <c:pt idx="3">
                  <c:v>12200</c:v>
                </c:pt>
                <c:pt idx="4">
                  <c:v>9567</c:v>
                </c:pt>
                <c:pt idx="5">
                  <c:v>6658</c:v>
                </c:pt>
                <c:pt idx="6">
                  <c:v>2677</c:v>
                </c:pt>
                <c:pt idx="7">
                  <c:v>1022</c:v>
                </c:pt>
                <c:pt idx="8">
                  <c:v>195</c:v>
                </c:pt>
                <c:pt idx="9">
                  <c:v>81</c:v>
                </c:pt>
                <c:pt idx="10">
                  <c:v>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4F1-4031-91FF-3FB41EA02CA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F1-4031-91FF-3FB41EA02CAA}"/>
                </c:ext>
              </c:extLst>
            </c:dLbl>
            <c:dLbl>
              <c:idx val="1"/>
              <c:layout>
                <c:manualLayout>
                  <c:x val="-3.8432546766976566E-3"/>
                  <c:y val="-0.328584490848418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F1-4031-91FF-3FB41EA02CAA}"/>
                </c:ext>
              </c:extLst>
            </c:dLbl>
            <c:dLbl>
              <c:idx val="2"/>
              <c:layout>
                <c:manualLayout>
                  <c:x val="-7.7536399835461851E-3"/>
                  <c:y val="-0.317588872819469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F1-4031-91FF-3FB41EA02CAA}"/>
                </c:ext>
              </c:extLst>
            </c:dLbl>
            <c:dLbl>
              <c:idx val="3"/>
              <c:layout>
                <c:manualLayout>
                  <c:x val="-3.7759152420983179E-3"/>
                  <c:y val="-0.164499738284594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F1-4031-91FF-3FB41EA02CAA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F1-4031-91FF-3FB41EA02CAA}"/>
                </c:ext>
              </c:extLst>
            </c:dLbl>
            <c:dLbl>
              <c:idx val="5"/>
              <c:layout>
                <c:manualLayout>
                  <c:x val="-3.977724741447892E-3"/>
                  <c:y val="-0.106153084247927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F1-4031-91FF-3FB41EA02CAA}"/>
                </c:ext>
              </c:extLst>
            </c:dLbl>
            <c:dLbl>
              <c:idx val="6"/>
              <c:layout>
                <c:manualLayout>
                  <c:x val="-9.1468876652948221E-3"/>
                  <c:y val="-0.120179714377808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F1-4031-91FF-3FB41EA02CAA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F1-4031-91FF-3FB41EA02CAA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F1-4031-91FF-3FB41EA02CAA}"/>
                </c:ext>
              </c:extLst>
            </c:dLbl>
            <c:dLbl>
              <c:idx val="9"/>
              <c:layout>
                <c:manualLayout>
                  <c:x val="-3.7086802097230907E-3"/>
                  <c:y val="0.154766180543221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F1-4031-91FF-3FB41EA02CAA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F1-4031-91FF-3FB41EA02CA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0.19319977688946732</c:v>
                </c:pt>
                <c:pt idx="1">
                  <c:v>0.25390568667980573</c:v>
                </c:pt>
                <c:pt idx="2">
                  <c:v>0.13637795275590547</c:v>
                </c:pt>
                <c:pt idx="3">
                  <c:v>0.1042722664735698</c:v>
                </c:pt>
                <c:pt idx="4">
                  <c:v>3.3560566334556174E-3</c:v>
                </c:pt>
                <c:pt idx="5">
                  <c:v>0.33990742604145696</c:v>
                </c:pt>
                <c:pt idx="6">
                  <c:v>0.25680751173708916</c:v>
                </c:pt>
                <c:pt idx="7">
                  <c:v>7.2402938090241342E-2</c:v>
                </c:pt>
                <c:pt idx="8">
                  <c:v>7.1428571428571397E-2</c:v>
                </c:pt>
                <c:pt idx="9">
                  <c:v>-0.2767857142857143</c:v>
                </c:pt>
                <c:pt idx="10">
                  <c:v>0.16693512015978351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4F1-4031-91FF-3FB41EA02CA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4F1-4031-91FF-3FB41EA02CA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4F1-4031-91FF-3FB41EA02CA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4F1-4031-91FF-3FB41EA02CA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4F1-4031-91FF-3FB41EA02CA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4F1-4031-91FF-3FB41EA02CA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4F1-4031-91FF-3FB41EA02CA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4F1-4031-91FF-3FB41EA02CA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F1-4031-91FF-3FB41EA02CA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F1-4031-91FF-3FB41EA02CA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4F1-4031-91FF-3FB41EA02CA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F1-4031-91FF-3FB41EA02CA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F1-4031-91FF-3FB41EA02CA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F1-4031-91FF-3FB41EA02CA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F1-4031-91FF-3FB41EA02CA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F1-4031-91FF-3FB41EA02CA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F1-4031-91FF-3FB41EA02CA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4F1-4031-91FF-3FB41EA02CA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4F1-4031-91FF-3FB41EA02CA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0.50807346954675603</c:v>
                </c:pt>
                <c:pt idx="2">
                  <c:v>0.49192653045324397</c:v>
                </c:pt>
                <c:pt idx="3">
                  <c:v>0.11881342396914746</c:v>
                </c:pt>
                <c:pt idx="4">
                  <c:v>9.3171149763347033E-2</c:v>
                </c:pt>
                <c:pt idx="5">
                  <c:v>6.4840965310375726E-2</c:v>
                </c:pt>
                <c:pt idx="6">
                  <c:v>2.6070781636508833E-2</c:v>
                </c:pt>
                <c:pt idx="7">
                  <c:v>9.9530589587269441E-3</c:v>
                </c:pt>
                <c:pt idx="8">
                  <c:v>1.899067022457685E-3</c:v>
                </c:pt>
                <c:pt idx="9">
                  <c:v>7.8884322471319218E-4</c:v>
                </c:pt>
                <c:pt idx="10">
                  <c:v>0.17638924056796712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4F1-4031-91FF-3FB41EA02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BE-4525-87FC-46D6090ABDA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DBE-4525-87FC-46D6090ABD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BE-4525-87FC-46D6090ABD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BE-4525-87FC-46D6090ABD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BE-4525-87FC-46D6090ABD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BE-4525-87FC-46D6090ABD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BE-4525-87FC-46D6090ABD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DBE-4525-87FC-46D6090ABD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713747</c:v>
                </c:pt>
                <c:pt idx="1">
                  <c:v>296748</c:v>
                </c:pt>
                <c:pt idx="2">
                  <c:v>82235</c:v>
                </c:pt>
                <c:pt idx="3">
                  <c:v>214513</c:v>
                </c:pt>
                <c:pt idx="4">
                  <c:v>416999</c:v>
                </c:pt>
                <c:pt idx="5">
                  <c:v>85297</c:v>
                </c:pt>
                <c:pt idx="6">
                  <c:v>114995</c:v>
                </c:pt>
                <c:pt idx="7">
                  <c:v>46820</c:v>
                </c:pt>
                <c:pt idx="8">
                  <c:v>14024</c:v>
                </c:pt>
                <c:pt idx="9">
                  <c:v>6755</c:v>
                </c:pt>
                <c:pt idx="10">
                  <c:v>6284</c:v>
                </c:pt>
                <c:pt idx="11">
                  <c:v>7895</c:v>
                </c:pt>
                <c:pt idx="12">
                  <c:v>134929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BE-4525-87FC-46D6090ABDAE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2.5845814619234646E-3"/>
                  <c:y val="-0.52737956627602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BE-4525-87FC-46D6090ABDAE}"/>
                </c:ext>
              </c:extLst>
            </c:dLbl>
            <c:dLbl>
              <c:idx val="1"/>
              <c:layout>
                <c:manualLayout>
                  <c:x val="-7.8209794181455239E-3"/>
                  <c:y val="-0.290393963912405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BE-4525-87FC-46D6090ABDAE}"/>
                </c:ext>
              </c:extLst>
            </c:dLbl>
            <c:dLbl>
              <c:idx val="2"/>
              <c:layout>
                <c:manualLayout>
                  <c:x val="-6.6295412357464866E-3"/>
                  <c:y val="-0.150375939849624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29-4879-8CCE-8B8DE9B2EEC8}"/>
                </c:ext>
              </c:extLst>
            </c:dLbl>
            <c:dLbl>
              <c:idx val="3"/>
              <c:layout>
                <c:manualLayout>
                  <c:x val="-9.281357730045129E-3"/>
                  <c:y val="-0.25778732545649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29-4879-8CCE-8B8DE9B2EEC8}"/>
                </c:ext>
              </c:extLst>
            </c:dLbl>
            <c:dLbl>
              <c:idx val="4"/>
              <c:layout>
                <c:manualLayout>
                  <c:x val="-6.4277317363969121E-3"/>
                  <c:y val="-0.360553427062218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BE-4525-87FC-46D6090ABDAE}"/>
                </c:ext>
              </c:extLst>
            </c:dLbl>
            <c:dLbl>
              <c:idx val="5"/>
              <c:layout>
                <c:manualLayout>
                  <c:x val="-6.4277317363969607E-3"/>
                  <c:y val="-0.14063054148306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BE-4525-87FC-46D6090ABDAE}"/>
                </c:ext>
              </c:extLst>
            </c:dLbl>
            <c:dLbl>
              <c:idx val="6"/>
              <c:layout>
                <c:manualLayout>
                  <c:x val="-7.820979418145621E-3"/>
                  <c:y val="-0.1976920178210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BE-4525-87FC-46D6090ABDAE}"/>
                </c:ext>
              </c:extLst>
            </c:dLbl>
            <c:dLbl>
              <c:idx val="7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BE-4525-87FC-46D6090ABDAE}"/>
                </c:ext>
              </c:extLst>
            </c:dLbl>
            <c:dLbl>
              <c:idx val="8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BE-4525-87FC-46D6090ABDAE}"/>
                </c:ext>
              </c:extLst>
            </c:dLbl>
            <c:dLbl>
              <c:idx val="9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BE-4525-87FC-46D6090ABDAE}"/>
                </c:ext>
              </c:extLst>
            </c:dLbl>
            <c:dLbl>
              <c:idx val="10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BE-4525-87FC-46D6090ABDAE}"/>
                </c:ext>
              </c:extLst>
            </c:dLbl>
            <c:dLbl>
              <c:idx val="11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BE-4525-87FC-46D6090ABDAE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BE-4525-87FC-46D6090ABDA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0.15787194004185401</c:v>
                </c:pt>
                <c:pt idx="1">
                  <c:v>8.8120975666994283E-2</c:v>
                </c:pt>
                <c:pt idx="2">
                  <c:v>0.18742329073713093</c:v>
                </c:pt>
                <c:pt idx="3">
                  <c:v>5.4319992529280769E-2</c:v>
                </c:pt>
                <c:pt idx="4">
                  <c:v>0.21321505670412022</c:v>
                </c:pt>
                <c:pt idx="5">
                  <c:v>0.23250874201658811</c:v>
                </c:pt>
                <c:pt idx="6">
                  <c:v>0.14246684218369676</c:v>
                </c:pt>
                <c:pt idx="7">
                  <c:v>0.50145912837122797</c:v>
                </c:pt>
                <c:pt idx="8">
                  <c:v>0.55218594355285</c:v>
                </c:pt>
                <c:pt idx="9">
                  <c:v>0.3386841062227508</c:v>
                </c:pt>
                <c:pt idx="10">
                  <c:v>-0.10814646608004541</c:v>
                </c:pt>
                <c:pt idx="11">
                  <c:v>8.0027359781121854E-2</c:v>
                </c:pt>
                <c:pt idx="12">
                  <c:v>0.1811735663074594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BE-4525-87FC-46D6090ABD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DBE-4525-87FC-46D6090ABD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DBE-4525-87FC-46D6090ABD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DBE-4525-87FC-46D6090ABD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DBE-4525-87FC-46D6090ABD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DBE-4525-87FC-46D6090ABD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DBE-4525-87FC-46D6090ABD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5DBE-4525-87FC-46D6090ABDA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BE-4525-87FC-46D6090ABDA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BE-4525-87FC-46D6090ABDAE}"/>
                </c:ext>
              </c:extLst>
            </c:dLbl>
            <c:dLbl>
              <c:idx val="2"/>
              <c:layout>
                <c:manualLayout>
                  <c:x val="-1.3259082471492973E-3"/>
                  <c:y val="5.72860723236663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29-4879-8CCE-8B8DE9B2EEC8}"/>
                </c:ext>
              </c:extLst>
            </c:dLbl>
            <c:dLbl>
              <c:idx val="3"/>
              <c:layout>
                <c:manualLayout>
                  <c:x val="-4.8616074111770853E-17"/>
                  <c:y val="6.206009963040334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29-4879-8CCE-8B8DE9B2EEC8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BE-4525-87FC-46D6090ABDAE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BE-4525-87FC-46D6090ABDAE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BE-4525-87FC-46D6090ABDAE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BE-4525-87FC-46D6090ABDAE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BE-4525-87FC-46D6090ABDAE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BE-4525-87FC-46D6090ABDAE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BE-4525-87FC-46D6090ABDAE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BE-4525-87FC-46D6090ABDAE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BE-4525-87FC-46D6090ABD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0.41576076677029816</c:v>
                </c:pt>
                <c:pt idx="2">
                  <c:v>0.11521589582863395</c:v>
                </c:pt>
                <c:pt idx="3">
                  <c:v>0.30054487094166421</c:v>
                </c:pt>
                <c:pt idx="4">
                  <c:v>0.58423923322970184</c:v>
                </c:pt>
                <c:pt idx="5">
                  <c:v>0.11950593137344186</c:v>
                </c:pt>
                <c:pt idx="6">
                  <c:v>0.16111451256537682</c:v>
                </c:pt>
                <c:pt idx="7">
                  <c:v>6.5597473614600138E-2</c:v>
                </c:pt>
                <c:pt idx="8">
                  <c:v>1.9648418837487233E-2</c:v>
                </c:pt>
                <c:pt idx="9">
                  <c:v>9.4641378527685581E-3</c:v>
                </c:pt>
                <c:pt idx="10">
                  <c:v>8.8042401579271085E-3</c:v>
                </c:pt>
                <c:pt idx="11">
                  <c:v>1.1061342464486716E-2</c:v>
                </c:pt>
                <c:pt idx="12">
                  <c:v>0.18904317636361342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5DBE-4525-87FC-46D6090AB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9D-43E1-A677-31129DCEF6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9D-43E1-A677-31129DCEF6C3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9D-43E1-A677-31129DCEF6C3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9D-43E1-A677-31129DCEF6C3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9D-43E1-A677-31129DCEF6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9D-43E1-A677-31129DCEF6C3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39D-43E1-A677-31129DCEF6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39D-43E1-A677-31129DCEF6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12">
                  <c:v>3819820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39D-43E1-A677-31129DCEF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9D-43E1-A677-31129DCEF6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9D-43E1-A677-31129DCEF6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9D-43E1-A677-31129DCEF6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9D-43E1-A677-31129DCEF6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9D-43E1-A677-31129DCEF6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9D-43E1-A677-31129DCEF6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9D-43E1-A677-31129DCEF6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9D-43E1-A677-31129DCEF6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9D-43E1-A677-31129DCEF6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9D-43E1-A677-31129DCEF6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9D-43E1-A677-31129DCEF6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9D-43E1-A677-31129DCEF6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9D-43E1-A677-31129DCEF6C3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0.13810513845909989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39D-43E1-A677-31129DCEF6C3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3.8881849362104592E-2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39D-43E1-A677-31129DCEF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CB-4DCA-8638-BCA1C1217C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12483</c:v>
                </c:pt>
                <c:pt idx="1">
                  <c:v>13158</c:v>
                </c:pt>
                <c:pt idx="2">
                  <c:v>19921</c:v>
                </c:pt>
                <c:pt idx="3">
                  <c:v>26666</c:v>
                </c:pt>
                <c:pt idx="4">
                  <c:v>30645</c:v>
                </c:pt>
                <c:pt idx="5">
                  <c:v>33765</c:v>
                </c:pt>
                <c:pt idx="6">
                  <c:v>29343</c:v>
                </c:pt>
                <c:pt idx="7">
                  <c:v>32585</c:v>
                </c:pt>
                <c:pt idx="8">
                  <c:v>25304</c:v>
                </c:pt>
                <c:pt idx="9">
                  <c:v>22270</c:v>
                </c:pt>
                <c:pt idx="10">
                  <c:v>19221</c:v>
                </c:pt>
                <c:pt idx="11">
                  <c:v>18858</c:v>
                </c:pt>
                <c:pt idx="12">
                  <c:v>284219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B-4DCA-8638-BCA1C1217C93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B-4DCA-8638-BCA1C1217C9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9244</c:v>
                </c:pt>
                <c:pt idx="1">
                  <c:v>13995</c:v>
                </c:pt>
                <c:pt idx="2">
                  <c:v>16558</c:v>
                </c:pt>
                <c:pt idx="3">
                  <c:v>19780</c:v>
                </c:pt>
                <c:pt idx="4">
                  <c:v>22561</c:v>
                </c:pt>
                <c:pt idx="5">
                  <c:v>29162</c:v>
                </c:pt>
                <c:pt idx="6">
                  <c:v>27917</c:v>
                </c:pt>
                <c:pt idx="7">
                  <c:v>27261</c:v>
                </c:pt>
                <c:pt idx="8">
                  <c:v>24649</c:v>
                </c:pt>
                <c:pt idx="9">
                  <c:v>19972</c:v>
                </c:pt>
                <c:pt idx="10">
                  <c:v>16997</c:v>
                </c:pt>
                <c:pt idx="11">
                  <c:v>16856</c:v>
                </c:pt>
                <c:pt idx="12">
                  <c:v>244952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B-4DCA-8638-BCA1C1217C9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B-4DCA-8638-BCA1C1217C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B-4DCA-8638-BCA1C1217C9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CB-4DCA-8638-BCA1C1217C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CB-4DCA-8638-BCA1C1217C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12">
                  <c:v>192817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CB-4DCA-8638-BCA1C121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CB-4DCA-8638-BCA1C1217C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CB-4DCA-8638-BCA1C1217C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CB-4DCA-8638-BCA1C1217C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CB-4DCA-8638-BCA1C1217C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CB-4DCA-8638-BCA1C1217C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CB-4DCA-8638-BCA1C1217C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CB-4DCA-8638-BCA1C1217C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CB-4DCA-8638-BCA1C1217C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CB-4DCA-8638-BCA1C1217C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CB-4DCA-8638-BCA1C1217C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CB-4DCA-8638-BCA1C1217C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CB-4DCA-8638-BCA1C1217C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CB-4DCA-8638-BCA1C1217C9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-8.1950961602009098E-2</c:v>
                </c:pt>
                <c:pt idx="1">
                  <c:v>1.3209167162009372E-4</c:v>
                </c:pt>
                <c:pt idx="2">
                  <c:v>-4.2788509658692853E-2</c:v>
                </c:pt>
                <c:pt idx="3">
                  <c:v>2.0497390813783989E-2</c:v>
                </c:pt>
                <c:pt idx="4">
                  <c:v>0.23071080730911864</c:v>
                </c:pt>
                <c:pt idx="5">
                  <c:v>2.9506941786422658E-2</c:v>
                </c:pt>
                <c:pt idx="6">
                  <c:v>0.14746340926598434</c:v>
                </c:pt>
                <c:pt idx="7">
                  <c:v>0.23076374781709963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8.3442435957228112E-2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CB-4DCA-8638-BCA1C1217C93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0.11279339902267083</c:v>
                </c:pt>
                <c:pt idx="1">
                  <c:v>0.150858793129655</c:v>
                </c:pt>
                <c:pt idx="2">
                  <c:v>-3.9857436875658903E-2</c:v>
                </c:pt>
                <c:pt idx="3">
                  <c:v>-0.18596714917872947</c:v>
                </c:pt>
                <c:pt idx="4">
                  <c:v>-0.10109316364822973</c:v>
                </c:pt>
                <c:pt idx="5">
                  <c:v>-0.1237375981045461</c:v>
                </c:pt>
                <c:pt idx="6">
                  <c:v>6.6046416521827966E-2</c:v>
                </c:pt>
                <c:pt idx="7">
                  <c:v>5.9812797299370946E-2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-2.8952590070807638E-2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CB-4DCA-8638-BCA1C1217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51-4B5D-9FA6-E3BB6DAF9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88427</c:v>
                </c:pt>
                <c:pt idx="1">
                  <c:v>85231</c:v>
                </c:pt>
                <c:pt idx="2">
                  <c:v>113996</c:v>
                </c:pt>
                <c:pt idx="3">
                  <c:v>170942</c:v>
                </c:pt>
                <c:pt idx="4">
                  <c:v>211113</c:v>
                </c:pt>
                <c:pt idx="5">
                  <c:v>228176</c:v>
                </c:pt>
                <c:pt idx="6">
                  <c:v>213759</c:v>
                </c:pt>
                <c:pt idx="7">
                  <c:v>225008</c:v>
                </c:pt>
                <c:pt idx="8">
                  <c:v>171150</c:v>
                </c:pt>
                <c:pt idx="9">
                  <c:v>127243</c:v>
                </c:pt>
                <c:pt idx="10">
                  <c:v>123532</c:v>
                </c:pt>
                <c:pt idx="11">
                  <c:v>112849</c:v>
                </c:pt>
                <c:pt idx="12">
                  <c:v>1871426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51-4B5D-9FA6-E3BB6DAF927E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51-4B5D-9FA6-E3BB6DAF927E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60652</c:v>
                </c:pt>
                <c:pt idx="1">
                  <c:v>88163</c:v>
                </c:pt>
                <c:pt idx="2">
                  <c:v>114307</c:v>
                </c:pt>
                <c:pt idx="3">
                  <c:v>130266</c:v>
                </c:pt>
                <c:pt idx="4">
                  <c:v>157891</c:v>
                </c:pt>
                <c:pt idx="5">
                  <c:v>189872</c:v>
                </c:pt>
                <c:pt idx="6">
                  <c:v>201715</c:v>
                </c:pt>
                <c:pt idx="7">
                  <c:v>197193</c:v>
                </c:pt>
                <c:pt idx="8">
                  <c:v>158091</c:v>
                </c:pt>
                <c:pt idx="9">
                  <c:v>140180</c:v>
                </c:pt>
                <c:pt idx="10">
                  <c:v>108306</c:v>
                </c:pt>
                <c:pt idx="11">
                  <c:v>109752</c:v>
                </c:pt>
                <c:pt idx="12">
                  <c:v>1656388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51-4B5D-9FA6-E3BB6DAF927E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51-4B5D-9FA6-E3BB6DAF9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51-4B5D-9FA6-E3BB6DAF927E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51-4B5D-9FA6-E3BB6DAF927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51-4B5D-9FA6-E3BB6DAF927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12">
                  <c:v>1192192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51-4B5D-9FA6-E3BB6DAF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51-4B5D-9FA6-E3BB6DAF927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51-4B5D-9FA6-E3BB6DAF927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51-4B5D-9FA6-E3BB6DAF927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51-4B5D-9FA6-E3BB6DAF927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51-4B5D-9FA6-E3BB6DAF927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51-4B5D-9FA6-E3BB6DAF927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51-4B5D-9FA6-E3BB6DAF927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51-4B5D-9FA6-E3BB6DAF927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51-4B5D-9FA6-E3BB6DAF927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51-4B5D-9FA6-E3BB6DAF927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51-4B5D-9FA6-E3BB6DAF927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51-4B5D-9FA6-E3BB6DAF927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51-4B5D-9FA6-E3BB6DAF927E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-0.21600402335782742</c:v>
                </c:pt>
                <c:pt idx="1">
                  <c:v>-0.12314966667376626</c:v>
                </c:pt>
                <c:pt idx="2">
                  <c:v>-6.4976805831676643E-2</c:v>
                </c:pt>
                <c:pt idx="3">
                  <c:v>-9.0119010335108052E-2</c:v>
                </c:pt>
                <c:pt idx="4">
                  <c:v>8.8161396209593512E-2</c:v>
                </c:pt>
                <c:pt idx="5">
                  <c:v>2.3673223432187918E-3</c:v>
                </c:pt>
                <c:pt idx="6">
                  <c:v>3.3264033264033266E-2</c:v>
                </c:pt>
                <c:pt idx="7">
                  <c:v>0.13470996030100135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-6.4992154107822442E-3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51-4B5D-9FA6-E3BB6DAF927E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-4.802831714295408E-2</c:v>
                </c:pt>
                <c:pt idx="1">
                  <c:v>-3.3943048890661798E-2</c:v>
                </c:pt>
                <c:pt idx="2">
                  <c:v>-9.8249061370574431E-3</c:v>
                </c:pt>
                <c:pt idx="3">
                  <c:v>-0.25219665149582904</c:v>
                </c:pt>
                <c:pt idx="4">
                  <c:v>-0.23684945976799154</c:v>
                </c:pt>
                <c:pt idx="5">
                  <c:v>-0.18350746791950079</c:v>
                </c:pt>
                <c:pt idx="6">
                  <c:v>-2.812980973900514E-2</c:v>
                </c:pt>
                <c:pt idx="7">
                  <c:v>2.1323686268932551E-2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-0.10807599883888996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51-4B5D-9FA6-E3BB6DAF9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4E-49F6-AB83-54C0D2B488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80161</c:v>
                </c:pt>
                <c:pt idx="1">
                  <c:v>76926</c:v>
                </c:pt>
                <c:pt idx="2">
                  <c:v>103819</c:v>
                </c:pt>
                <c:pt idx="3">
                  <c:v>151185</c:v>
                </c:pt>
                <c:pt idx="4">
                  <c:v>190316</c:v>
                </c:pt>
                <c:pt idx="5">
                  <c:v>202520</c:v>
                </c:pt>
                <c:pt idx="6">
                  <c:v>181686</c:v>
                </c:pt>
                <c:pt idx="7">
                  <c:v>203316</c:v>
                </c:pt>
                <c:pt idx="8">
                  <c:v>150007</c:v>
                </c:pt>
                <c:pt idx="9">
                  <c:v>112169</c:v>
                </c:pt>
                <c:pt idx="10">
                  <c:v>109101</c:v>
                </c:pt>
                <c:pt idx="11">
                  <c:v>102182</c:v>
                </c:pt>
                <c:pt idx="12">
                  <c:v>1663388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4E-49F6-AB83-54C0D2B48885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4E-49F6-AB83-54C0D2B48885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52306</c:v>
                </c:pt>
                <c:pt idx="1">
                  <c:v>75169</c:v>
                </c:pt>
                <c:pt idx="2">
                  <c:v>101860</c:v>
                </c:pt>
                <c:pt idx="3">
                  <c:v>107856</c:v>
                </c:pt>
                <c:pt idx="4">
                  <c:v>138427</c:v>
                </c:pt>
                <c:pt idx="5">
                  <c:v>166385</c:v>
                </c:pt>
                <c:pt idx="6">
                  <c:v>156203</c:v>
                </c:pt>
                <c:pt idx="7">
                  <c:v>168396</c:v>
                </c:pt>
                <c:pt idx="8">
                  <c:v>138602</c:v>
                </c:pt>
                <c:pt idx="9">
                  <c:v>113852</c:v>
                </c:pt>
                <c:pt idx="10">
                  <c:v>94916</c:v>
                </c:pt>
                <c:pt idx="11">
                  <c:v>94753</c:v>
                </c:pt>
                <c:pt idx="12">
                  <c:v>1408725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4E-49F6-AB83-54C0D2B48885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4E-49F6-AB83-54C0D2B488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4E-49F6-AB83-54C0D2B48885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34E-49F6-AB83-54C0D2B488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34E-49F6-AB83-54C0D2B4888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12">
                  <c:v>981958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34E-49F6-AB83-54C0D2B4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4E-49F6-AB83-54C0D2B488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4E-49F6-AB83-54C0D2B488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4E-49F6-AB83-54C0D2B488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4E-49F6-AB83-54C0D2B488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4E-49F6-AB83-54C0D2B488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4E-49F6-AB83-54C0D2B488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4E-49F6-AB83-54C0D2B488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4E-49F6-AB83-54C0D2B488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4E-49F6-AB83-54C0D2B488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4E-49F6-AB83-54C0D2B488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4E-49F6-AB83-54C0D2B488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4E-49F6-AB83-54C0D2B488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4E-49F6-AB83-54C0D2B4888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-0.19224615645429599</c:v>
                </c:pt>
                <c:pt idx="1">
                  <c:v>-0.13166496783944326</c:v>
                </c:pt>
                <c:pt idx="2">
                  <c:v>-8.3698183511877078E-2</c:v>
                </c:pt>
                <c:pt idx="3">
                  <c:v>-4.1085743009074305E-2</c:v>
                </c:pt>
                <c:pt idx="4">
                  <c:v>3.9361225404326294E-2</c:v>
                </c:pt>
                <c:pt idx="5">
                  <c:v>-3.7686129888702791E-2</c:v>
                </c:pt>
                <c:pt idx="6">
                  <c:v>9.2574830289791077E-3</c:v>
                </c:pt>
                <c:pt idx="7">
                  <c:v>6.0806780195167054E-2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-3.1163915922742369E-2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34E-49F6-AB83-54C0D2B48885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-4.8976434924714041E-2</c:v>
                </c:pt>
                <c:pt idx="1">
                  <c:v>-3.6541611418766107E-2</c:v>
                </c:pt>
                <c:pt idx="2">
                  <c:v>-5.2533736599273739E-2</c:v>
                </c:pt>
                <c:pt idx="3">
                  <c:v>-0.28076198035519395</c:v>
                </c:pt>
                <c:pt idx="4">
                  <c:v>-0.32971479013850646</c:v>
                </c:pt>
                <c:pt idx="5">
                  <c:v>-0.282317795773257</c:v>
                </c:pt>
                <c:pt idx="6">
                  <c:v>-0.10232489019517188</c:v>
                </c:pt>
                <c:pt idx="7">
                  <c:v>-7.2876704243640456E-2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-0.1747759740287026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34E-49F6-AB83-54C0D2B48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C-4208-A200-9D2A5DFBE0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8266</c:v>
                </c:pt>
                <c:pt idx="1">
                  <c:v>8305</c:v>
                </c:pt>
                <c:pt idx="2">
                  <c:v>10177</c:v>
                </c:pt>
                <c:pt idx="3">
                  <c:v>19757</c:v>
                </c:pt>
                <c:pt idx="4">
                  <c:v>20797</c:v>
                </c:pt>
                <c:pt idx="5">
                  <c:v>25656</c:v>
                </c:pt>
                <c:pt idx="6">
                  <c:v>32073</c:v>
                </c:pt>
                <c:pt idx="7">
                  <c:v>21692</c:v>
                </c:pt>
                <c:pt idx="8">
                  <c:v>21143</c:v>
                </c:pt>
                <c:pt idx="9">
                  <c:v>15074</c:v>
                </c:pt>
                <c:pt idx="10">
                  <c:v>14431</c:v>
                </c:pt>
                <c:pt idx="11">
                  <c:v>10667</c:v>
                </c:pt>
                <c:pt idx="12">
                  <c:v>208038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C-4208-A200-9D2A5DFBE0C3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C-4208-A200-9D2A5DFBE0C3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8346</c:v>
                </c:pt>
                <c:pt idx="1">
                  <c:v>12994</c:v>
                </c:pt>
                <c:pt idx="2">
                  <c:v>12447</c:v>
                </c:pt>
                <c:pt idx="3">
                  <c:v>22410</c:v>
                </c:pt>
                <c:pt idx="4">
                  <c:v>19464</c:v>
                </c:pt>
                <c:pt idx="5">
                  <c:v>23487</c:v>
                </c:pt>
                <c:pt idx="6">
                  <c:v>45512</c:v>
                </c:pt>
                <c:pt idx="7">
                  <c:v>28797</c:v>
                </c:pt>
                <c:pt idx="8">
                  <c:v>19489</c:v>
                </c:pt>
                <c:pt idx="9">
                  <c:v>26328</c:v>
                </c:pt>
                <c:pt idx="10">
                  <c:v>13390</c:v>
                </c:pt>
                <c:pt idx="11">
                  <c:v>14999</c:v>
                </c:pt>
                <c:pt idx="12">
                  <c:v>247663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C-4208-A200-9D2A5DFBE0C3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C-4208-A200-9D2A5DFBE0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C-4208-A200-9D2A5DFBE0C3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7FC-4208-A200-9D2A5DFBE0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7FC-4208-A200-9D2A5DFBE0C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12">
                  <c:v>210234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FC-4208-A200-9D2A5DFB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C-4208-A200-9D2A5DFBE0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C-4208-A200-9D2A5DFBE0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C-4208-A200-9D2A5DFBE0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C-4208-A200-9D2A5DFBE0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FC-4208-A200-9D2A5DFBE0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FC-4208-A200-9D2A5DFBE0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FC-4208-A200-9D2A5DFBE0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FC-4208-A200-9D2A5DFBE0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FC-4208-A200-9D2A5DFBE0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FC-4208-A200-9D2A5DFBE0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FC-4208-A200-9D2A5DFBE0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FC-4208-A200-9D2A5DFBE0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FC-4208-A200-9D2A5DFBE0C3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-0.38856395259350474</c:v>
                </c:pt>
                <c:pt idx="1">
                  <c:v>-3.8133114984208683E-2</c:v>
                </c:pt>
                <c:pt idx="2">
                  <c:v>8.534031413612575E-2</c:v>
                </c:pt>
                <c:pt idx="3">
                  <c:v>-0.29533124192655469</c:v>
                </c:pt>
                <c:pt idx="4">
                  <c:v>0.32468506890968674</c:v>
                </c:pt>
                <c:pt idx="5">
                  <c:v>0.17607029029201482</c:v>
                </c:pt>
                <c:pt idx="6">
                  <c:v>0.13157961428317999</c:v>
                </c:pt>
                <c:pt idx="7">
                  <c:v>0.66359242851389455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0.12758049204331523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7FC-4208-A200-9D2A5DFBE0C3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-3.8833776917493346E-2</c:v>
                </c:pt>
                <c:pt idx="1">
                  <c:v>-9.8735701384707886E-3</c:v>
                </c:pt>
                <c:pt idx="2">
                  <c:v>0.42586223838066228</c:v>
                </c:pt>
                <c:pt idx="3">
                  <c:v>-3.3608341347370563E-2</c:v>
                </c:pt>
                <c:pt idx="4">
                  <c:v>0.61297302495552253</c:v>
                </c:pt>
                <c:pt idx="5">
                  <c:v>0.59646866230121609</c:v>
                </c:pt>
                <c:pt idx="6">
                  <c:v>0.39216786705328466</c:v>
                </c:pt>
                <c:pt idx="7">
                  <c:v>0.90425041489950209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0.4328632866012827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7FC-4208-A200-9D2A5DFBE0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29-463D-845B-BC81AB5FB2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400107</c:v>
                </c:pt>
                <c:pt idx="1">
                  <c:v>349588</c:v>
                </c:pt>
                <c:pt idx="2">
                  <c:v>355752</c:v>
                </c:pt>
                <c:pt idx="3">
                  <c:v>255176</c:v>
                </c:pt>
                <c:pt idx="4">
                  <c:v>199294</c:v>
                </c:pt>
                <c:pt idx="5">
                  <c:v>220782</c:v>
                </c:pt>
                <c:pt idx="6">
                  <c:v>271846</c:v>
                </c:pt>
                <c:pt idx="7">
                  <c:v>287660</c:v>
                </c:pt>
                <c:pt idx="8">
                  <c:v>299950</c:v>
                </c:pt>
                <c:pt idx="9">
                  <c:v>292546</c:v>
                </c:pt>
                <c:pt idx="10">
                  <c:v>340232</c:v>
                </c:pt>
                <c:pt idx="11">
                  <c:v>348192</c:v>
                </c:pt>
                <c:pt idx="12">
                  <c:v>3621125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29-463D-845B-BC81AB5FB260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29-463D-845B-BC81AB5FB260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201859</c:v>
                </c:pt>
                <c:pt idx="1">
                  <c:v>211942</c:v>
                </c:pt>
                <c:pt idx="2">
                  <c:v>251732</c:v>
                </c:pt>
                <c:pt idx="3">
                  <c:v>218722</c:v>
                </c:pt>
                <c:pt idx="4">
                  <c:v>152908</c:v>
                </c:pt>
                <c:pt idx="5">
                  <c:v>174196</c:v>
                </c:pt>
                <c:pt idx="6">
                  <c:v>215944</c:v>
                </c:pt>
                <c:pt idx="7">
                  <c:v>218834</c:v>
                </c:pt>
                <c:pt idx="8">
                  <c:v>220186</c:v>
                </c:pt>
                <c:pt idx="9">
                  <c:v>235792</c:v>
                </c:pt>
                <c:pt idx="10">
                  <c:v>293605</c:v>
                </c:pt>
                <c:pt idx="11">
                  <c:v>300285</c:v>
                </c:pt>
                <c:pt idx="12">
                  <c:v>2696005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29-463D-845B-BC81AB5FB260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29-463D-845B-BC81AB5FB2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29-463D-845B-BC81AB5FB260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29-463D-845B-BC81AB5FB26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29-463D-845B-BC81AB5FB26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12">
                  <c:v>2627628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29-463D-845B-BC81AB5FB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29-463D-845B-BC81AB5FB26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29-463D-845B-BC81AB5FB26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29-463D-845B-BC81AB5FB26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29-463D-845B-BC81AB5FB26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29-463D-845B-BC81AB5FB26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29-463D-845B-BC81AB5FB26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29-463D-845B-BC81AB5FB26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29-463D-845B-BC81AB5FB26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29-463D-845B-BC81AB5FB26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29-463D-845B-BC81AB5FB26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29-463D-845B-BC81AB5FB26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29-463D-845B-BC81AB5FB26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29-463D-845B-BC81AB5FB260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0.13020089646891164</c:v>
                </c:pt>
                <c:pt idx="1">
                  <c:v>0.2408590582069503</c:v>
                </c:pt>
                <c:pt idx="2">
                  <c:v>0.22580358531221534</c:v>
                </c:pt>
                <c:pt idx="3">
                  <c:v>0.18732105483465888</c:v>
                </c:pt>
                <c:pt idx="4">
                  <c:v>0.27033863093383204</c:v>
                </c:pt>
                <c:pt idx="5">
                  <c:v>0.31861339849161152</c:v>
                </c:pt>
                <c:pt idx="6">
                  <c:v>0.2800970969588128</c:v>
                </c:pt>
                <c:pt idx="7">
                  <c:v>0.1571056460739757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0.2185778741153277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29-463D-845B-BC81AB5FB260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-4.9236829148202599E-3</c:v>
                </c:pt>
                <c:pt idx="1">
                  <c:v>0.12832248246507327</c:v>
                </c:pt>
                <c:pt idx="2">
                  <c:v>8.5795722863118096E-2</c:v>
                </c:pt>
                <c:pt idx="3">
                  <c:v>0.1115896479292724</c:v>
                </c:pt>
                <c:pt idx="4">
                  <c:v>0.22728732425461873</c:v>
                </c:pt>
                <c:pt idx="5">
                  <c:v>0.24169995742406547</c:v>
                </c:pt>
                <c:pt idx="6">
                  <c:v>0.19302472723527297</c:v>
                </c:pt>
                <c:pt idx="7">
                  <c:v>0.11959605089341574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0.12281958204516275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29-463D-845B-BC81AB5FB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8A-4A61-94EB-36C2D0EDB2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53603</c:v>
                </c:pt>
                <c:pt idx="1">
                  <c:v>52718</c:v>
                </c:pt>
                <c:pt idx="2">
                  <c:v>48551</c:v>
                </c:pt>
                <c:pt idx="3">
                  <c:v>36215</c:v>
                </c:pt>
                <c:pt idx="4">
                  <c:v>33634</c:v>
                </c:pt>
                <c:pt idx="5">
                  <c:v>36276</c:v>
                </c:pt>
                <c:pt idx="6">
                  <c:v>53562</c:v>
                </c:pt>
                <c:pt idx="7">
                  <c:v>47204</c:v>
                </c:pt>
                <c:pt idx="8">
                  <c:v>60384</c:v>
                </c:pt>
                <c:pt idx="9">
                  <c:v>51277</c:v>
                </c:pt>
                <c:pt idx="10">
                  <c:v>47549</c:v>
                </c:pt>
                <c:pt idx="11">
                  <c:v>53911</c:v>
                </c:pt>
                <c:pt idx="12">
                  <c:v>574884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8A-4A61-94EB-36C2D0EDB22E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8A-4A61-94EB-36C2D0EDB22E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21971</c:v>
                </c:pt>
                <c:pt idx="1">
                  <c:v>33017</c:v>
                </c:pt>
                <c:pt idx="2">
                  <c:v>42079</c:v>
                </c:pt>
                <c:pt idx="3">
                  <c:v>41409</c:v>
                </c:pt>
                <c:pt idx="4">
                  <c:v>28356</c:v>
                </c:pt>
                <c:pt idx="5">
                  <c:v>39494</c:v>
                </c:pt>
                <c:pt idx="6">
                  <c:v>54259</c:v>
                </c:pt>
                <c:pt idx="7">
                  <c:v>55284</c:v>
                </c:pt>
                <c:pt idx="8">
                  <c:v>46875</c:v>
                </c:pt>
                <c:pt idx="9">
                  <c:v>48171</c:v>
                </c:pt>
                <c:pt idx="10">
                  <c:v>45348</c:v>
                </c:pt>
                <c:pt idx="11">
                  <c:v>47781</c:v>
                </c:pt>
                <c:pt idx="12">
                  <c:v>504044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8A-4A61-94EB-36C2D0EDB22E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8A-4A61-94EB-36C2D0EDB2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A-4A61-94EB-36C2D0EDB22E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8A-4A61-94EB-36C2D0EDB2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8A-4A61-94EB-36C2D0EDB2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12">
                  <c:v>507124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8A-4A61-94EB-36C2D0ED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8A-4A61-94EB-36C2D0EDB2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8A-4A61-94EB-36C2D0EDB2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8A-4A61-94EB-36C2D0EDB2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8A-4A61-94EB-36C2D0EDB2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8A-4A61-94EB-36C2D0EDB2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8A-4A61-94EB-36C2D0EDB2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8A-4A61-94EB-36C2D0EDB2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8A-4A61-94EB-36C2D0EDB2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8A-4A61-94EB-36C2D0EDB2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8A-4A61-94EB-36C2D0EDB2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8A-4A61-94EB-36C2D0EDB2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8A-4A61-94EB-36C2D0EDB2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8A-4A61-94EB-36C2D0EDB22E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0.30724407118280372</c:v>
                </c:pt>
                <c:pt idx="1">
                  <c:v>0.35175177232096999</c:v>
                </c:pt>
                <c:pt idx="2">
                  <c:v>0.31382875354658157</c:v>
                </c:pt>
                <c:pt idx="3">
                  <c:v>0.13488831594419404</c:v>
                </c:pt>
                <c:pt idx="4">
                  <c:v>0.26172187550008008</c:v>
                </c:pt>
                <c:pt idx="5">
                  <c:v>0.33077388014595588</c:v>
                </c:pt>
                <c:pt idx="6">
                  <c:v>0.19910543545198189</c:v>
                </c:pt>
                <c:pt idx="7">
                  <c:v>0.12348776772112191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0.24751603293424229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8A-4A61-94EB-36C2D0EDB22E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0.3183403913960039</c:v>
                </c:pt>
                <c:pt idx="1">
                  <c:v>0.24782806631511067</c:v>
                </c:pt>
                <c:pt idx="2">
                  <c:v>0.39249449032975625</c:v>
                </c:pt>
                <c:pt idx="3">
                  <c:v>0.30053845091812792</c:v>
                </c:pt>
                <c:pt idx="4">
                  <c:v>0.40652316108699527</c:v>
                </c:pt>
                <c:pt idx="5">
                  <c:v>0.638741867901643</c:v>
                </c:pt>
                <c:pt idx="6">
                  <c:v>0.38142713117508675</c:v>
                </c:pt>
                <c:pt idx="7">
                  <c:v>0.59355139394966527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0.40181278903591577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8A-4A61-94EB-36C2D0EDB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EA-4FCF-B653-FB55DDEC0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189937</c:v>
                </c:pt>
                <c:pt idx="1">
                  <c:v>153512</c:v>
                </c:pt>
                <c:pt idx="2">
                  <c:v>155191</c:v>
                </c:pt>
                <c:pt idx="3">
                  <c:v>117654</c:v>
                </c:pt>
                <c:pt idx="4">
                  <c:v>92061</c:v>
                </c:pt>
                <c:pt idx="5">
                  <c:v>105050</c:v>
                </c:pt>
                <c:pt idx="6">
                  <c:v>102367</c:v>
                </c:pt>
                <c:pt idx="7">
                  <c:v>111225</c:v>
                </c:pt>
                <c:pt idx="8">
                  <c:v>121486</c:v>
                </c:pt>
                <c:pt idx="9">
                  <c:v>116602</c:v>
                </c:pt>
                <c:pt idx="10">
                  <c:v>145880</c:v>
                </c:pt>
                <c:pt idx="11">
                  <c:v>151824</c:v>
                </c:pt>
                <c:pt idx="12">
                  <c:v>1562789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EA-4FCF-B653-FB55DDEC0D89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EA-4FCF-B653-FB55DDEC0D89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86286</c:v>
                </c:pt>
                <c:pt idx="1">
                  <c:v>80561</c:v>
                </c:pt>
                <c:pt idx="2">
                  <c:v>98445</c:v>
                </c:pt>
                <c:pt idx="3">
                  <c:v>80247</c:v>
                </c:pt>
                <c:pt idx="4">
                  <c:v>63199</c:v>
                </c:pt>
                <c:pt idx="5">
                  <c:v>67149</c:v>
                </c:pt>
                <c:pt idx="6">
                  <c:v>65143</c:v>
                </c:pt>
                <c:pt idx="7">
                  <c:v>66358</c:v>
                </c:pt>
                <c:pt idx="8">
                  <c:v>81698</c:v>
                </c:pt>
                <c:pt idx="9">
                  <c:v>81267</c:v>
                </c:pt>
                <c:pt idx="10">
                  <c:v>123598</c:v>
                </c:pt>
                <c:pt idx="11">
                  <c:v>120073</c:v>
                </c:pt>
                <c:pt idx="12">
                  <c:v>1014024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EA-4FCF-B653-FB55DDEC0D89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EA-4FCF-B653-FB55DDEC0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EA-4FCF-B653-FB55DDEC0D89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EA-4FCF-B653-FB55DDEC0D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EA-4FCF-B653-FB55DDEC0D8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12">
                  <c:v>879608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EA-4FCF-B653-FB55DDEC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EA-4FCF-B653-FB55DDEC0D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EA-4FCF-B653-FB55DDEC0D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EA-4FCF-B653-FB55DDEC0D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EA-4FCF-B653-FB55DDEC0D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EA-4FCF-B653-FB55DDEC0D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EA-4FCF-B653-FB55DDEC0D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EA-4FCF-B653-FB55DDEC0D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EA-4FCF-B653-FB55DDEC0D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EA-4FCF-B653-FB55DDEC0D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EA-4FCF-B653-FB55DDEC0D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EA-4FCF-B653-FB55DDEC0D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EA-4FCF-B653-FB55DDEC0D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EA-4FCF-B653-FB55DDEC0D89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5.7627003531649068E-2</c:v>
                </c:pt>
                <c:pt idx="1">
                  <c:v>0.2305657912772836</c:v>
                </c:pt>
                <c:pt idx="2">
                  <c:v>0.23670936155481925</c:v>
                </c:pt>
                <c:pt idx="3">
                  <c:v>0.2296493226990759</c:v>
                </c:pt>
                <c:pt idx="4">
                  <c:v>0.22923066133669967</c:v>
                </c:pt>
                <c:pt idx="5">
                  <c:v>0.19495422954288322</c:v>
                </c:pt>
                <c:pt idx="6">
                  <c:v>0.25506543709357743</c:v>
                </c:pt>
                <c:pt idx="7">
                  <c:v>4.7268907563025264E-2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0.1797839764903757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EA-4FCF-B653-FB55DDEC0D89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-0.18012288285062938</c:v>
                </c:pt>
                <c:pt idx="1">
                  <c:v>-5.8366772630152886E-3</c:v>
                </c:pt>
                <c:pt idx="2">
                  <c:v>-3.3159139383082792E-2</c:v>
                </c:pt>
                <c:pt idx="3">
                  <c:v>-9.1888078603362455E-2</c:v>
                </c:pt>
                <c:pt idx="4">
                  <c:v>-4.8044231542129667E-2</c:v>
                </c:pt>
                <c:pt idx="5">
                  <c:v>-0.22584483579247983</c:v>
                </c:pt>
                <c:pt idx="6">
                  <c:v>-0.25148729571053174</c:v>
                </c:pt>
                <c:pt idx="7">
                  <c:v>-0.38149696561024948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-0.14351453801715097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EA-4FCF-B653-FB55DDEC0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3E-44C9-BFB7-67F9A2C24E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12058</c:v>
                </c:pt>
                <c:pt idx="1">
                  <c:v>11707</c:v>
                </c:pt>
                <c:pt idx="2">
                  <c:v>11449</c:v>
                </c:pt>
                <c:pt idx="3">
                  <c:v>17773</c:v>
                </c:pt>
                <c:pt idx="4">
                  <c:v>14679</c:v>
                </c:pt>
                <c:pt idx="5">
                  <c:v>13281</c:v>
                </c:pt>
                <c:pt idx="6">
                  <c:v>16102</c:v>
                </c:pt>
                <c:pt idx="7">
                  <c:v>21584</c:v>
                </c:pt>
                <c:pt idx="8">
                  <c:v>17116</c:v>
                </c:pt>
                <c:pt idx="9">
                  <c:v>15837</c:v>
                </c:pt>
                <c:pt idx="10">
                  <c:v>11373</c:v>
                </c:pt>
                <c:pt idx="11">
                  <c:v>10701</c:v>
                </c:pt>
                <c:pt idx="12">
                  <c:v>173660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3E-44C9-BFB7-67F9A2C24EFE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3E-44C9-BFB7-67F9A2C24EF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9584</c:v>
                </c:pt>
                <c:pt idx="1">
                  <c:v>15037</c:v>
                </c:pt>
                <c:pt idx="2">
                  <c:v>18097</c:v>
                </c:pt>
                <c:pt idx="3">
                  <c:v>18742</c:v>
                </c:pt>
                <c:pt idx="4">
                  <c:v>12742</c:v>
                </c:pt>
                <c:pt idx="5">
                  <c:v>10927</c:v>
                </c:pt>
                <c:pt idx="6">
                  <c:v>15423</c:v>
                </c:pt>
                <c:pt idx="7">
                  <c:v>17002</c:v>
                </c:pt>
                <c:pt idx="8">
                  <c:v>16073</c:v>
                </c:pt>
                <c:pt idx="9">
                  <c:v>15893</c:v>
                </c:pt>
                <c:pt idx="10">
                  <c:v>15008</c:v>
                </c:pt>
                <c:pt idx="11">
                  <c:v>14877</c:v>
                </c:pt>
                <c:pt idx="12">
                  <c:v>179405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3E-44C9-BFB7-67F9A2C24EF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3E-44C9-BFB7-67F9A2C24E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3E-44C9-BFB7-67F9A2C24EF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3E-44C9-BFB7-67F9A2C24E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3E-44C9-BFB7-67F9A2C24E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12">
                  <c:v>264968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3E-44C9-BFB7-67F9A2C2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E-44C9-BFB7-67F9A2C24E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E-44C9-BFB7-67F9A2C24E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E-44C9-BFB7-67F9A2C24E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3E-44C9-BFB7-67F9A2C24E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3E-44C9-BFB7-67F9A2C24E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3E-44C9-BFB7-67F9A2C24E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3E-44C9-BFB7-67F9A2C24E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3E-44C9-BFB7-67F9A2C24E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3E-44C9-BFB7-67F9A2C24E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3E-44C9-BFB7-67F9A2C24E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3E-44C9-BFB7-67F9A2C24E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3E-44C9-BFB7-67F9A2C24E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3E-44C9-BFB7-67F9A2C24EF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0.34326933276758242</c:v>
                </c:pt>
                <c:pt idx="1">
                  <c:v>0.5103468810480869</c:v>
                </c:pt>
                <c:pt idx="2">
                  <c:v>0.41979960606320121</c:v>
                </c:pt>
                <c:pt idx="3">
                  <c:v>0.4055680637339798</c:v>
                </c:pt>
                <c:pt idx="4">
                  <c:v>0.83063354931605482</c:v>
                </c:pt>
                <c:pt idx="5">
                  <c:v>0.87408880053015237</c:v>
                </c:pt>
                <c:pt idx="6">
                  <c:v>0.78738060249816311</c:v>
                </c:pt>
                <c:pt idx="7">
                  <c:v>0.28230106950278544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0.52223594634188375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3E-44C9-BFB7-67F9A2C24EFE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1.1003483164703929</c:v>
                </c:pt>
                <c:pt idx="1">
                  <c:v>1.5997266592636885</c:v>
                </c:pt>
                <c:pt idx="2">
                  <c:v>1.8961481352083149</c:v>
                </c:pt>
                <c:pt idx="3">
                  <c:v>0.82653463118213022</c:v>
                </c:pt>
                <c:pt idx="4">
                  <c:v>1.0786838340486411</c:v>
                </c:pt>
                <c:pt idx="5">
                  <c:v>1.3422935019953317</c:v>
                </c:pt>
                <c:pt idx="6">
                  <c:v>1.4172152527636319</c:v>
                </c:pt>
                <c:pt idx="7">
                  <c:v>0.99420867309117855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1.2335100688678531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3E-44C9-BFB7-67F9A2C24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E-49E4-9687-E09EA23B2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4231</c:v>
                </c:pt>
                <c:pt idx="1">
                  <c:v>3025</c:v>
                </c:pt>
                <c:pt idx="2">
                  <c:v>3774</c:v>
                </c:pt>
                <c:pt idx="3">
                  <c:v>4200</c:v>
                </c:pt>
                <c:pt idx="4">
                  <c:v>3184</c:v>
                </c:pt>
                <c:pt idx="5">
                  <c:v>4112</c:v>
                </c:pt>
                <c:pt idx="6">
                  <c:v>5192</c:v>
                </c:pt>
                <c:pt idx="7">
                  <c:v>5825</c:v>
                </c:pt>
                <c:pt idx="8">
                  <c:v>4261</c:v>
                </c:pt>
                <c:pt idx="9">
                  <c:v>3124</c:v>
                </c:pt>
                <c:pt idx="10">
                  <c:v>2939</c:v>
                </c:pt>
                <c:pt idx="11">
                  <c:v>2949</c:v>
                </c:pt>
                <c:pt idx="12">
                  <c:v>46816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E-49E4-9687-E09EA23B2CD2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CE-49E4-9687-E09EA23B2CD2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3071</c:v>
                </c:pt>
                <c:pt idx="1">
                  <c:v>3129</c:v>
                </c:pt>
                <c:pt idx="2">
                  <c:v>2637</c:v>
                </c:pt>
                <c:pt idx="3">
                  <c:v>2990</c:v>
                </c:pt>
                <c:pt idx="4">
                  <c:v>1713</c:v>
                </c:pt>
                <c:pt idx="5">
                  <c:v>2174</c:v>
                </c:pt>
                <c:pt idx="6">
                  <c:v>3144</c:v>
                </c:pt>
                <c:pt idx="7">
                  <c:v>2618</c:v>
                </c:pt>
                <c:pt idx="8">
                  <c:v>3064</c:v>
                </c:pt>
                <c:pt idx="9">
                  <c:v>2154</c:v>
                </c:pt>
                <c:pt idx="10">
                  <c:v>3174</c:v>
                </c:pt>
                <c:pt idx="11">
                  <c:v>3870</c:v>
                </c:pt>
                <c:pt idx="12">
                  <c:v>33738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CE-49E4-9687-E09EA23B2CD2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CE-49E4-9687-E09EA23B2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E-49E4-9687-E09EA23B2CD2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CE-49E4-9687-E09EA23B2C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CE-49E4-9687-E09EA23B2C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12">
                  <c:v>38413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CE-49E4-9687-E09EA23B2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E-49E4-9687-E09EA23B2C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E-49E4-9687-E09EA23B2C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E-49E4-9687-E09EA23B2C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E-49E4-9687-E09EA23B2C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E-49E4-9687-E09EA23B2C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E-49E4-9687-E09EA23B2C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E-49E4-9687-E09EA23B2C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E-49E4-9687-E09EA23B2C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E-49E4-9687-E09EA23B2C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E-49E4-9687-E09EA23B2C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E-49E4-9687-E09EA23B2C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E-49E4-9687-E09EA23B2C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E-49E4-9687-E09EA23B2CD2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1.6727069974908915E-3</c:v>
                </c:pt>
                <c:pt idx="1">
                  <c:v>0.48599852616064854</c:v>
                </c:pt>
                <c:pt idx="2">
                  <c:v>-7.1253071253071232E-2</c:v>
                </c:pt>
                <c:pt idx="3">
                  <c:v>0.80362389813907931</c:v>
                </c:pt>
                <c:pt idx="4">
                  <c:v>0.6411290322580645</c:v>
                </c:pt>
                <c:pt idx="5">
                  <c:v>0.6486206896551725</c:v>
                </c:pt>
                <c:pt idx="6">
                  <c:v>0.67022272131761174</c:v>
                </c:pt>
                <c:pt idx="7">
                  <c:v>-6.8064465654827155E-2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0.31196420642781519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CE-49E4-9687-E09EA23B2CD2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-0.15079177499409124</c:v>
                </c:pt>
                <c:pt idx="1">
                  <c:v>0.33322314049586788</c:v>
                </c:pt>
                <c:pt idx="2">
                  <c:v>1.5898251192367763E-3</c:v>
                </c:pt>
                <c:pt idx="3">
                  <c:v>-0.12309523809523815</c:v>
                </c:pt>
                <c:pt idx="4">
                  <c:v>0.1504396984924623</c:v>
                </c:pt>
                <c:pt idx="5">
                  <c:v>0.16269455252918297</c:v>
                </c:pt>
                <c:pt idx="6">
                  <c:v>0.71879815100154087</c:v>
                </c:pt>
                <c:pt idx="7">
                  <c:v>2.2489270386266025E-2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0.14518677518409207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CE-49E4-9687-E09EA23B2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2D-4BB8-94B1-8B1976E761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4705</c:v>
                </c:pt>
                <c:pt idx="1">
                  <c:v>4466</c:v>
                </c:pt>
                <c:pt idx="2">
                  <c:v>4968</c:v>
                </c:pt>
                <c:pt idx="3">
                  <c:v>4755</c:v>
                </c:pt>
                <c:pt idx="4">
                  <c:v>4549</c:v>
                </c:pt>
                <c:pt idx="5">
                  <c:v>4832</c:v>
                </c:pt>
                <c:pt idx="6">
                  <c:v>11365</c:v>
                </c:pt>
                <c:pt idx="7">
                  <c:v>13998</c:v>
                </c:pt>
                <c:pt idx="8">
                  <c:v>6570</c:v>
                </c:pt>
                <c:pt idx="9">
                  <c:v>5485</c:v>
                </c:pt>
                <c:pt idx="10">
                  <c:v>4824</c:v>
                </c:pt>
                <c:pt idx="11">
                  <c:v>4718</c:v>
                </c:pt>
                <c:pt idx="12">
                  <c:v>75235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2D-4BB8-94B1-8B1976E761A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2D-4BB8-94B1-8B1976E761A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6256</c:v>
                </c:pt>
                <c:pt idx="1">
                  <c:v>5800</c:v>
                </c:pt>
                <c:pt idx="2">
                  <c:v>5060</c:v>
                </c:pt>
                <c:pt idx="3">
                  <c:v>5496</c:v>
                </c:pt>
                <c:pt idx="4">
                  <c:v>4009</c:v>
                </c:pt>
                <c:pt idx="5">
                  <c:v>3989</c:v>
                </c:pt>
                <c:pt idx="6">
                  <c:v>7258</c:v>
                </c:pt>
                <c:pt idx="7">
                  <c:v>10210</c:v>
                </c:pt>
                <c:pt idx="8">
                  <c:v>7103</c:v>
                </c:pt>
                <c:pt idx="9">
                  <c:v>6492</c:v>
                </c:pt>
                <c:pt idx="10">
                  <c:v>6967</c:v>
                </c:pt>
                <c:pt idx="11">
                  <c:v>6873</c:v>
                </c:pt>
                <c:pt idx="12">
                  <c:v>75513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2D-4BB8-94B1-8B1976E761A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2D-4BB8-94B1-8B1976E761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2D-4BB8-94B1-8B1976E761A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F2D-4BB8-94B1-8B1976E761A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F2D-4BB8-94B1-8B1976E761A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12">
                  <c:v>85234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2D-4BB8-94B1-8B1976E7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2D-4BB8-94B1-8B1976E761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F2D-4BB8-94B1-8B1976E761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F2D-4BB8-94B1-8B1976E761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F2D-4BB8-94B1-8B1976E761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F2D-4BB8-94B1-8B1976E761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F2D-4BB8-94B1-8B1976E761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F2D-4BB8-94B1-8B1976E761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F2D-4BB8-94B1-8B1976E761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F2D-4BB8-94B1-8B1976E761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F2D-4BB8-94B1-8B1976E761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F2D-4BB8-94B1-8B1976E761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F2D-4BB8-94B1-8B1976E761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F2D-4BB8-94B1-8B1976E761A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0.32928126424555537</c:v>
                </c:pt>
                <c:pt idx="1">
                  <c:v>0.43426367976496505</c:v>
                </c:pt>
                <c:pt idx="2">
                  <c:v>0.42342515892891552</c:v>
                </c:pt>
                <c:pt idx="3">
                  <c:v>0.70338802471766471</c:v>
                </c:pt>
                <c:pt idx="4">
                  <c:v>0.56717724288840254</c:v>
                </c:pt>
                <c:pt idx="5">
                  <c:v>0.72983269836011266</c:v>
                </c:pt>
                <c:pt idx="6">
                  <c:v>0.89582007214088688</c:v>
                </c:pt>
                <c:pt idx="7">
                  <c:v>0.31694877670189969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0.53649523191462523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F2D-4BB8-94B1-8B1976E761A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0.859298618490967</c:v>
                </c:pt>
                <c:pt idx="1">
                  <c:v>0.7489923869234214</c:v>
                </c:pt>
                <c:pt idx="2">
                  <c:v>0.4873188405797102</c:v>
                </c:pt>
                <c:pt idx="3">
                  <c:v>0.68117770767613028</c:v>
                </c:pt>
                <c:pt idx="4">
                  <c:v>0.5744119586722356</c:v>
                </c:pt>
                <c:pt idx="5">
                  <c:v>1.1612168874172184</c:v>
                </c:pt>
                <c:pt idx="6">
                  <c:v>0.57237131544214703</c:v>
                </c:pt>
                <c:pt idx="7">
                  <c:v>0.2728246892413202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0.5890599947798203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F2D-4BB8-94B1-8B1976E76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CA-4768-B894-3420F6FB5A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13241</c:v>
                </c:pt>
                <c:pt idx="1">
                  <c:v>10288</c:v>
                </c:pt>
                <c:pt idx="2">
                  <c:v>12200</c:v>
                </c:pt>
                <c:pt idx="3">
                  <c:v>5267</c:v>
                </c:pt>
                <c:pt idx="4">
                  <c:v>1332</c:v>
                </c:pt>
                <c:pt idx="5">
                  <c:v>898</c:v>
                </c:pt>
                <c:pt idx="6">
                  <c:v>2748</c:v>
                </c:pt>
                <c:pt idx="7">
                  <c:v>2284</c:v>
                </c:pt>
                <c:pt idx="8">
                  <c:v>1927</c:v>
                </c:pt>
                <c:pt idx="9">
                  <c:v>5718</c:v>
                </c:pt>
                <c:pt idx="10">
                  <c:v>10434</c:v>
                </c:pt>
                <c:pt idx="11">
                  <c:v>8476</c:v>
                </c:pt>
                <c:pt idx="12">
                  <c:v>74813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A-4768-B894-3420F6FB5A87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CA-4768-B894-3420F6FB5A87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8499</c:v>
                </c:pt>
                <c:pt idx="1">
                  <c:v>8138</c:v>
                </c:pt>
                <c:pt idx="2">
                  <c:v>7119</c:v>
                </c:pt>
                <c:pt idx="3">
                  <c:v>4096</c:v>
                </c:pt>
                <c:pt idx="4">
                  <c:v>576</c:v>
                </c:pt>
                <c:pt idx="5">
                  <c:v>669</c:v>
                </c:pt>
                <c:pt idx="6">
                  <c:v>2777</c:v>
                </c:pt>
                <c:pt idx="7">
                  <c:v>2025</c:v>
                </c:pt>
                <c:pt idx="8">
                  <c:v>1619</c:v>
                </c:pt>
                <c:pt idx="9">
                  <c:v>6332</c:v>
                </c:pt>
                <c:pt idx="10">
                  <c:v>11430</c:v>
                </c:pt>
                <c:pt idx="11">
                  <c:v>10183</c:v>
                </c:pt>
                <c:pt idx="12">
                  <c:v>63463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CA-4768-B894-3420F6FB5A87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CA-4768-B894-3420F6FB5A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CA-4768-B894-3420F6FB5A87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ECA-4768-B894-3420F6FB5A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ECA-4768-B894-3420F6FB5A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12">
                  <c:v>45008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ECA-4768-B894-3420F6FB5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CA-4768-B894-3420F6FB5A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CA-4768-B894-3420F6FB5A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CA-4768-B894-3420F6FB5A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CA-4768-B894-3420F6FB5A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CA-4768-B894-3420F6FB5A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CA-4768-B894-3420F6FB5A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CA-4768-B894-3420F6FB5A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CA-4768-B894-3420F6FB5A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CA-4768-B894-3420F6FB5A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CA-4768-B894-3420F6FB5A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CA-4768-B894-3420F6FB5A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CA-4768-B894-3420F6FB5A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CA-4768-B894-3420F6FB5A87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-0.16073316884032429</c:v>
                </c:pt>
                <c:pt idx="1">
                  <c:v>-4.2755344418052288E-2</c:v>
                </c:pt>
                <c:pt idx="2">
                  <c:v>-4.5700041545492232E-3</c:v>
                </c:pt>
                <c:pt idx="3">
                  <c:v>-0.36869486541506447</c:v>
                </c:pt>
                <c:pt idx="4">
                  <c:v>-0.11969111969111967</c:v>
                </c:pt>
                <c:pt idx="5">
                  <c:v>-0.17150395778364114</c:v>
                </c:pt>
                <c:pt idx="6">
                  <c:v>0.32273838630806839</c:v>
                </c:pt>
                <c:pt idx="7">
                  <c:v>-6.5420560747663559E-2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-9.3110882750005008E-2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ECA-4768-B894-3420F6FB5A87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-0.10089872366135488</c:v>
                </c:pt>
                <c:pt idx="1">
                  <c:v>0.29267107309486784</c:v>
                </c:pt>
                <c:pt idx="2">
                  <c:v>-1.8032786885245899E-2</c:v>
                </c:pt>
                <c:pt idx="3">
                  <c:v>-0.4700968293146004</c:v>
                </c:pt>
                <c:pt idx="4">
                  <c:v>2.7027027027026973E-2</c:v>
                </c:pt>
                <c:pt idx="5">
                  <c:v>4.8997772828507813E-2</c:v>
                </c:pt>
                <c:pt idx="6">
                  <c:v>-0.40938864628820959</c:v>
                </c:pt>
                <c:pt idx="7">
                  <c:v>-0.51838879159369533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-6.7346346719714845E-2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ECA-4768-B894-3420F6FB5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DA-42F6-ADE5-947684355A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2518</c:v>
                </c:pt>
                <c:pt idx="1">
                  <c:v>2692</c:v>
                </c:pt>
                <c:pt idx="2">
                  <c:v>3907</c:v>
                </c:pt>
                <c:pt idx="3">
                  <c:v>5859</c:v>
                </c:pt>
                <c:pt idx="4">
                  <c:v>8026</c:v>
                </c:pt>
                <c:pt idx="5">
                  <c:v>8080</c:v>
                </c:pt>
                <c:pt idx="6">
                  <c:v>9311</c:v>
                </c:pt>
                <c:pt idx="7">
                  <c:v>8709</c:v>
                </c:pt>
                <c:pt idx="8">
                  <c:v>7084</c:v>
                </c:pt>
                <c:pt idx="9">
                  <c:v>6475</c:v>
                </c:pt>
                <c:pt idx="10">
                  <c:v>5160</c:v>
                </c:pt>
                <c:pt idx="11">
                  <c:v>4243</c:v>
                </c:pt>
                <c:pt idx="12">
                  <c:v>72064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DA-42F6-ADE5-947684355A40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DA-42F6-ADE5-947684355A40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3148</c:v>
                </c:pt>
                <c:pt idx="1">
                  <c:v>5892</c:v>
                </c:pt>
                <c:pt idx="2">
                  <c:v>5354</c:v>
                </c:pt>
                <c:pt idx="3">
                  <c:v>9991</c:v>
                </c:pt>
                <c:pt idx="4">
                  <c:v>8590</c:v>
                </c:pt>
                <c:pt idx="5">
                  <c:v>8842</c:v>
                </c:pt>
                <c:pt idx="6">
                  <c:v>16034</c:v>
                </c:pt>
                <c:pt idx="7">
                  <c:v>10353</c:v>
                </c:pt>
                <c:pt idx="8">
                  <c:v>8011</c:v>
                </c:pt>
                <c:pt idx="9">
                  <c:v>10465</c:v>
                </c:pt>
                <c:pt idx="10">
                  <c:v>4962</c:v>
                </c:pt>
                <c:pt idx="11">
                  <c:v>5749</c:v>
                </c:pt>
                <c:pt idx="12">
                  <c:v>97391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DA-42F6-ADE5-947684355A40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DA-42F6-ADE5-947684355A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DA-42F6-ADE5-947684355A40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DA-42F6-ADE5-947684355A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DA-42F6-ADE5-947684355A4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12">
                  <c:v>78411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DA-42F6-ADE5-947684355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DA-42F6-ADE5-947684355A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DA-42F6-ADE5-947684355A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DA-42F6-ADE5-947684355A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DA-42F6-ADE5-947684355A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DA-42F6-ADE5-947684355A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DA-42F6-ADE5-947684355A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DA-42F6-ADE5-947684355A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DA-42F6-ADE5-947684355A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DA-42F6-ADE5-947684355A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DA-42F6-ADE5-947684355A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DA-42F6-ADE5-947684355A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DA-42F6-ADE5-947684355A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DA-42F6-ADE5-947684355A40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-8.7437742114001127E-2</c:v>
                </c:pt>
                <c:pt idx="1">
                  <c:v>0.16381578947368425</c:v>
                </c:pt>
                <c:pt idx="2">
                  <c:v>0.16154145581938506</c:v>
                </c:pt>
                <c:pt idx="3">
                  <c:v>-0.12117543473475678</c:v>
                </c:pt>
                <c:pt idx="4">
                  <c:v>0.56546085787882183</c:v>
                </c:pt>
                <c:pt idx="5">
                  <c:v>0.19186136469131987</c:v>
                </c:pt>
                <c:pt idx="6">
                  <c:v>0.15373475609756104</c:v>
                </c:pt>
                <c:pt idx="7">
                  <c:v>0.44890510948905105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0.20827490561676565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DA-42F6-ADE5-947684355A40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0.30976965845909454</c:v>
                </c:pt>
                <c:pt idx="1">
                  <c:v>0.31426448736998513</c:v>
                </c:pt>
                <c:pt idx="2">
                  <c:v>0.52751471717430243</c:v>
                </c:pt>
                <c:pt idx="3">
                  <c:v>0.36286055640894355</c:v>
                </c:pt>
                <c:pt idx="4">
                  <c:v>0.74158983304261161</c:v>
                </c:pt>
                <c:pt idx="5">
                  <c:v>0.90668316831683171</c:v>
                </c:pt>
                <c:pt idx="6">
                  <c:v>0.62571152400386643</c:v>
                </c:pt>
                <c:pt idx="7">
                  <c:v>0.50430589045814678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0.59690032992546138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DA-42F6-ADE5-947684355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E4-402B-9A7D-BE7484CC57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20146</c:v>
                </c:pt>
                <c:pt idx="1">
                  <c:v>15210</c:v>
                </c:pt>
                <c:pt idx="2">
                  <c:v>15322</c:v>
                </c:pt>
                <c:pt idx="3">
                  <c:v>7666</c:v>
                </c:pt>
                <c:pt idx="4">
                  <c:v>485</c:v>
                </c:pt>
                <c:pt idx="5">
                  <c:v>1331</c:v>
                </c:pt>
                <c:pt idx="6">
                  <c:v>2316</c:v>
                </c:pt>
                <c:pt idx="7">
                  <c:v>1635</c:v>
                </c:pt>
                <c:pt idx="8">
                  <c:v>1244</c:v>
                </c:pt>
                <c:pt idx="9">
                  <c:v>9352</c:v>
                </c:pt>
                <c:pt idx="10">
                  <c:v>18767</c:v>
                </c:pt>
                <c:pt idx="11">
                  <c:v>19271</c:v>
                </c:pt>
                <c:pt idx="12">
                  <c:v>112745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E4-402B-9A7D-BE7484CC5796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E4-402B-9A7D-BE7484CC5796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8088</c:v>
                </c:pt>
                <c:pt idx="1">
                  <c:v>5654</c:v>
                </c:pt>
                <c:pt idx="2">
                  <c:v>6887</c:v>
                </c:pt>
                <c:pt idx="3">
                  <c:v>5203</c:v>
                </c:pt>
                <c:pt idx="4">
                  <c:v>423</c:v>
                </c:pt>
                <c:pt idx="5">
                  <c:v>476</c:v>
                </c:pt>
                <c:pt idx="6">
                  <c:v>1013</c:v>
                </c:pt>
                <c:pt idx="7">
                  <c:v>1100</c:v>
                </c:pt>
                <c:pt idx="8">
                  <c:v>876</c:v>
                </c:pt>
                <c:pt idx="9">
                  <c:v>5750</c:v>
                </c:pt>
                <c:pt idx="10">
                  <c:v>10845</c:v>
                </c:pt>
                <c:pt idx="11">
                  <c:v>13657</c:v>
                </c:pt>
                <c:pt idx="12">
                  <c:v>59972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E4-402B-9A7D-BE7484CC5796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E4-402B-9A7D-BE7484CC57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E4-402B-9A7D-BE7484CC5796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E4-402B-9A7D-BE7484CC57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E4-402B-9A7D-BE7484CC579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12">
                  <c:v>51662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E4-402B-9A7D-BE7484CC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E4-402B-9A7D-BE7484CC57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E4-402B-9A7D-BE7484CC57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E4-402B-9A7D-BE7484CC57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E4-402B-9A7D-BE7484CC57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4-402B-9A7D-BE7484CC57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4-402B-9A7D-BE7484CC57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4-402B-9A7D-BE7484CC57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4-402B-9A7D-BE7484CC57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4-402B-9A7D-BE7484CC57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4-402B-9A7D-BE7484CC57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4-402B-9A7D-BE7484CC57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4-402B-9A7D-BE7484CC57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4-402B-9A7D-BE7484CC5796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9.7253841775754024E-2</c:v>
                </c:pt>
                <c:pt idx="1">
                  <c:v>0.31093605189990736</c:v>
                </c:pt>
                <c:pt idx="2">
                  <c:v>-5.6513979773944456E-3</c:v>
                </c:pt>
                <c:pt idx="3">
                  <c:v>-2.4430210040220501E-2</c:v>
                </c:pt>
                <c:pt idx="4">
                  <c:v>-0.42213114754098358</c:v>
                </c:pt>
                <c:pt idx="5">
                  <c:v>-0.34071550255536631</c:v>
                </c:pt>
                <c:pt idx="6">
                  <c:v>-0.60443622920517559</c:v>
                </c:pt>
                <c:pt idx="7">
                  <c:v>-0.36604361370716509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5.6893271414250934E-2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E4-402B-9A7D-BE7484CC5796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-0.23443859823289981</c:v>
                </c:pt>
                <c:pt idx="1">
                  <c:v>-7.0019723865877737E-2</c:v>
                </c:pt>
                <c:pt idx="2">
                  <c:v>-0.12726798068137324</c:v>
                </c:pt>
                <c:pt idx="3">
                  <c:v>-0.14570832246282284</c:v>
                </c:pt>
                <c:pt idx="4">
                  <c:v>0.16288659793814442</c:v>
                </c:pt>
                <c:pt idx="5">
                  <c:v>-0.41848234410217877</c:v>
                </c:pt>
                <c:pt idx="6">
                  <c:v>-0.81519861830742657</c:v>
                </c:pt>
                <c:pt idx="7">
                  <c:v>-0.75107033639143728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-0.19417884606385805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E4-402B-9A7D-BE7484CC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85-4F1C-8869-760BA1C9C4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488534</c:v>
                </c:pt>
                <c:pt idx="1">
                  <c:v>434819</c:v>
                </c:pt>
                <c:pt idx="2">
                  <c:v>469748</c:v>
                </c:pt>
                <c:pt idx="3">
                  <c:v>426118</c:v>
                </c:pt>
                <c:pt idx="4">
                  <c:v>410407</c:v>
                </c:pt>
                <c:pt idx="5">
                  <c:v>448958</c:v>
                </c:pt>
                <c:pt idx="6">
                  <c:v>485605</c:v>
                </c:pt>
                <c:pt idx="7">
                  <c:v>512668</c:v>
                </c:pt>
                <c:pt idx="8">
                  <c:v>471100</c:v>
                </c:pt>
                <c:pt idx="9">
                  <c:v>419789</c:v>
                </c:pt>
                <c:pt idx="10">
                  <c:v>463764</c:v>
                </c:pt>
                <c:pt idx="11">
                  <c:v>461041</c:v>
                </c:pt>
                <c:pt idx="12">
                  <c:v>5492551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85-4F1C-8869-760BA1C9C464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85-4F1C-8869-760BA1C9C46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262511</c:v>
                </c:pt>
                <c:pt idx="1">
                  <c:v>300105</c:v>
                </c:pt>
                <c:pt idx="2">
                  <c:v>366039</c:v>
                </c:pt>
                <c:pt idx="3">
                  <c:v>348988</c:v>
                </c:pt>
                <c:pt idx="4">
                  <c:v>310799</c:v>
                </c:pt>
                <c:pt idx="5">
                  <c:v>364068</c:v>
                </c:pt>
                <c:pt idx="6">
                  <c:v>417659</c:v>
                </c:pt>
                <c:pt idx="7">
                  <c:v>416027</c:v>
                </c:pt>
                <c:pt idx="8">
                  <c:v>378277</c:v>
                </c:pt>
                <c:pt idx="9">
                  <c:v>375972</c:v>
                </c:pt>
                <c:pt idx="10">
                  <c:v>401911</c:v>
                </c:pt>
                <c:pt idx="11">
                  <c:v>410037</c:v>
                </c:pt>
                <c:pt idx="12">
                  <c:v>4352393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85-4F1C-8869-760BA1C9C46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85-4F1C-8869-760BA1C9C4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85-4F1C-8869-760BA1C9C46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85-4F1C-8869-760BA1C9C4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85-4F1C-8869-760BA1C9C46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12">
                  <c:v>3819820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85-4F1C-8869-760BA1C9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85-4F1C-8869-760BA1C9C4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85-4F1C-8869-760BA1C9C4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85-4F1C-8869-760BA1C9C4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85-4F1C-8869-760BA1C9C4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85-4F1C-8869-760BA1C9C4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85-4F1C-8869-760BA1C9C4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85-4F1C-8869-760BA1C9C4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85-4F1C-8869-760BA1C9C4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85-4F1C-8869-760BA1C9C4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85-4F1C-8869-760BA1C9C4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85-4F1C-8869-760BA1C9C4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85-4F1C-8869-760BA1C9C4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85-4F1C-8869-760BA1C9C46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4.9327305479893058E-2</c:v>
                </c:pt>
                <c:pt idx="1">
                  <c:v>0.15785179159027152</c:v>
                </c:pt>
                <c:pt idx="2">
                  <c:v>0.14526235605349691</c:v>
                </c:pt>
                <c:pt idx="3">
                  <c:v>8.4582700742240169E-2</c:v>
                </c:pt>
                <c:pt idx="4">
                  <c:v>0.19114616057639799</c:v>
                </c:pt>
                <c:pt idx="5">
                  <c:v>0.16934083013347956</c:v>
                </c:pt>
                <c:pt idx="6">
                  <c:v>0.17088419565461366</c:v>
                </c:pt>
                <c:pt idx="7">
                  <c:v>0.14767322645515635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0.13810513845909989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85-4F1C-8869-760BA1C9C464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-1.2725828703836428E-2</c:v>
                </c:pt>
                <c:pt idx="1">
                  <c:v>9.6516021608991309E-2</c:v>
                </c:pt>
                <c:pt idx="2">
                  <c:v>6.2591006241644376E-2</c:v>
                </c:pt>
                <c:pt idx="3">
                  <c:v>-3.4347293472700047E-2</c:v>
                </c:pt>
                <c:pt idx="4">
                  <c:v>-1.1464229411291771E-2</c:v>
                </c:pt>
                <c:pt idx="5">
                  <c:v>2.559482178733874E-2</c:v>
                </c:pt>
                <c:pt idx="6">
                  <c:v>9.5674467931755158E-2</c:v>
                </c:pt>
                <c:pt idx="7">
                  <c:v>7.6464690598984086E-2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3.8881849362104592E-2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85-4F1C-8869-760BA1C9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8F-4580-A6B9-0BF159EE65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368192</c:v>
                </c:pt>
                <c:pt idx="1">
                  <c:v>332084</c:v>
                </c:pt>
                <c:pt idx="2">
                  <c:v>361074</c:v>
                </c:pt>
                <c:pt idx="3">
                  <c:v>331494</c:v>
                </c:pt>
                <c:pt idx="4">
                  <c:v>316176</c:v>
                </c:pt>
                <c:pt idx="5">
                  <c:v>350151</c:v>
                </c:pt>
                <c:pt idx="6">
                  <c:v>376194</c:v>
                </c:pt>
                <c:pt idx="7">
                  <c:v>403619</c:v>
                </c:pt>
                <c:pt idx="8">
                  <c:v>379129</c:v>
                </c:pt>
                <c:pt idx="9">
                  <c:v>330854</c:v>
                </c:pt>
                <c:pt idx="10">
                  <c:v>359896</c:v>
                </c:pt>
                <c:pt idx="11">
                  <c:v>352070</c:v>
                </c:pt>
                <c:pt idx="12">
                  <c:v>4260933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8F-4580-A6B9-0BF159EE6539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8F-4580-A6B9-0BF159EE6539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196008</c:v>
                </c:pt>
                <c:pt idx="1">
                  <c:v>230918</c:v>
                </c:pt>
                <c:pt idx="2">
                  <c:v>290346</c:v>
                </c:pt>
                <c:pt idx="3">
                  <c:v>278903</c:v>
                </c:pt>
                <c:pt idx="4">
                  <c:v>254517</c:v>
                </c:pt>
                <c:pt idx="5">
                  <c:v>296860</c:v>
                </c:pt>
                <c:pt idx="6">
                  <c:v>328256</c:v>
                </c:pt>
                <c:pt idx="7">
                  <c:v>330578</c:v>
                </c:pt>
                <c:pt idx="8">
                  <c:v>315701</c:v>
                </c:pt>
                <c:pt idx="9">
                  <c:v>299153</c:v>
                </c:pt>
                <c:pt idx="10">
                  <c:v>315687</c:v>
                </c:pt>
                <c:pt idx="11">
                  <c:v>318072</c:v>
                </c:pt>
                <c:pt idx="12">
                  <c:v>3454999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8F-4580-A6B9-0BF159EE6539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8F-4580-A6B9-0BF159EE65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8F-4580-A6B9-0BF159EE6539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88F-4580-A6B9-0BF159EE65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88F-4580-A6B9-0BF159EE653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12">
                  <c:v>3083559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8F-4580-A6B9-0BF159EE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8F-4580-A6B9-0BF159EE65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8F-4580-A6B9-0BF159EE65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8F-4580-A6B9-0BF159EE65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8F-4580-A6B9-0BF159EE65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8F-4580-A6B9-0BF159EE65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8F-4580-A6B9-0BF159EE65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8F-4580-A6B9-0BF159EE65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8F-4580-A6B9-0BF159EE65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8F-4580-A6B9-0BF159EE65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8F-4580-A6B9-0BF159EE65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8F-4580-A6B9-0BF159EE65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8F-4580-A6B9-0BF159EE65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8F-4580-A6B9-0BF159EE6539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7.5268192395704592E-2</c:v>
                </c:pt>
                <c:pt idx="1">
                  <c:v>0.19969401272459275</c:v>
                </c:pt>
                <c:pt idx="2">
                  <c:v>0.17013657658920711</c:v>
                </c:pt>
                <c:pt idx="3">
                  <c:v>7.695996719055942E-2</c:v>
                </c:pt>
                <c:pt idx="4">
                  <c:v>0.22269609022446768</c:v>
                </c:pt>
                <c:pt idx="5">
                  <c:v>0.19196712443174802</c:v>
                </c:pt>
                <c:pt idx="6">
                  <c:v>0.18733685793921162</c:v>
                </c:pt>
                <c:pt idx="7">
                  <c:v>0.10490433197630455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0.15092699451626523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88F-4580-A6B9-0BF159EE6539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5.5435750912567361E-2</c:v>
                </c:pt>
                <c:pt idx="1">
                  <c:v>0.16175425494754347</c:v>
                </c:pt>
                <c:pt idx="2">
                  <c:v>0.10952879465151177</c:v>
                </c:pt>
                <c:pt idx="3">
                  <c:v>-1.7716761087681832E-2</c:v>
                </c:pt>
                <c:pt idx="4">
                  <c:v>6.0902788320429169E-2</c:v>
                </c:pt>
                <c:pt idx="5">
                  <c:v>7.6055758801202966E-2</c:v>
                </c:pt>
                <c:pt idx="6">
                  <c:v>0.14142702967086129</c:v>
                </c:pt>
                <c:pt idx="7">
                  <c:v>9.3360322482340941E-2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8.6148777168169932E-2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88F-4580-A6B9-0BF159EE6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4-414F-9F8A-5B12D61438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293211</c:v>
                </c:pt>
                <c:pt idx="1">
                  <c:v>264607</c:v>
                </c:pt>
                <c:pt idx="2">
                  <c:v>291678</c:v>
                </c:pt>
                <c:pt idx="3">
                  <c:v>271966</c:v>
                </c:pt>
                <c:pt idx="4">
                  <c:v>261652</c:v>
                </c:pt>
                <c:pt idx="5">
                  <c:v>290155</c:v>
                </c:pt>
                <c:pt idx="6">
                  <c:v>319796</c:v>
                </c:pt>
                <c:pt idx="7">
                  <c:v>341346</c:v>
                </c:pt>
                <c:pt idx="8">
                  <c:v>313571</c:v>
                </c:pt>
                <c:pt idx="9">
                  <c:v>278616</c:v>
                </c:pt>
                <c:pt idx="10">
                  <c:v>295447</c:v>
                </c:pt>
                <c:pt idx="11">
                  <c:v>290538</c:v>
                </c:pt>
                <c:pt idx="12">
                  <c:v>3512583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4-414F-9F8A-5B12D61438EA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4-414F-9F8A-5B12D61438EA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160981</c:v>
                </c:pt>
                <c:pt idx="1">
                  <c:v>189898</c:v>
                </c:pt>
                <c:pt idx="2">
                  <c:v>244364</c:v>
                </c:pt>
                <c:pt idx="3">
                  <c:v>242765</c:v>
                </c:pt>
                <c:pt idx="4">
                  <c:v>222244</c:v>
                </c:pt>
                <c:pt idx="5">
                  <c:v>261542</c:v>
                </c:pt>
                <c:pt idx="6">
                  <c:v>290404</c:v>
                </c:pt>
                <c:pt idx="7">
                  <c:v>292468</c:v>
                </c:pt>
                <c:pt idx="8">
                  <c:v>277384</c:v>
                </c:pt>
                <c:pt idx="9">
                  <c:v>264220</c:v>
                </c:pt>
                <c:pt idx="10">
                  <c:v>273635</c:v>
                </c:pt>
                <c:pt idx="11">
                  <c:v>274030</c:v>
                </c:pt>
                <c:pt idx="12">
                  <c:v>2993935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F4-414F-9F8A-5B12D61438EA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4-414F-9F8A-5B12D61438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F4-414F-9F8A-5B12D61438EA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F4-414F-9F8A-5B12D61438E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F4-414F-9F8A-5B12D61438E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12">
                  <c:v>2695236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F4-414F-9F8A-5B12D6143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4-414F-9F8A-5B12D61438E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4-414F-9F8A-5B12D61438E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4-414F-9F8A-5B12D61438E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4-414F-9F8A-5B12D61438E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4-414F-9F8A-5B12D61438E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4-414F-9F8A-5B12D61438E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F4-414F-9F8A-5B12D61438E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F4-414F-9F8A-5B12D61438E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F4-414F-9F8A-5B12D61438E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F4-414F-9F8A-5B12D61438E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F4-414F-9F8A-5B12D61438E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F4-414F-9F8A-5B12D61438E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F4-414F-9F8A-5B12D61438EA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6.3403431207038174E-2</c:v>
                </c:pt>
                <c:pt idx="1">
                  <c:v>0.21580640943692253</c:v>
                </c:pt>
                <c:pt idx="2">
                  <c:v>0.17061198398546584</c:v>
                </c:pt>
                <c:pt idx="3">
                  <c:v>8.1438981840947111E-2</c:v>
                </c:pt>
                <c:pt idx="4">
                  <c:v>0.24690308168756658</c:v>
                </c:pt>
                <c:pt idx="5">
                  <c:v>0.20550356578723838</c:v>
                </c:pt>
                <c:pt idx="6">
                  <c:v>0.18019463325587037</c:v>
                </c:pt>
                <c:pt idx="7">
                  <c:v>8.9336763464058055E-2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0.15232092170761136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F4-414F-9F8A-5B12D61438EA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0.13858961635136469</c:v>
                </c:pt>
                <c:pt idx="1">
                  <c:v>0.26514037799453538</c:v>
                </c:pt>
                <c:pt idx="2">
                  <c:v>0.19289421896749159</c:v>
                </c:pt>
                <c:pt idx="3">
                  <c:v>4.1663296147312456E-2</c:v>
                </c:pt>
                <c:pt idx="4">
                  <c:v>0.12639307171357372</c:v>
                </c:pt>
                <c:pt idx="5">
                  <c:v>0.14942358394651145</c:v>
                </c:pt>
                <c:pt idx="6">
                  <c:v>0.1846896146293262</c:v>
                </c:pt>
                <c:pt idx="7">
                  <c:v>0.13753493522701299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0.15456789742680277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F4-414F-9F8A-5B12D6143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BC-411D-89B8-56759F6407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74981</c:v>
                </c:pt>
                <c:pt idx="1">
                  <c:v>67477</c:v>
                </c:pt>
                <c:pt idx="2">
                  <c:v>69396</c:v>
                </c:pt>
                <c:pt idx="3">
                  <c:v>59528</c:v>
                </c:pt>
                <c:pt idx="4">
                  <c:v>54524</c:v>
                </c:pt>
                <c:pt idx="5">
                  <c:v>59996</c:v>
                </c:pt>
                <c:pt idx="6">
                  <c:v>56398</c:v>
                </c:pt>
                <c:pt idx="7">
                  <c:v>62273</c:v>
                </c:pt>
                <c:pt idx="8">
                  <c:v>65558</c:v>
                </c:pt>
                <c:pt idx="9">
                  <c:v>52238</c:v>
                </c:pt>
                <c:pt idx="10">
                  <c:v>64449</c:v>
                </c:pt>
                <c:pt idx="11">
                  <c:v>61532</c:v>
                </c:pt>
                <c:pt idx="12">
                  <c:v>748350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C-411D-89B8-56759F640787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BC-411D-89B8-56759F640787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35027</c:v>
                </c:pt>
                <c:pt idx="1">
                  <c:v>41020</c:v>
                </c:pt>
                <c:pt idx="2">
                  <c:v>45982</c:v>
                </c:pt>
                <c:pt idx="3">
                  <c:v>36138</c:v>
                </c:pt>
                <c:pt idx="4">
                  <c:v>32273</c:v>
                </c:pt>
                <c:pt idx="5">
                  <c:v>35318</c:v>
                </c:pt>
                <c:pt idx="6">
                  <c:v>37852</c:v>
                </c:pt>
                <c:pt idx="7">
                  <c:v>38110</c:v>
                </c:pt>
                <c:pt idx="8">
                  <c:v>38317</c:v>
                </c:pt>
                <c:pt idx="9">
                  <c:v>34933</c:v>
                </c:pt>
                <c:pt idx="10">
                  <c:v>42052</c:v>
                </c:pt>
                <c:pt idx="11">
                  <c:v>44042</c:v>
                </c:pt>
                <c:pt idx="12">
                  <c:v>461064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BC-411D-89B8-56759F640787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BC-411D-89B8-56759F6407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BC-411D-89B8-56759F640787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BC-411D-89B8-56759F640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BC-411D-89B8-56759F64078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12">
                  <c:v>388323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BC-411D-89B8-56759F64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BC-411D-89B8-56759F640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BC-411D-89B8-56759F640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BC-411D-89B8-56759F640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BC-411D-89B8-56759F640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BC-411D-89B8-56759F640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BC-411D-89B8-56759F640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BC-411D-89B8-56759F640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BC-411D-89B8-56759F640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BC-411D-89B8-56759F640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BC-411D-89B8-56759F640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BC-411D-89B8-56759F640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BC-411D-89B8-56759F640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BC-411D-89B8-56759F640787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0.15375376640890037</c:v>
                </c:pt>
                <c:pt idx="1">
                  <c:v>0.10374583675764515</c:v>
                </c:pt>
                <c:pt idx="2">
                  <c:v>0.16700633556333355</c:v>
                </c:pt>
                <c:pt idx="3">
                  <c:v>4.7909084156577242E-2</c:v>
                </c:pt>
                <c:pt idx="4">
                  <c:v>7.2022963080002E-2</c:v>
                </c:pt>
                <c:pt idx="5">
                  <c:v>9.702362843524992E-2</c:v>
                </c:pt>
                <c:pt idx="6">
                  <c:v>0.24376138209381315</c:v>
                </c:pt>
                <c:pt idx="7">
                  <c:v>0.23409307848113059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0.14134431404361125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BC-411D-89B8-56759F640787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-0.26973499953321511</c:v>
                </c:pt>
                <c:pt idx="1">
                  <c:v>-0.24366821287253437</c:v>
                </c:pt>
                <c:pt idx="2">
                  <c:v>-0.24086402674505736</c:v>
                </c:pt>
                <c:pt idx="3">
                  <c:v>-0.28900685391748426</c:v>
                </c:pt>
                <c:pt idx="4">
                  <c:v>-0.25337466069987524</c:v>
                </c:pt>
                <c:pt idx="5">
                  <c:v>-0.2787685845723048</c:v>
                </c:pt>
                <c:pt idx="6">
                  <c:v>-0.10388666264761159</c:v>
                </c:pt>
                <c:pt idx="7">
                  <c:v>-0.14878037030494762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-0.23039282720240684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BC-411D-89B8-56759F640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A5-47A1-97D9-9FD1C932BB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120342</c:v>
                </c:pt>
                <c:pt idx="1">
                  <c:v>102735</c:v>
                </c:pt>
                <c:pt idx="2">
                  <c:v>108674</c:v>
                </c:pt>
                <c:pt idx="3">
                  <c:v>94624</c:v>
                </c:pt>
                <c:pt idx="4">
                  <c:v>94231</c:v>
                </c:pt>
                <c:pt idx="5">
                  <c:v>98807</c:v>
                </c:pt>
                <c:pt idx="6">
                  <c:v>109411</c:v>
                </c:pt>
                <c:pt idx="7">
                  <c:v>109049</c:v>
                </c:pt>
                <c:pt idx="8">
                  <c:v>91971</c:v>
                </c:pt>
                <c:pt idx="9">
                  <c:v>88935</c:v>
                </c:pt>
                <c:pt idx="10">
                  <c:v>103868</c:v>
                </c:pt>
                <c:pt idx="11">
                  <c:v>108971</c:v>
                </c:pt>
                <c:pt idx="12">
                  <c:v>1231618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A5-47A1-97D9-9FD1C932BB67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A5-47A1-97D9-9FD1C932BB67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66503</c:v>
                </c:pt>
                <c:pt idx="1">
                  <c:v>69187</c:v>
                </c:pt>
                <c:pt idx="2">
                  <c:v>75693</c:v>
                </c:pt>
                <c:pt idx="3">
                  <c:v>70085</c:v>
                </c:pt>
                <c:pt idx="4">
                  <c:v>56282</c:v>
                </c:pt>
                <c:pt idx="5">
                  <c:v>67208</c:v>
                </c:pt>
                <c:pt idx="6">
                  <c:v>89403</c:v>
                </c:pt>
                <c:pt idx="7">
                  <c:v>85449</c:v>
                </c:pt>
                <c:pt idx="8">
                  <c:v>62576</c:v>
                </c:pt>
                <c:pt idx="9">
                  <c:v>76819</c:v>
                </c:pt>
                <c:pt idx="10">
                  <c:v>86224</c:v>
                </c:pt>
                <c:pt idx="11">
                  <c:v>91965</c:v>
                </c:pt>
                <c:pt idx="12">
                  <c:v>897394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A5-47A1-97D9-9FD1C932BB67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A5-47A1-97D9-9FD1C932BB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A5-47A1-97D9-9FD1C932BB67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A5-47A1-97D9-9FD1C932B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8A5-47A1-97D9-9FD1C932BB6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12">
                  <c:v>736261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8A5-47A1-97D9-9FD1C93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A5-47A1-97D9-9FD1C932B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A5-47A1-97D9-9FD1C932B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A5-47A1-97D9-9FD1C932B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A5-47A1-97D9-9FD1C932B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A5-47A1-97D9-9FD1C932B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A5-47A1-97D9-9FD1C932B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A5-47A1-97D9-9FD1C932B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A5-47A1-97D9-9FD1C932B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A5-47A1-97D9-9FD1C932B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A5-47A1-97D9-9FD1C932B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A5-47A1-97D9-9FD1C932B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A5-47A1-97D9-9FD1C932B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A5-47A1-97D9-9FD1C932BB67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-4.6099976588662828E-2</c:v>
                </c:pt>
                <c:pt idx="1">
                  <c:v>8.6804208285755635E-3</c:v>
                </c:pt>
                <c:pt idx="2">
                  <c:v>5.4147453111793364E-2</c:v>
                </c:pt>
                <c:pt idx="3">
                  <c:v>0.11449896157840089</c:v>
                </c:pt>
                <c:pt idx="4">
                  <c:v>6.0519166918201028E-2</c:v>
                </c:pt>
                <c:pt idx="5">
                  <c:v>7.7252887326663799E-2</c:v>
                </c:pt>
                <c:pt idx="6">
                  <c:v>0.10674284482293972</c:v>
                </c:pt>
                <c:pt idx="7">
                  <c:v>0.35737873970315626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8.7370883559640955E-2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8A5-47A1-97D9-9FD1C932BB67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-0.22126938226055737</c:v>
                </c:pt>
                <c:pt idx="1">
                  <c:v>-0.11436219399425707</c:v>
                </c:pt>
                <c:pt idx="2">
                  <c:v>-9.3361797670095892E-2</c:v>
                </c:pt>
                <c:pt idx="3">
                  <c:v>-9.2608640514034501E-2</c:v>
                </c:pt>
                <c:pt idx="4">
                  <c:v>-0.25427937727499439</c:v>
                </c:pt>
                <c:pt idx="5">
                  <c:v>-0.15322801016122345</c:v>
                </c:pt>
                <c:pt idx="6">
                  <c:v>-6.1639140488616295E-2</c:v>
                </c:pt>
                <c:pt idx="7">
                  <c:v>1.392951792313557E-2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-0.12127374912427058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8A5-47A1-97D9-9FD1C932B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9A-4BE8-A3F6-B17E8D4F09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9A-4BE8-A3F6-B17E8D4F09C8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9A-4BE8-A3F6-B17E8D4F09C8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A-4BE8-A3F6-B17E8D4F09C8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9A-4BE8-A3F6-B17E8D4F09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A-4BE8-A3F6-B17E8D4F09C8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9A-4BE8-A3F6-B17E8D4F09C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9A-4BE8-A3F6-B17E8D4F09C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12">
                  <c:v>6.2241145291039945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9A-4BE8-A3F6-B17E8D4F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9A-4BE8-A3F6-B17E8D4F09C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9A-4BE8-A3F6-B17E8D4F09C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9A-4BE8-A3F6-B17E8D4F09C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9A-4BE8-A3F6-B17E8D4F09C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A-4BE8-A3F6-B17E8D4F09C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A-4BE8-A3F6-B17E8D4F09C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A-4BE8-A3F6-B17E8D4F09C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9A-4BE8-A3F6-B17E8D4F09C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9A-4BE8-A3F6-B17E8D4F09C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9A-4BE8-A3F6-B17E8D4F09C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9A-4BE8-A3F6-B17E8D4F09C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9A-4BE8-A3F6-B17E8D4F09C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9A-4BE8-A3F6-B17E8D4F09C8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-0.15088689545695555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9A-4BE8-A3F6-B17E8D4F09C8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-0.75379706413075453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9A-4BE8-A3F6-B17E8D4F0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58-43C8-B62F-AB856212F3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5.89474035064329</c:v>
                </c:pt>
                <c:pt idx="1">
                  <c:v>5.3773501577287064</c:v>
                </c:pt>
                <c:pt idx="2">
                  <c:v>4.7841195232499576</c:v>
                </c:pt>
                <c:pt idx="3">
                  <c:v>5.2557109915449658</c:v>
                </c:pt>
                <c:pt idx="4">
                  <c:v>5.4592071578185202</c:v>
                </c:pt>
                <c:pt idx="5">
                  <c:v>5.4528856494204803</c:v>
                </c:pt>
                <c:pt idx="6">
                  <c:v>5.5300615718942412</c:v>
                </c:pt>
                <c:pt idx="7">
                  <c:v>5.4489272049208122</c:v>
                </c:pt>
                <c:pt idx="8">
                  <c:v>5.2843645794738796</c:v>
                </c:pt>
                <c:pt idx="9">
                  <c:v>4.4266133240563574</c:v>
                </c:pt>
                <c:pt idx="10">
                  <c:v>5.0667322915384929</c:v>
                </c:pt>
                <c:pt idx="11">
                  <c:v>4.8850266222241459</c:v>
                </c:pt>
                <c:pt idx="12">
                  <c:v>5.2526390537858951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8-43C8-B62F-AB856212F3FB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58-43C8-B62F-AB856212F3FB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4.8944480309877338</c:v>
                </c:pt>
                <c:pt idx="1">
                  <c:v>4.4331975662493086</c:v>
                </c:pt>
                <c:pt idx="2">
                  <c:v>5.2166392844103688</c:v>
                </c:pt>
                <c:pt idx="3">
                  <c:v>4.3756004165127136</c:v>
                </c:pt>
                <c:pt idx="4">
                  <c:v>5.0685692273121248</c:v>
                </c:pt>
                <c:pt idx="5">
                  <c:v>4.9961056730870439</c:v>
                </c:pt>
                <c:pt idx="6">
                  <c:v>4.5895429000477801</c:v>
                </c:pt>
                <c:pt idx="7">
                  <c:v>5.2425426702823419</c:v>
                </c:pt>
                <c:pt idx="8">
                  <c:v>4.8405082669932638</c:v>
                </c:pt>
                <c:pt idx="9">
                  <c:v>4.6055787364063479</c:v>
                </c:pt>
                <c:pt idx="10">
                  <c:v>4.9321918120132979</c:v>
                </c:pt>
                <c:pt idx="11">
                  <c:v>4.8552090245520905</c:v>
                </c:pt>
                <c:pt idx="12">
                  <c:v>4.838387231519266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8-43C8-B62F-AB856212F3FB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58-43C8-B62F-AB856212F3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58-43C8-B62F-AB856212F3FB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558-43C8-B62F-AB856212F3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558-43C8-B62F-AB856212F3F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12">
                  <c:v>4.3955343843555976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558-43C8-B62F-AB856212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58-43C8-B62F-AB856212F3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58-43C8-B62F-AB856212F3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58-43C8-B62F-AB856212F3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58-43C8-B62F-AB856212F3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58-43C8-B62F-AB856212F3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58-43C8-B62F-AB856212F3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58-43C8-B62F-AB856212F3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58-43C8-B62F-AB856212F3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58-43C8-B62F-AB856212F3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58-43C8-B62F-AB856212F3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58-43C8-B62F-AB856212F3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58-43C8-B62F-AB856212F3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58-43C8-B62F-AB856212F3FB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-0.83076943775461931</c:v>
                </c:pt>
                <c:pt idx="1">
                  <c:v>-0.75726252389884863</c:v>
                </c:pt>
                <c:pt idx="2">
                  <c:v>-0.30778468571022444</c:v>
                </c:pt>
                <c:pt idx="3">
                  <c:v>-0.32275981050697666</c:v>
                </c:pt>
                <c:pt idx="4">
                  <c:v>-0.84861919745325176</c:v>
                </c:pt>
                <c:pt idx="5">
                  <c:v>-0.32018143366589857</c:v>
                </c:pt>
                <c:pt idx="6">
                  <c:v>-0.50347651020086914</c:v>
                </c:pt>
                <c:pt idx="7">
                  <c:v>-0.6344109329988834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-0.5455062065972891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58-43C8-B62F-AB856212F3FB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-0.9974222984005765</c:v>
                </c:pt>
                <c:pt idx="1">
                  <c:v>-0.96977026371874953</c:v>
                </c:pt>
                <c:pt idx="2">
                  <c:v>-0.28617172488374898</c:v>
                </c:pt>
                <c:pt idx="3">
                  <c:v>-0.95047725855291443</c:v>
                </c:pt>
                <c:pt idx="4">
                  <c:v>-1.5793516490888391</c:v>
                </c:pt>
                <c:pt idx="5">
                  <c:v>-1.3121526465089159</c:v>
                </c:pt>
                <c:pt idx="6">
                  <c:v>-1.054513293209248</c:v>
                </c:pt>
                <c:pt idx="7">
                  <c:v>-0.62461734872263897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-1.0014163723025096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558-43C8-B62F-AB856212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EA-43E6-A3BF-CCEC06F0C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6.4216133942161342</c:v>
                </c:pt>
                <c:pt idx="1">
                  <c:v>5.8463292293661651</c:v>
                </c:pt>
                <c:pt idx="2">
                  <c:v>5.2115355654836604</c:v>
                </c:pt>
                <c:pt idx="3">
                  <c:v>5.6695792394809867</c:v>
                </c:pt>
                <c:pt idx="4">
                  <c:v>6.210344264969816</c:v>
                </c:pt>
                <c:pt idx="5">
                  <c:v>5.9979268473271139</c:v>
                </c:pt>
                <c:pt idx="6">
                  <c:v>6.1918004294039468</c:v>
                </c:pt>
                <c:pt idx="7">
                  <c:v>6.2395580788706457</c:v>
                </c:pt>
                <c:pt idx="8">
                  <c:v>5.9281931710401521</c:v>
                </c:pt>
                <c:pt idx="9">
                  <c:v>5.0367759317467442</c:v>
                </c:pt>
                <c:pt idx="10">
                  <c:v>5.6761354768222256</c:v>
                </c:pt>
                <c:pt idx="11">
                  <c:v>5.4184961289638354</c:v>
                </c:pt>
                <c:pt idx="12">
                  <c:v>5.8524869906656489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A-43E6-A3BF-CCEC06F0C363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EA-43E6-A3BF-CCEC06F0C363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5.6583729987018607</c:v>
                </c:pt>
                <c:pt idx="1">
                  <c:v>5.3711325473383349</c:v>
                </c:pt>
                <c:pt idx="2">
                  <c:v>6.1517091436163787</c:v>
                </c:pt>
                <c:pt idx="3">
                  <c:v>5.4527805864509604</c:v>
                </c:pt>
                <c:pt idx="4">
                  <c:v>6.1356766100793401</c:v>
                </c:pt>
                <c:pt idx="5">
                  <c:v>5.7055414580618615</c:v>
                </c:pt>
                <c:pt idx="6">
                  <c:v>5.5952645341548157</c:v>
                </c:pt>
                <c:pt idx="7">
                  <c:v>6.177176185759877</c:v>
                </c:pt>
                <c:pt idx="8">
                  <c:v>5.623027303338878</c:v>
                </c:pt>
                <c:pt idx="9">
                  <c:v>5.7005808131383935</c:v>
                </c:pt>
                <c:pt idx="10">
                  <c:v>5.5842795787491912</c:v>
                </c:pt>
                <c:pt idx="11">
                  <c:v>5.6213217845277645</c:v>
                </c:pt>
                <c:pt idx="12">
                  <c:v>5.7510246905516187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EA-43E6-A3BF-CCEC06F0C363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EA-43E6-A3BF-CCEC06F0C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EA-43E6-A3BF-CCEC06F0C363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EA-43E6-A3BF-CCEC06F0C3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EA-43E6-A3BF-CCEC06F0C36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12">
                  <c:v>5.0926941089219309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EA-43E6-A3BF-CCEC06F0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A-43E6-A3BF-CCEC06F0C3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A-43E6-A3BF-CCEC06F0C3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A-43E6-A3BF-CCEC06F0C3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A-43E6-A3BF-CCEC06F0C3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A-43E6-A3BF-CCEC06F0C3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A-43E6-A3BF-CCEC06F0C3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A-43E6-A3BF-CCEC06F0C3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A-43E6-A3BF-CCEC06F0C3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A-43E6-A3BF-CCEC06F0C3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A-43E6-A3BF-CCEC06F0C3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A-43E6-A3BF-CCEC06F0C3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EA-43E6-A3BF-CCEC06F0C3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EA-43E6-A3BF-CCEC06F0C363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-0.7493737092336028</c:v>
                </c:pt>
                <c:pt idx="1">
                  <c:v>-0.74286960446726535</c:v>
                </c:pt>
                <c:pt idx="2">
                  <c:v>-0.22960492958327627</c:v>
                </c:pt>
                <c:pt idx="3">
                  <c:v>-0.32170924706825765</c:v>
                </c:pt>
                <c:pt idx="4">
                  <c:v>-0.85255348804169806</c:v>
                </c:pt>
                <c:pt idx="5">
                  <c:v>-0.34301010466069304</c:v>
                </c:pt>
                <c:pt idx="6">
                  <c:v>-0.71397779719234755</c:v>
                </c:pt>
                <c:pt idx="7">
                  <c:v>-0.87451014665580917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-0.60242914426545813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EA-43E6-A3BF-CCEC06F0C363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-0.93352758325939966</c:v>
                </c:pt>
                <c:pt idx="1">
                  <c:v>-0.95198860993804679</c:v>
                </c:pt>
                <c:pt idx="2">
                  <c:v>-6.8805393475503962E-2</c:v>
                </c:pt>
                <c:pt idx="3">
                  <c:v>-0.66022741748808134</c:v>
                </c:pt>
                <c:pt idx="4">
                  <c:v>-1.5794951706945772</c:v>
                </c:pt>
                <c:pt idx="5">
                  <c:v>-1.0854652932662088</c:v>
                </c:pt>
                <c:pt idx="6">
                  <c:v>-0.97793258630430202</c:v>
                </c:pt>
                <c:pt idx="7">
                  <c:v>-0.78119820164819842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-0.89991791932056753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EA-43E6-A3BF-CCEC06F0C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C4-44EC-8C0A-A738DFAA06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3.2827640984908659</c:v>
                </c:pt>
                <c:pt idx="1">
                  <c:v>3.0850668647845469</c:v>
                </c:pt>
                <c:pt idx="2">
                  <c:v>2.6048118761197849</c:v>
                </c:pt>
                <c:pt idx="3">
                  <c:v>3.3720771462706947</c:v>
                </c:pt>
                <c:pt idx="4">
                  <c:v>2.5912035883379017</c:v>
                </c:pt>
                <c:pt idx="5">
                  <c:v>3.1752475247524754</c:v>
                </c:pt>
                <c:pt idx="6">
                  <c:v>3.4446353775104717</c:v>
                </c:pt>
                <c:pt idx="7">
                  <c:v>2.4907566884831782</c:v>
                </c:pt>
                <c:pt idx="8">
                  <c:v>2.9846132128740823</c:v>
                </c:pt>
                <c:pt idx="9">
                  <c:v>2.328030888030888</c:v>
                </c:pt>
                <c:pt idx="10">
                  <c:v>2.7967054263565894</c:v>
                </c:pt>
                <c:pt idx="11">
                  <c:v>2.5140230968654254</c:v>
                </c:pt>
                <c:pt idx="12">
                  <c:v>2.8868505772646538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C4-44EC-8C0A-A738DFAA0680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C4-44EC-8C0A-A738DFAA0680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2.6512071156289707</c:v>
                </c:pt>
                <c:pt idx="1">
                  <c:v>2.2053632043448745</c:v>
                </c:pt>
                <c:pt idx="2">
                  <c:v>2.324803884945835</c:v>
                </c:pt>
                <c:pt idx="3">
                  <c:v>2.2430187168451607</c:v>
                </c:pt>
                <c:pt idx="4">
                  <c:v>2.2658905704307335</c:v>
                </c:pt>
                <c:pt idx="5">
                  <c:v>2.6562994797557113</c:v>
                </c:pt>
                <c:pt idx="6">
                  <c:v>2.8384682549582139</c:v>
                </c:pt>
                <c:pt idx="7">
                  <c:v>2.7815126050420167</c:v>
                </c:pt>
                <c:pt idx="8">
                  <c:v>2.4327799275995505</c:v>
                </c:pt>
                <c:pt idx="9">
                  <c:v>2.5158146201624461</c:v>
                </c:pt>
                <c:pt idx="10">
                  <c:v>2.6985086658605399</c:v>
                </c:pt>
                <c:pt idx="11">
                  <c:v>2.6089754739954776</c:v>
                </c:pt>
                <c:pt idx="12">
                  <c:v>2.5429762503722109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C4-44EC-8C0A-A738DFAA0680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C4-44EC-8C0A-A738DFAA06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C4-44EC-8C0A-A738DFAA0680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C4-44EC-8C0A-A738DFAA06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C4-44EC-8C0A-A738DFAA068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12">
                  <c:v>2.6811799364885029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C4-44EC-8C0A-A738DFAA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C4-44EC-8C0A-A738DFAA06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4-44EC-8C0A-A738DFAA06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4-44EC-8C0A-A738DFAA06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4-44EC-8C0A-A738DFAA06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4-44EC-8C0A-A738DFAA06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4-44EC-8C0A-A738DFAA06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C4-44EC-8C0A-A738DFAA06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C4-44EC-8C0A-A738DFAA06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C4-44EC-8C0A-A738DFAA06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C4-44EC-8C0A-A738DFAA06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C4-44EC-8C0A-A738DFAA06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C4-44EC-8C0A-A738DFAA06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C4-44EC-8C0A-A738DFAA0680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-1.1864263126048118</c:v>
                </c:pt>
                <c:pt idx="1">
                  <c:v>-0.48797659248460334</c:v>
                </c:pt>
                <c:pt idx="2">
                  <c:v>-0.1707120080940312</c:v>
                </c:pt>
                <c:pt idx="3">
                  <c:v>-0.59095198445357111</c:v>
                </c:pt>
                <c:pt idx="4">
                  <c:v>-0.43619726027081152</c:v>
                </c:pt>
                <c:pt idx="5">
                  <c:v>-3.5697504096104726E-2</c:v>
                </c:pt>
                <c:pt idx="6">
                  <c:v>-5.7753831066503114E-2</c:v>
                </c:pt>
                <c:pt idx="7">
                  <c:v>0.40689154502609437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-0.19187653935709381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C4-44EC-8C0A-A738DFAA0680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-0.87372831923070837</c:v>
                </c:pt>
                <c:pt idx="1">
                  <c:v>-0.76087240463757144</c:v>
                </c:pt>
                <c:pt idx="2">
                  <c:v>-0.17334404770155443</c:v>
                </c:pt>
                <c:pt idx="3">
                  <c:v>-0.98096881815547876</c:v>
                </c:pt>
                <c:pt idx="4">
                  <c:v>-0.19136097852247724</c:v>
                </c:pt>
                <c:pt idx="5">
                  <c:v>-0.51660803364511443</c:v>
                </c:pt>
                <c:pt idx="6">
                  <c:v>-0.49484347686965791</c:v>
                </c:pt>
                <c:pt idx="7">
                  <c:v>0.66220873400365488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-0.30694682005909169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C4-44EC-8C0A-A738DFAA0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8C-4216-BAEB-0676BFDFB8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42350</c:v>
                </c:pt>
                <c:pt idx="1">
                  <c:v>37133</c:v>
                </c:pt>
                <c:pt idx="2">
                  <c:v>44312</c:v>
                </c:pt>
                <c:pt idx="3">
                  <c:v>31088</c:v>
                </c:pt>
                <c:pt idx="4">
                  <c:v>26643</c:v>
                </c:pt>
                <c:pt idx="5">
                  <c:v>29079</c:v>
                </c:pt>
                <c:pt idx="6">
                  <c:v>33875</c:v>
                </c:pt>
                <c:pt idx="7">
                  <c:v>34780</c:v>
                </c:pt>
                <c:pt idx="8">
                  <c:v>36685</c:v>
                </c:pt>
                <c:pt idx="9">
                  <c:v>38246</c:v>
                </c:pt>
                <c:pt idx="10">
                  <c:v>42333</c:v>
                </c:pt>
                <c:pt idx="11">
                  <c:v>38914</c:v>
                </c:pt>
                <c:pt idx="12">
                  <c:v>435438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8C-4216-BAEB-0676BFDFB899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8C-4216-BAEB-0676BFDFB899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23713</c:v>
                </c:pt>
                <c:pt idx="1">
                  <c:v>30572</c:v>
                </c:pt>
                <c:pt idx="2">
                  <c:v>35274</c:v>
                </c:pt>
                <c:pt idx="3">
                  <c:v>31009</c:v>
                </c:pt>
                <c:pt idx="4">
                  <c:v>22444</c:v>
                </c:pt>
                <c:pt idx="5">
                  <c:v>25203</c:v>
                </c:pt>
                <c:pt idx="6">
                  <c:v>29998</c:v>
                </c:pt>
                <c:pt idx="7">
                  <c:v>28134</c:v>
                </c:pt>
                <c:pt idx="8">
                  <c:v>29513</c:v>
                </c:pt>
                <c:pt idx="9">
                  <c:v>33734</c:v>
                </c:pt>
                <c:pt idx="10">
                  <c:v>39793</c:v>
                </c:pt>
                <c:pt idx="11">
                  <c:v>38495</c:v>
                </c:pt>
                <c:pt idx="12">
                  <c:v>367882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8C-4216-BAEB-0676BFDFB899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8C-4216-BAEB-0676BFDFB8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8C-4216-BAEB-0676BFDFB899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8C-4216-BAEB-0676BFDFB89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8C-4216-BAEB-0676BFDFB89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12">
                  <c:v>342485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D8C-4216-BAEB-0676BFDF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8C-4216-BAEB-0676BFDFB89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8C-4216-BAEB-0676BFDFB89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8C-4216-BAEB-0676BFDFB89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8C-4216-BAEB-0676BFDFB89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8C-4216-BAEB-0676BFDFB89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8C-4216-BAEB-0676BFDFB89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8C-4216-BAEB-0676BFDFB89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8C-4216-BAEB-0676BFDFB89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8C-4216-BAEB-0676BFDFB89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8C-4216-BAEB-0676BFDFB89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8C-4216-BAEB-0676BFDFB89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8C-4216-BAEB-0676BFDFB89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8C-4216-BAEB-0676BFDFB899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0.14389376678034971</c:v>
                </c:pt>
                <c:pt idx="1">
                  <c:v>0.21539548022598876</c:v>
                </c:pt>
                <c:pt idx="2">
                  <c:v>0.23899782135076242</c:v>
                </c:pt>
                <c:pt idx="3">
                  <c:v>5.926820154637702E-2</c:v>
                </c:pt>
                <c:pt idx="4">
                  <c:v>0.32681251399985056</c:v>
                </c:pt>
                <c:pt idx="5">
                  <c:v>0.29384413221469718</c:v>
                </c:pt>
                <c:pt idx="6">
                  <c:v>0.28414174711561091</c:v>
                </c:pt>
                <c:pt idx="7">
                  <c:v>0.14732699609234268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0.20756586370303509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D8C-4216-BAEB-0676BFDFB899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0.11669421487603304</c:v>
                </c:pt>
                <c:pt idx="1">
                  <c:v>0.29771362400021539</c:v>
                </c:pt>
                <c:pt idx="2">
                  <c:v>0.15505957754107236</c:v>
                </c:pt>
                <c:pt idx="3">
                  <c:v>0.18544132784354095</c:v>
                </c:pt>
                <c:pt idx="4">
                  <c:v>0.33393386630634692</c:v>
                </c:pt>
                <c:pt idx="5">
                  <c:v>0.32054059630661302</c:v>
                </c:pt>
                <c:pt idx="6">
                  <c:v>0.28797047970479706</c:v>
                </c:pt>
                <c:pt idx="7">
                  <c:v>0.1903105232892468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0.226401919358304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D8C-4216-BAEB-0676BFDFB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C-4677-AA4B-7B3423C2E8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9.4476269185360096</c:v>
                </c:pt>
                <c:pt idx="1">
                  <c:v>9.4144830743543473</c:v>
                </c:pt>
                <c:pt idx="2">
                  <c:v>8.0283444665102</c:v>
                </c:pt>
                <c:pt idx="3">
                  <c:v>8.2081832218219244</c:v>
                </c:pt>
                <c:pt idx="4">
                  <c:v>7.4801636452351463</c:v>
                </c:pt>
                <c:pt idx="5">
                  <c:v>7.5924894253585062</c:v>
                </c:pt>
                <c:pt idx="6">
                  <c:v>8.0249741697416983</c:v>
                </c:pt>
                <c:pt idx="7">
                  <c:v>8.2708453133985049</c:v>
                </c:pt>
                <c:pt idx="8">
                  <c:v>8.1763663622734093</c:v>
                </c:pt>
                <c:pt idx="9">
                  <c:v>7.6490613397479477</c:v>
                </c:pt>
                <c:pt idx="10">
                  <c:v>8.0370396617296205</c:v>
                </c:pt>
                <c:pt idx="11">
                  <c:v>8.9477308937657405</c:v>
                </c:pt>
                <c:pt idx="12">
                  <c:v>8.3160518833909762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C-4677-AA4B-7B3423C2E8FC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C-4677-AA4B-7B3423C2E8F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8.512588031881247</c:v>
                </c:pt>
                <c:pt idx="1">
                  <c:v>6.9325526625670548</c:v>
                </c:pt>
                <c:pt idx="2">
                  <c:v>7.1364744571072176</c:v>
                </c:pt>
                <c:pt idx="3">
                  <c:v>7.0535005966009869</c:v>
                </c:pt>
                <c:pt idx="4">
                  <c:v>6.8128675815362678</c:v>
                </c:pt>
                <c:pt idx="5">
                  <c:v>6.9117168591040752</c:v>
                </c:pt>
                <c:pt idx="6">
                  <c:v>7.1986132408827253</c:v>
                </c:pt>
                <c:pt idx="7">
                  <c:v>7.778275396317623</c:v>
                </c:pt>
                <c:pt idx="8">
                  <c:v>7.4606444617626133</c:v>
                </c:pt>
                <c:pt idx="9">
                  <c:v>6.9897432857058162</c:v>
                </c:pt>
                <c:pt idx="10">
                  <c:v>7.3783077425677881</c:v>
                </c:pt>
                <c:pt idx="11">
                  <c:v>7.8006234575918949</c:v>
                </c:pt>
                <c:pt idx="12">
                  <c:v>7.3284504270391047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C-4677-AA4B-7B3423C2E8F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C-4677-AA4B-7B3423C2E8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C-4677-AA4B-7B3423C2E8F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4C-4677-AA4B-7B3423C2E8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4C-4677-AA4B-7B3423C2E8F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12">
                  <c:v>7.6722425799670058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4C-4677-AA4B-7B3423C2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4C-4677-AA4B-7B3423C2E8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4C-4677-AA4B-7B3423C2E8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4C-4677-AA4B-7B3423C2E8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4C-4677-AA4B-7B3423C2E8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4C-4677-AA4B-7B3423C2E8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4C-4677-AA4B-7B3423C2E8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4C-4677-AA4B-7B3423C2E8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4C-4677-AA4B-7B3423C2E8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4C-4677-AA4B-7B3423C2E8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4C-4677-AA4B-7B3423C2E8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4C-4677-AA4B-7B3423C2E8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4C-4677-AA4B-7B3423C2E8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4C-4677-AA4B-7B3423C2E8F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-0.10199613290790488</c:v>
                </c:pt>
                <c:pt idx="1">
                  <c:v>0.16797622975267679</c:v>
                </c:pt>
                <c:pt idx="2">
                  <c:v>-8.1233113850906591E-2</c:v>
                </c:pt>
                <c:pt idx="3">
                  <c:v>0.83010410687245439</c:v>
                </c:pt>
                <c:pt idx="4">
                  <c:v>-0.30595051900763259</c:v>
                </c:pt>
                <c:pt idx="5">
                  <c:v>0.13410493583426053</c:v>
                </c:pt>
                <c:pt idx="6">
                  <c:v>-2.348687463845156E-2</c:v>
                </c:pt>
                <c:pt idx="7">
                  <c:v>6.5744113206546828E-2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6.9332306921761067E-2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4C-4677-AA4B-7B3423C2E8FC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-1.0289303102301659</c:v>
                </c:pt>
                <c:pt idx="1">
                  <c:v>-1.2288766993232194</c:v>
                </c:pt>
                <c:pt idx="2">
                  <c:v>-0.48142459077020838</c:v>
                </c:pt>
                <c:pt idx="3">
                  <c:v>-0.51136071076447998</c:v>
                </c:pt>
                <c:pt idx="4">
                  <c:v>-0.59803083713160099</c:v>
                </c:pt>
                <c:pt idx="5">
                  <c:v>-0.45329671702517249</c:v>
                </c:pt>
                <c:pt idx="6">
                  <c:v>-0.59157971638391693</c:v>
                </c:pt>
                <c:pt idx="7">
                  <c:v>-0.49135788616596265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-0.70777962156561625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4C-4677-AA4B-7B3423C2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93-4050-8841-153DE0643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8.4721036826299976</c:v>
                </c:pt>
                <c:pt idx="1">
                  <c:v>8.4321817018554057</c:v>
                </c:pt>
                <c:pt idx="2">
                  <c:v>7.2954169797145001</c:v>
                </c:pt>
                <c:pt idx="3">
                  <c:v>6.8875998478508942</c:v>
                </c:pt>
                <c:pt idx="4">
                  <c:v>7.3985921689397269</c:v>
                </c:pt>
                <c:pt idx="5">
                  <c:v>7.0261475886112725</c:v>
                </c:pt>
                <c:pt idx="6">
                  <c:v>7.696795516597212</c:v>
                </c:pt>
                <c:pt idx="7">
                  <c:v>7.3975865851747376</c:v>
                </c:pt>
                <c:pt idx="8">
                  <c:v>7.7395539605229429</c:v>
                </c:pt>
                <c:pt idx="9">
                  <c:v>7.7610110488875437</c:v>
                </c:pt>
                <c:pt idx="10">
                  <c:v>7.4774335587356502</c:v>
                </c:pt>
                <c:pt idx="11">
                  <c:v>7.9986646884272998</c:v>
                </c:pt>
                <c:pt idx="12">
                  <c:v>7.6601153912776985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93-4050-8841-153DE06432E8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93-4050-8841-153DE06432E8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7.5997924593566237</c:v>
                </c:pt>
                <c:pt idx="1">
                  <c:v>6.5968031968031964</c:v>
                </c:pt>
                <c:pt idx="2">
                  <c:v>7.11755751014885</c:v>
                </c:pt>
                <c:pt idx="3">
                  <c:v>6.9245819397993307</c:v>
                </c:pt>
                <c:pt idx="4">
                  <c:v>6.689313517338995</c:v>
                </c:pt>
                <c:pt idx="5">
                  <c:v>6.5790438114276197</c:v>
                </c:pt>
                <c:pt idx="6">
                  <c:v>7.0274575832146091</c:v>
                </c:pt>
                <c:pt idx="7">
                  <c:v>7.5700397097083387</c:v>
                </c:pt>
                <c:pt idx="8">
                  <c:v>7.6120493666774927</c:v>
                </c:pt>
                <c:pt idx="9">
                  <c:v>6.9833285010147872</c:v>
                </c:pt>
                <c:pt idx="10">
                  <c:v>6.7162322274881516</c:v>
                </c:pt>
                <c:pt idx="11">
                  <c:v>7.1400179318589361</c:v>
                </c:pt>
                <c:pt idx="12">
                  <c:v>7.0442463034910698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93-4050-8841-153DE06432E8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93-4050-8841-153DE0643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93-4050-8841-153DE06432E8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093-4050-8841-153DE06432E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093-4050-8841-153DE06432E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12">
                  <c:v>7.1104443291597148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093-4050-8841-153DE064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93-4050-8841-153DE06432E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93-4050-8841-153DE06432E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93-4050-8841-153DE06432E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93-4050-8841-153DE06432E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93-4050-8841-153DE06432E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93-4050-8841-153DE06432E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93-4050-8841-153DE06432E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93-4050-8841-153DE06432E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93-4050-8841-153DE06432E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93-4050-8841-153DE06432E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93-4050-8841-153DE06432E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93-4050-8841-153DE06432E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93-4050-8841-153DE06432E8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0.27507816009866293</c:v>
                </c:pt>
                <c:pt idx="1">
                  <c:v>0.40325359273473182</c:v>
                </c:pt>
                <c:pt idx="2">
                  <c:v>0.27900350796850137</c:v>
                </c:pt>
                <c:pt idx="3">
                  <c:v>0.55811043853270093</c:v>
                </c:pt>
                <c:pt idx="4">
                  <c:v>-5.6305984011758348E-2</c:v>
                </c:pt>
                <c:pt idx="5">
                  <c:v>-0.19397874480107724</c:v>
                </c:pt>
                <c:pt idx="6">
                  <c:v>-0.4290247165287866</c:v>
                </c:pt>
                <c:pt idx="7">
                  <c:v>1.2900993148318385E-2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8.5230033570056207E-2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093-4050-8841-153DE06432E8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-0.77249592494858543</c:v>
                </c:pt>
                <c:pt idx="1">
                  <c:v>-1.4033324658259154</c:v>
                </c:pt>
                <c:pt idx="2">
                  <c:v>-0.32921399156406217</c:v>
                </c:pt>
                <c:pt idx="3">
                  <c:v>0.24753119290050751</c:v>
                </c:pt>
                <c:pt idx="4">
                  <c:v>-0.75714895681000627</c:v>
                </c:pt>
                <c:pt idx="5">
                  <c:v>-0.33919595756515353</c:v>
                </c:pt>
                <c:pt idx="6">
                  <c:v>-0.63177116827294988</c:v>
                </c:pt>
                <c:pt idx="7">
                  <c:v>0.13063599288771233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-0.49905063308340125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093-4050-8841-153DE0643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F1-4DC3-9BC4-AAA4A226A7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11.168166049273829</c:v>
                </c:pt>
                <c:pt idx="1">
                  <c:v>11.055163474002592</c:v>
                </c:pt>
                <c:pt idx="2">
                  <c:v>9.1026453164408476</c:v>
                </c:pt>
                <c:pt idx="3">
                  <c:v>9.6493069794144173</c:v>
                </c:pt>
                <c:pt idx="4">
                  <c:v>8.7693846446942274</c:v>
                </c:pt>
                <c:pt idx="5">
                  <c:v>9.1007537035432726</c:v>
                </c:pt>
                <c:pt idx="6">
                  <c:v>9.2698542062845242</c:v>
                </c:pt>
                <c:pt idx="7">
                  <c:v>9.3356555313077045</c:v>
                </c:pt>
                <c:pt idx="8">
                  <c:v>9.7212130911418733</c:v>
                </c:pt>
                <c:pt idx="9">
                  <c:v>9.3558533258444996</c:v>
                </c:pt>
                <c:pt idx="10">
                  <c:v>9.1985623305378645</c:v>
                </c:pt>
                <c:pt idx="11">
                  <c:v>11.328458439038949</c:v>
                </c:pt>
                <c:pt idx="12">
                  <c:v>9.8070271220050955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F1-4DC3-9BC4-AAA4A226A7EF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F1-4DC3-9BC4-AAA4A226A7EF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12.129041326960921</c:v>
                </c:pt>
                <c:pt idx="1">
                  <c:v>9.2217261904761898</c:v>
                </c:pt>
                <c:pt idx="2">
                  <c:v>8.391152403682236</c:v>
                </c:pt>
                <c:pt idx="3">
                  <c:v>7.9562760261748959</c:v>
                </c:pt>
                <c:pt idx="4">
                  <c:v>8.2949205932537087</c:v>
                </c:pt>
                <c:pt idx="5">
                  <c:v>8.5031024439660623</c:v>
                </c:pt>
                <c:pt idx="6">
                  <c:v>8.7805634182504377</c:v>
                </c:pt>
                <c:pt idx="7">
                  <c:v>9.1730716063035658</c:v>
                </c:pt>
                <c:pt idx="8">
                  <c:v>8.7724685922903465</c:v>
                </c:pt>
                <c:pt idx="9">
                  <c:v>8.7037592374424335</c:v>
                </c:pt>
                <c:pt idx="10">
                  <c:v>8.7484428086070221</c:v>
                </c:pt>
                <c:pt idx="11">
                  <c:v>9.601999200319872</c:v>
                </c:pt>
                <c:pt idx="12">
                  <c:v>8.9641442715700137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F1-4DC3-9BC4-AAA4A226A7EF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F1-4DC3-9BC4-AAA4A226A7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F1-4DC3-9BC4-AAA4A226A7EF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F1-4DC3-9BC4-AAA4A226A7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F1-4DC3-9BC4-AAA4A226A7E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12">
                  <c:v>9.8931290841403197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F1-4DC3-9BC4-AAA4A226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27F1-4DC3-9BC4-AAA4A226A7EF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15.971804511278195</c:v>
                      </c:pt>
                      <c:pt idx="1">
                        <c:v>8.7712609970674489</c:v>
                      </c:pt>
                      <c:pt idx="2">
                        <c:v>7.0540806293018683</c:v>
                      </c:pt>
                      <c:pt idx="3">
                        <c:v>9.2820895522388067</c:v>
                      </c:pt>
                      <c:pt idx="4">
                        <c:v>6.829085457271364</c:v>
                      </c:pt>
                      <c:pt idx="5">
                        <c:v>8.3425669436749761</c:v>
                      </c:pt>
                      <c:pt idx="6">
                        <c:v>8.8326253186066275</c:v>
                      </c:pt>
                      <c:pt idx="7">
                        <c:v>8.9125492925075385</c:v>
                      </c:pt>
                      <c:pt idx="8">
                        <c:v>8.8154137529137522</c:v>
                      </c:pt>
                      <c:pt idx="9">
                        <c:v>8.717644473742034</c:v>
                      </c:pt>
                      <c:pt idx="10">
                        <c:v>8.8209257098405285</c:v>
                      </c:pt>
                      <c:pt idx="11">
                        <c:v>9.8715930335530846</c:v>
                      </c:pt>
                      <c:pt idx="12">
                        <c:v>8.9848573092603381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27F1-4DC3-9BC4-AAA4A226A7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F1-4DC3-9BC4-AAA4A226A7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F1-4DC3-9BC4-AAA4A226A7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F1-4DC3-9BC4-AAA4A226A7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F1-4DC3-9BC4-AAA4A226A7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F1-4DC3-9BC4-AAA4A226A7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F1-4DC3-9BC4-AAA4A226A7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F1-4DC3-9BC4-AAA4A226A7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F1-4DC3-9BC4-AAA4A226A7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F1-4DC3-9BC4-AAA4A226A7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F1-4DC3-9BC4-AAA4A226A7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F1-4DC3-9BC4-AAA4A226A7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F1-4DC3-9BC4-AAA4A226A7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F1-4DC3-9BC4-AAA4A226A7EF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-0.43248856419335802</c:v>
                </c:pt>
                <c:pt idx="1">
                  <c:v>0.25315846110244067</c:v>
                </c:pt>
                <c:pt idx="2">
                  <c:v>-7.5225189896659828E-2</c:v>
                </c:pt>
                <c:pt idx="3">
                  <c:v>1.9537956162417078</c:v>
                </c:pt>
                <c:pt idx="4">
                  <c:v>0.43448264301134465</c:v>
                </c:pt>
                <c:pt idx="5">
                  <c:v>0.79134793944644066</c:v>
                </c:pt>
                <c:pt idx="6">
                  <c:v>1.127135253387701</c:v>
                </c:pt>
                <c:pt idx="7">
                  <c:v>0.34511036172500198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0.47262442801154059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F1-4DC3-9BC4-AAA4A226A7EF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-0.18227539671650916</c:v>
                </c:pt>
                <c:pt idx="1">
                  <c:v>-0.45830192699523131</c:v>
                </c:pt>
                <c:pt idx="2">
                  <c:v>-5.5614867239762944E-2</c:v>
                </c:pt>
                <c:pt idx="3">
                  <c:v>0.2417317171232618</c:v>
                </c:pt>
                <c:pt idx="4">
                  <c:v>0.76581283109730691</c:v>
                </c:pt>
                <c:pt idx="5">
                  <c:v>0.679763434159673</c:v>
                </c:pt>
                <c:pt idx="6">
                  <c:v>0.43909156158166951</c:v>
                </c:pt>
                <c:pt idx="7">
                  <c:v>-0.22279290049567635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0.12457877167896036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F1-4DC3-9BC4-AAA4A226A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5-4C7C-A578-F8F8B0B0C5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7.512772585669782</c:v>
                </c:pt>
                <c:pt idx="1">
                  <c:v>6.8542154566744733</c:v>
                </c:pt>
                <c:pt idx="2">
                  <c:v>5.7940283400809713</c:v>
                </c:pt>
                <c:pt idx="3">
                  <c:v>6.2980155917788805</c:v>
                </c:pt>
                <c:pt idx="4">
                  <c:v>7.0913043478260871</c:v>
                </c:pt>
                <c:pt idx="5">
                  <c:v>7.2257889009793255</c:v>
                </c:pt>
                <c:pt idx="6">
                  <c:v>7.9008832188420017</c:v>
                </c:pt>
                <c:pt idx="7">
                  <c:v>8.2570772762050506</c:v>
                </c:pt>
                <c:pt idx="8">
                  <c:v>7.6172674677347576</c:v>
                </c:pt>
                <c:pt idx="9">
                  <c:v>6.0056882821387942</c:v>
                </c:pt>
                <c:pt idx="10">
                  <c:v>5.302097902097902</c:v>
                </c:pt>
                <c:pt idx="11">
                  <c:v>6.1253577561534058</c:v>
                </c:pt>
                <c:pt idx="12">
                  <c:v>6.8243800840963571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5-4C7C-A578-F8F8B0B0C540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5-4C7C-A578-F8F8B0B0C540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5.5207373271889404</c:v>
                </c:pt>
                <c:pt idx="1">
                  <c:v>4.9907069366080314</c:v>
                </c:pt>
                <c:pt idx="2">
                  <c:v>5.4263868065967014</c:v>
                </c:pt>
                <c:pt idx="3">
                  <c:v>5.6983885679537858</c:v>
                </c:pt>
                <c:pt idx="4">
                  <c:v>5.5327833260963963</c:v>
                </c:pt>
                <c:pt idx="5">
                  <c:v>6.1491277433877318</c:v>
                </c:pt>
                <c:pt idx="6">
                  <c:v>6.5994865211810012</c:v>
                </c:pt>
                <c:pt idx="7">
                  <c:v>7.5064017660044149</c:v>
                </c:pt>
                <c:pt idx="8">
                  <c:v>6.4706119162640903</c:v>
                </c:pt>
                <c:pt idx="9">
                  <c:v>5.5164873307879212</c:v>
                </c:pt>
                <c:pt idx="10">
                  <c:v>5.9016909162406606</c:v>
                </c:pt>
                <c:pt idx="11">
                  <c:v>5.3227191413237929</c:v>
                </c:pt>
                <c:pt idx="12">
                  <c:v>5.8327914688861435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5-4C7C-A578-F8F8B0B0C540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5-4C7C-A578-F8F8B0B0C5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5-4C7C-A578-F8F8B0B0C540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C5-4C7C-A578-F8F8B0B0C5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C5-4C7C-A578-F8F8B0B0C54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12">
                  <c:v>6.6645203481060413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C5-4C7C-A578-F8F8B0B0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C5-4C7C-A578-F8F8B0B0C5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C5-4C7C-A578-F8F8B0B0C5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C5-4C7C-A578-F8F8B0B0C5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C5-4C7C-A578-F8F8B0B0C5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C5-4C7C-A578-F8F8B0B0C5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C5-4C7C-A578-F8F8B0B0C5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C5-4C7C-A578-F8F8B0B0C5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C5-4C7C-A578-F8F8B0B0C5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C5-4C7C-A578-F8F8B0B0C5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C5-4C7C-A578-F8F8B0B0C5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C5-4C7C-A578-F8F8B0B0C5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C5-4C7C-A578-F8F8B0B0C5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C5-4C7C-A578-F8F8B0B0C540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0.94063724573770369</c:v>
                </c:pt>
                <c:pt idx="1">
                  <c:v>9.6182879757053641E-2</c:v>
                </c:pt>
                <c:pt idx="2">
                  <c:v>0.20691969491624462</c:v>
                </c:pt>
                <c:pt idx="3">
                  <c:v>0.63892915456878541</c:v>
                </c:pt>
                <c:pt idx="4">
                  <c:v>0.33714925578332711</c:v>
                </c:pt>
                <c:pt idx="5">
                  <c:v>-0.47656801008882432</c:v>
                </c:pt>
                <c:pt idx="6">
                  <c:v>0.35226241688517845</c:v>
                </c:pt>
                <c:pt idx="7">
                  <c:v>-0.4651653392366093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0.16786077284384593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C5-4C7C-A578-F8F8B0B0C540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-0.41069743143534598</c:v>
                </c:pt>
                <c:pt idx="1">
                  <c:v>-0.64425830507275972</c:v>
                </c:pt>
                <c:pt idx="2">
                  <c:v>0.50259148521336972</c:v>
                </c:pt>
                <c:pt idx="3">
                  <c:v>0.12648470507447396</c:v>
                </c:pt>
                <c:pt idx="4">
                  <c:v>-0.85397810089231729</c:v>
                </c:pt>
                <c:pt idx="5">
                  <c:v>-1.2284879563099596</c:v>
                </c:pt>
                <c:pt idx="6">
                  <c:v>-0.67705248387540973</c:v>
                </c:pt>
                <c:pt idx="7">
                  <c:v>-0.43818535976545014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-0.45160945814433351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C5-4C7C-A578-F8F8B0B0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5-488E-A749-1E4F093338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5-488E-A749-1E4F09333893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5-488E-A749-1E4F09333893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5-488E-A749-1E4F09333893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5-488E-A749-1E4F093338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5-488E-A749-1E4F09333893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95-488E-A749-1E4F093338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95-488E-A749-1E4F0933389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12">
                  <c:v>6.7963552724699223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95-488E-A749-1E4F09333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5-488E-A749-1E4F093338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5-488E-A749-1E4F093338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5-488E-A749-1E4F093338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5-488E-A749-1E4F093338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5-488E-A749-1E4F093338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5-488E-A749-1E4F093338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5-488E-A749-1E4F093338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5-488E-A749-1E4F093338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5-488E-A749-1E4F093338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5-488E-A749-1E4F093338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95-488E-A749-1E4F093338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95-488E-A749-1E4F093338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95-488E-A749-1E4F09333893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0.14657103445038988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95-488E-A749-1E4F09333893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-0.78398371058092486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95-488E-A749-1E4F09333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B5-4813-AEC8-AF426C8F49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7.2273425499231951</c:v>
                </c:pt>
                <c:pt idx="1">
                  <c:v>7.7400346620450611</c:v>
                </c:pt>
                <c:pt idx="2">
                  <c:v>6.7868852459016393</c:v>
                </c:pt>
                <c:pt idx="3">
                  <c:v>8.0730050933786082</c:v>
                </c:pt>
                <c:pt idx="4">
                  <c:v>9.0617529880478092</c:v>
                </c:pt>
                <c:pt idx="5">
                  <c:v>8.0533333333333328</c:v>
                </c:pt>
                <c:pt idx="6">
                  <c:v>7.5969251336898393</c:v>
                </c:pt>
                <c:pt idx="7">
                  <c:v>9.3883299798792752</c:v>
                </c:pt>
                <c:pt idx="8">
                  <c:v>8.5882352941176467</c:v>
                </c:pt>
                <c:pt idx="9">
                  <c:v>7.9839883551673942</c:v>
                </c:pt>
                <c:pt idx="10">
                  <c:v>7.755627009646302</c:v>
                </c:pt>
                <c:pt idx="11">
                  <c:v>8.0787671232876708</c:v>
                </c:pt>
                <c:pt idx="12">
                  <c:v>8.0932659208261626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B5-4813-AEC8-AF426C8F49B0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B5-4813-AEC8-AF426C8F49B0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6.1940594059405942</c:v>
                </c:pt>
                <c:pt idx="1">
                  <c:v>6.1375661375661377</c:v>
                </c:pt>
                <c:pt idx="2">
                  <c:v>6.5629053177691308</c:v>
                </c:pt>
                <c:pt idx="3">
                  <c:v>6.0729281767955801</c:v>
                </c:pt>
                <c:pt idx="4">
                  <c:v>6.373608903020668</c:v>
                </c:pt>
                <c:pt idx="5">
                  <c:v>7.4421641791044779</c:v>
                </c:pt>
                <c:pt idx="6">
                  <c:v>7.129666011787819</c:v>
                </c:pt>
                <c:pt idx="7">
                  <c:v>8.3278955954323006</c:v>
                </c:pt>
                <c:pt idx="8">
                  <c:v>8.568154402895054</c:v>
                </c:pt>
                <c:pt idx="9">
                  <c:v>7.2943820224719103</c:v>
                </c:pt>
                <c:pt idx="10">
                  <c:v>6.7575169738118328</c:v>
                </c:pt>
                <c:pt idx="11">
                  <c:v>7.4463705308775729</c:v>
                </c:pt>
                <c:pt idx="12">
                  <c:v>7.0487258471016521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B5-4813-AEC8-AF426C8F49B0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B5-4813-AEC8-AF426C8F49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B5-4813-AEC8-AF426C8F49B0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4B5-4813-AEC8-AF426C8F49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4B5-4813-AEC8-AF426C8F49B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12">
                  <c:v>7.2250572179367634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B5-4813-AEC8-AF426C8F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B5-4813-AEC8-AF426C8F49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B5-4813-AEC8-AF426C8F49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B5-4813-AEC8-AF426C8F49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B5-4813-AEC8-AF426C8F49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B5-4813-AEC8-AF426C8F49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B5-4813-AEC8-AF426C8F49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B5-4813-AEC8-AF426C8F49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B5-4813-AEC8-AF426C8F49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B5-4813-AEC8-AF426C8F49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B5-4813-AEC8-AF426C8F49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B5-4813-AEC8-AF426C8F49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B5-4813-AEC8-AF426C8F49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B5-4813-AEC8-AF426C8F49B0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-0.68236007919443065</c:v>
                </c:pt>
                <c:pt idx="1">
                  <c:v>-0.68352883675464327</c:v>
                </c:pt>
                <c:pt idx="2">
                  <c:v>0.96579782790309121</c:v>
                </c:pt>
                <c:pt idx="3">
                  <c:v>0.13301352517017584</c:v>
                </c:pt>
                <c:pt idx="4">
                  <c:v>-0.32018208995787489</c:v>
                </c:pt>
                <c:pt idx="5">
                  <c:v>0.37335801030492011</c:v>
                </c:pt>
                <c:pt idx="6">
                  <c:v>-1.5123086705727387</c:v>
                </c:pt>
                <c:pt idx="7">
                  <c:v>0.72751080755860631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-0.12528066466559551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4B5-4813-AEC8-AF426C8F49B0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-0.414258437773662</c:v>
                </c:pt>
                <c:pt idx="1">
                  <c:v>-1.1036710256814244</c:v>
                </c:pt>
                <c:pt idx="2">
                  <c:v>0.25025761124121804</c:v>
                </c:pt>
                <c:pt idx="3">
                  <c:v>-1.2926827863387436</c:v>
                </c:pt>
                <c:pt idx="4">
                  <c:v>-2.5508438971387184</c:v>
                </c:pt>
                <c:pt idx="5">
                  <c:v>-0.93472392638036794</c:v>
                </c:pt>
                <c:pt idx="6">
                  <c:v>-0.3326974914134162</c:v>
                </c:pt>
                <c:pt idx="7">
                  <c:v>-0.82246459526388982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-0.85538869950825003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4B5-4813-AEC8-AF426C8F4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D0-4FAC-A70B-321D15048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7.1590524534686972</c:v>
                </c:pt>
                <c:pt idx="1">
                  <c:v>8.1317204301075261</c:v>
                </c:pt>
                <c:pt idx="2">
                  <c:v>7.5935613682092553</c:v>
                </c:pt>
                <c:pt idx="3">
                  <c:v>7.0707070707070709</c:v>
                </c:pt>
                <c:pt idx="4">
                  <c:v>7.4046511627906977</c:v>
                </c:pt>
                <c:pt idx="5">
                  <c:v>8.3407707910750499</c:v>
                </c:pt>
                <c:pt idx="6">
                  <c:v>6.6224489795918364</c:v>
                </c:pt>
                <c:pt idx="7">
                  <c:v>8.7725903614457827</c:v>
                </c:pt>
                <c:pt idx="8">
                  <c:v>7.9200743494423795</c:v>
                </c:pt>
                <c:pt idx="9">
                  <c:v>7.9693877551020407</c:v>
                </c:pt>
                <c:pt idx="10">
                  <c:v>6.2799145299145298</c:v>
                </c:pt>
                <c:pt idx="11">
                  <c:v>6.922535211267606</c:v>
                </c:pt>
                <c:pt idx="12">
                  <c:v>7.4917586813890225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D0-4FAC-A70B-321D15048867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D0-4FAC-A70B-321D15048867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5.4547069271758435</c:v>
                </c:pt>
                <c:pt idx="1">
                  <c:v>5.1804635761589406</c:v>
                </c:pt>
                <c:pt idx="2">
                  <c:v>5.3488843813387428</c:v>
                </c:pt>
                <c:pt idx="3">
                  <c:v>5.7170172084130018</c:v>
                </c:pt>
                <c:pt idx="4">
                  <c:v>5.3867924528301883</c:v>
                </c:pt>
                <c:pt idx="5">
                  <c:v>5.4486215538847116</c:v>
                </c:pt>
                <c:pt idx="6">
                  <c:v>6.2380952380952381</c:v>
                </c:pt>
                <c:pt idx="7">
                  <c:v>7</c:v>
                </c:pt>
                <c:pt idx="8">
                  <c:v>6.4234800838574424</c:v>
                </c:pt>
                <c:pt idx="9">
                  <c:v>5.0327102803738315</c:v>
                </c:pt>
                <c:pt idx="10">
                  <c:v>6.1750972762645917</c:v>
                </c:pt>
                <c:pt idx="11">
                  <c:v>5.7333333333333334</c:v>
                </c:pt>
                <c:pt idx="12">
                  <c:v>5.7455722070844688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D0-4FAC-A70B-321D15048867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D0-4FAC-A70B-321D15048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D0-4FAC-A70B-321D15048867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ED0-4FAC-A70B-321D150488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ED0-4FAC-A70B-321D150488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12">
                  <c:v>6.7963552724699223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D0-4FAC-A70B-321D15048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D0-4FAC-A70B-321D150488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D0-4FAC-A70B-321D150488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D0-4FAC-A70B-321D150488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D0-4FAC-A70B-321D150488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D0-4FAC-A70B-321D150488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D0-4FAC-A70B-321D150488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D0-4FAC-A70B-321D150488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D0-4FAC-A70B-321D150488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D0-4FAC-A70B-321D150488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D0-4FAC-A70B-321D150488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D0-4FAC-A70B-321D150488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D0-4FAC-A70B-321D150488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D0-4FAC-A70B-321D15048867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0.29242018938537662</c:v>
                </c:pt>
                <c:pt idx="1">
                  <c:v>0.32697232930242315</c:v>
                </c:pt>
                <c:pt idx="2">
                  <c:v>-0.1560481503229596</c:v>
                </c:pt>
                <c:pt idx="3">
                  <c:v>1.0674595508331324</c:v>
                </c:pt>
                <c:pt idx="4">
                  <c:v>-0.27839172019184932</c:v>
                </c:pt>
                <c:pt idx="5">
                  <c:v>-0.49424458366523893</c:v>
                </c:pt>
                <c:pt idx="6">
                  <c:v>0.66379720944425991</c:v>
                </c:pt>
                <c:pt idx="7">
                  <c:v>-0.21758793969849233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0.14657103445038988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D0-4FAC-A70B-321D15048867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-0.6499944824542041</c:v>
                </c:pt>
                <c:pt idx="1">
                  <c:v>-1.9556101697706199</c:v>
                </c:pt>
                <c:pt idx="2">
                  <c:v>-1.5358690605169478</c:v>
                </c:pt>
                <c:pt idx="3">
                  <c:v>0.22236223622362239</c:v>
                </c:pt>
                <c:pt idx="4">
                  <c:v>-1.3600967073451535</c:v>
                </c:pt>
                <c:pt idx="5">
                  <c:v>-1.5302294805337393</c:v>
                </c:pt>
                <c:pt idx="6">
                  <c:v>0.72845711596005813</c:v>
                </c:pt>
                <c:pt idx="7">
                  <c:v>-1.2901783011442749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-0.78398371058092486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ED0-4FAC-A70B-321D15048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82-4840-B017-B897D60DA3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9.1760221760221761</c:v>
                </c:pt>
                <c:pt idx="1">
                  <c:v>9.6782690498588906</c:v>
                </c:pt>
                <c:pt idx="2">
                  <c:v>8.2767978290366351</c:v>
                </c:pt>
                <c:pt idx="3">
                  <c:v>11.862612612612613</c:v>
                </c:pt>
                <c:pt idx="4">
                  <c:v>9.7226277372262775</c:v>
                </c:pt>
                <c:pt idx="5">
                  <c:v>6.907692307692308</c:v>
                </c:pt>
                <c:pt idx="6">
                  <c:v>7.6974789915966388</c:v>
                </c:pt>
                <c:pt idx="7">
                  <c:v>9.0276679841897227</c:v>
                </c:pt>
                <c:pt idx="8">
                  <c:v>8.1308016877637126</c:v>
                </c:pt>
                <c:pt idx="9">
                  <c:v>7.4550195567144719</c:v>
                </c:pt>
                <c:pt idx="10">
                  <c:v>8.7460184409052815</c:v>
                </c:pt>
                <c:pt idx="11">
                  <c:v>8.2935420743639927</c:v>
                </c:pt>
                <c:pt idx="12">
                  <c:v>8.7808685446009385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2-4840-B017-B897D60DA35A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82-4840-B017-B897D60DA35A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9.5601799775028127</c:v>
                </c:pt>
                <c:pt idx="1">
                  <c:v>9.1644144144144146</c:v>
                </c:pt>
                <c:pt idx="2">
                  <c:v>7.5493107104984096</c:v>
                </c:pt>
                <c:pt idx="3">
                  <c:v>8.5870020964360592</c:v>
                </c:pt>
                <c:pt idx="4">
                  <c:v>7.4805194805194803</c:v>
                </c:pt>
                <c:pt idx="5">
                  <c:v>6.5588235294117645</c:v>
                </c:pt>
                <c:pt idx="6">
                  <c:v>6.9949622166246854</c:v>
                </c:pt>
                <c:pt idx="7">
                  <c:v>8.3677685950413228</c:v>
                </c:pt>
                <c:pt idx="8">
                  <c:v>6.8025210084033612</c:v>
                </c:pt>
                <c:pt idx="9">
                  <c:v>7.2698048220436284</c:v>
                </c:pt>
                <c:pt idx="10">
                  <c:v>7.8936464088397793</c:v>
                </c:pt>
                <c:pt idx="11">
                  <c:v>10.09217046580773</c:v>
                </c:pt>
                <c:pt idx="12">
                  <c:v>8.3713230444532378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82-4840-B017-B897D60DA35A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82-4840-B017-B897D60DA3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82-4840-B017-B897D60DA35A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F82-4840-B017-B897D60DA3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F82-4840-B017-B897D60DA3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12">
                  <c:v>9.5904538674621769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82-4840-B017-B897D60D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82-4840-B017-B897D60DA3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82-4840-B017-B897D60DA3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2-4840-B017-B897D60DA3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2-4840-B017-B897D60DA3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2-4840-B017-B897D60DA3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2-4840-B017-B897D60DA3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2-4840-B017-B897D60DA3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2-4840-B017-B897D60DA3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2-4840-B017-B897D60DA3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2-4840-B017-B897D60DA3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2-4840-B017-B897D60DA3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2-4840-B017-B897D60DA3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2-4840-B017-B897D60DA35A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0.37906225742976751</c:v>
                </c:pt>
                <c:pt idx="1">
                  <c:v>1.0669047519513644</c:v>
                </c:pt>
                <c:pt idx="2">
                  <c:v>0.21173350849314687</c:v>
                </c:pt>
                <c:pt idx="3">
                  <c:v>0.76858429858429744</c:v>
                </c:pt>
                <c:pt idx="4">
                  <c:v>4.5929810407422353</c:v>
                </c:pt>
                <c:pt idx="5">
                  <c:v>0.25312499999999982</c:v>
                </c:pt>
                <c:pt idx="6">
                  <c:v>-1.3533268101761253</c:v>
                </c:pt>
                <c:pt idx="7">
                  <c:v>-0.44553323534215306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0.60132146391209496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82-4840-B017-B897D60DA35A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-0.38355541088185063</c:v>
                </c:pt>
                <c:pt idx="1">
                  <c:v>0.88487630359623282</c:v>
                </c:pt>
                <c:pt idx="2">
                  <c:v>1.9976447095568464</c:v>
                </c:pt>
                <c:pt idx="3">
                  <c:v>-2.5592792792792807</c:v>
                </c:pt>
                <c:pt idx="4">
                  <c:v>2.6016965870980471</c:v>
                </c:pt>
                <c:pt idx="5">
                  <c:v>0.45168269230769198</c:v>
                </c:pt>
                <c:pt idx="6">
                  <c:v>-0.28652008748704993</c:v>
                </c:pt>
                <c:pt idx="7">
                  <c:v>-1.9763859329076716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0.48688850243670956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F82-4840-B017-B897D60D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3-441E-8959-3958F1BDB4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9.2667893284268636</c:v>
                </c:pt>
                <c:pt idx="1">
                  <c:v>9.3773119605425403</c:v>
                </c:pt>
                <c:pt idx="2">
                  <c:v>7.6190949776230728</c:v>
                </c:pt>
                <c:pt idx="3">
                  <c:v>11.323485967503693</c:v>
                </c:pt>
                <c:pt idx="4">
                  <c:v>7.6984126984126986</c:v>
                </c:pt>
                <c:pt idx="5">
                  <c:v>7.9226190476190474</c:v>
                </c:pt>
                <c:pt idx="6">
                  <c:v>8.0138408304498263</c:v>
                </c:pt>
                <c:pt idx="7">
                  <c:v>8.384615384615385</c:v>
                </c:pt>
                <c:pt idx="8">
                  <c:v>8.4054054054054053</c:v>
                </c:pt>
                <c:pt idx="9">
                  <c:v>6.5905567300916141</c:v>
                </c:pt>
                <c:pt idx="10">
                  <c:v>8.4270318814548713</c:v>
                </c:pt>
                <c:pt idx="11">
                  <c:v>8.8075868372943322</c:v>
                </c:pt>
                <c:pt idx="12">
                  <c:v>8.5535998786131557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13-441E-8959-3958F1BDB4A3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13-441E-8959-3958F1BDB4A3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8.8008705114254617</c:v>
                </c:pt>
                <c:pt idx="1">
                  <c:v>8.0541310541310533</c:v>
                </c:pt>
                <c:pt idx="2">
                  <c:v>8.6628930817610055</c:v>
                </c:pt>
                <c:pt idx="3">
                  <c:v>8.3247999999999998</c:v>
                </c:pt>
                <c:pt idx="4">
                  <c:v>10.846153846153847</c:v>
                </c:pt>
                <c:pt idx="5">
                  <c:v>6.3466666666666667</c:v>
                </c:pt>
                <c:pt idx="6">
                  <c:v>6.798657718120805</c:v>
                </c:pt>
                <c:pt idx="7">
                  <c:v>6.5476190476190474</c:v>
                </c:pt>
                <c:pt idx="8">
                  <c:v>5.1529411764705886</c:v>
                </c:pt>
                <c:pt idx="9">
                  <c:v>6.176154672395274</c:v>
                </c:pt>
                <c:pt idx="10">
                  <c:v>7.768624641833811</c:v>
                </c:pt>
                <c:pt idx="11">
                  <c:v>8.3785276073619634</c:v>
                </c:pt>
                <c:pt idx="12">
                  <c:v>7.8920910646137648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13-441E-8959-3958F1BDB4A3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13-441E-8959-3958F1BDB4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13-441E-8959-3958F1BDB4A3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A13-441E-8959-3958F1BDB4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A13-441E-8959-3958F1BDB4A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12">
                  <c:v>8.5110378912685345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13-441E-8959-3958F1BD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13-441E-8959-3958F1BDB4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13-441E-8959-3958F1BDB4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13-441E-8959-3958F1BDB4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3-441E-8959-3958F1BDB4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3-441E-8959-3958F1BDB4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3-441E-8959-3958F1BDB4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3-441E-8959-3958F1BDB4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3-441E-8959-3958F1BDB4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3-441E-8959-3958F1BDB4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3-441E-8959-3958F1BDB4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13-441E-8959-3958F1BDB4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13-441E-8959-3958F1BDB4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13-441E-8959-3958F1BDB4A3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0.66914034068380701</c:v>
                </c:pt>
                <c:pt idx="1">
                  <c:v>0.18445145891782744</c:v>
                </c:pt>
                <c:pt idx="2">
                  <c:v>-0.70147009126580606</c:v>
                </c:pt>
                <c:pt idx="3">
                  <c:v>1.8112929087812155</c:v>
                </c:pt>
                <c:pt idx="4">
                  <c:v>-0.93978188715030786</c:v>
                </c:pt>
                <c:pt idx="5">
                  <c:v>-1.4821928771508608</c:v>
                </c:pt>
                <c:pt idx="6">
                  <c:v>-3.0449646971386093</c:v>
                </c:pt>
                <c:pt idx="7">
                  <c:v>-0.26527110501029494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0.1823617965334865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13-441E-8959-3958F1BDB4A3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-0.45867967679922295</c:v>
                </c:pt>
                <c:pt idx="1">
                  <c:v>-0.68339677922723574</c:v>
                </c:pt>
                <c:pt idx="2">
                  <c:v>0.19621770501865754</c:v>
                </c:pt>
                <c:pt idx="3">
                  <c:v>-1.3554494378233279</c:v>
                </c:pt>
                <c:pt idx="4">
                  <c:v>-7.6791076791076662E-2</c:v>
                </c:pt>
                <c:pt idx="5">
                  <c:v>-1.4184173669467786</c:v>
                </c:pt>
                <c:pt idx="6">
                  <c:v>-1.8109422797251886</c:v>
                </c:pt>
                <c:pt idx="7">
                  <c:v>-1.820099255583127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-0.39450454518097189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A13-441E-8959-3958F1BDB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90-443C-8F51-5005F6DF6C4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8.5183170302174336</c:v>
                </c:pt>
                <c:pt idx="1">
                  <c:v>8.2067644338750156</c:v>
                </c:pt>
                <c:pt idx="2">
                  <c:v>6.8938655708834755</c:v>
                </c:pt>
                <c:pt idx="3">
                  <c:v>6.6985993429016082</c:v>
                </c:pt>
                <c:pt idx="4">
                  <c:v>6.283599228343081</c:v>
                </c:pt>
                <c:pt idx="5">
                  <c:v>6.3301280243641083</c:v>
                </c:pt>
                <c:pt idx="6">
                  <c:v>6.6953218712514992</c:v>
                </c:pt>
                <c:pt idx="7">
                  <c:v>6.7390698530378312</c:v>
                </c:pt>
                <c:pt idx="8">
                  <c:v>6.8203205304532881</c:v>
                </c:pt>
                <c:pt idx="9">
                  <c:v>6.2663492110880563</c:v>
                </c:pt>
                <c:pt idx="10">
                  <c:v>6.9515244176634585</c:v>
                </c:pt>
                <c:pt idx="11">
                  <c:v>7.4343465290655484</c:v>
                </c:pt>
                <c:pt idx="12">
                  <c:v>6.9374830274806403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90-443C-8F51-5005F6DF6C4D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90-443C-8F51-5005F6DF6C4D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7.2707658219083227</c:v>
                </c:pt>
                <c:pt idx="1">
                  <c:v>5.9475019322618365</c:v>
                </c:pt>
                <c:pt idx="2">
                  <c:v>6.4008498583569402</c:v>
                </c:pt>
                <c:pt idx="3">
                  <c:v>5.741822968081606</c:v>
                </c:pt>
                <c:pt idx="4">
                  <c:v>5.7990297602388283</c:v>
                </c:pt>
                <c:pt idx="5">
                  <c:v>5.7599316531396836</c:v>
                </c:pt>
                <c:pt idx="6">
                  <c:v>5.6479330349294781</c:v>
                </c:pt>
                <c:pt idx="7">
                  <c:v>6.327599318610452</c:v>
                </c:pt>
                <c:pt idx="8">
                  <c:v>6.0842648738198255</c:v>
                </c:pt>
                <c:pt idx="9">
                  <c:v>5.8589082295741068</c:v>
                </c:pt>
                <c:pt idx="10">
                  <c:v>6.5084693613162328</c:v>
                </c:pt>
                <c:pt idx="11">
                  <c:v>6.7109165302782321</c:v>
                </c:pt>
                <c:pt idx="12">
                  <c:v>6.1281889542046537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90-443C-8F51-5005F6DF6C4D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90-443C-8F51-5005F6DF6C4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90-443C-8F51-5005F6DF6C4D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90-443C-8F51-5005F6DF6C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90-443C-8F51-5005F6DF6C4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12">
                  <c:v>6.2241145291039945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90-443C-8F51-5005F6DF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90-443C-8F51-5005F6DF6C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90-443C-8F51-5005F6DF6C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90-443C-8F51-5005F6DF6C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90-443C-8F51-5005F6DF6C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90-443C-8F51-5005F6DF6C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90-443C-8F51-5005F6DF6C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90-443C-8F51-5005F6DF6C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90-443C-8F51-5005F6DF6C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90-443C-8F51-5005F6DF6C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90-443C-8F51-5005F6DF6C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90-443C-8F51-5005F6DF6C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90-443C-8F51-5005F6DF6C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90-443C-8F51-5005F6DF6C4D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-0.16952769349679642</c:v>
                </c:pt>
                <c:pt idx="1">
                  <c:v>9.4147235351886849E-3</c:v>
                </c:pt>
                <c:pt idx="2">
                  <c:v>-1.7049580916682849E-2</c:v>
                </c:pt>
                <c:pt idx="3">
                  <c:v>0.35997466789674348</c:v>
                </c:pt>
                <c:pt idx="4">
                  <c:v>-0.59806059352389163</c:v>
                </c:pt>
                <c:pt idx="5">
                  <c:v>2.1478171752375985E-3</c:v>
                </c:pt>
                <c:pt idx="6">
                  <c:v>-0.20255160685284412</c:v>
                </c:pt>
                <c:pt idx="7">
                  <c:v>-0.3721408572572944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-0.15088689545695555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90-443C-8F51-5005F6DF6C4D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-1.0383306776484602</c:v>
                </c:pt>
                <c:pt idx="1">
                  <c:v>-1.0766144391091297</c:v>
                </c:pt>
                <c:pt idx="2">
                  <c:v>-0.35003904160898003</c:v>
                </c:pt>
                <c:pt idx="3">
                  <c:v>-0.51508442818224509</c:v>
                </c:pt>
                <c:pt idx="4">
                  <c:v>-1.0191860706190816</c:v>
                </c:pt>
                <c:pt idx="5">
                  <c:v>-0.80869337157550447</c:v>
                </c:pt>
                <c:pt idx="6">
                  <c:v>-0.78663983500416457</c:v>
                </c:pt>
                <c:pt idx="7">
                  <c:v>-0.54066250303670849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-0.75379706413075453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90-443C-8F51-5005F6DF6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2-4873-8779-96355FE5BD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6327</c:v>
                </c:pt>
                <c:pt idx="1">
                  <c:v>6252</c:v>
                </c:pt>
                <c:pt idx="2">
                  <c:v>6655</c:v>
                </c:pt>
                <c:pt idx="3">
                  <c:v>5258</c:v>
                </c:pt>
                <c:pt idx="4">
                  <c:v>4546</c:v>
                </c:pt>
                <c:pt idx="5">
                  <c:v>5163</c:v>
                </c:pt>
                <c:pt idx="6">
                  <c:v>6959</c:v>
                </c:pt>
                <c:pt idx="7">
                  <c:v>6381</c:v>
                </c:pt>
                <c:pt idx="8">
                  <c:v>7802</c:v>
                </c:pt>
                <c:pt idx="9">
                  <c:v>6607</c:v>
                </c:pt>
                <c:pt idx="10">
                  <c:v>6359</c:v>
                </c:pt>
                <c:pt idx="11">
                  <c:v>6740</c:v>
                </c:pt>
                <c:pt idx="12">
                  <c:v>75049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873-8779-96355FE5BD9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2-4873-8779-96355FE5BD9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2891</c:v>
                </c:pt>
                <c:pt idx="1">
                  <c:v>5005</c:v>
                </c:pt>
                <c:pt idx="2">
                  <c:v>5912</c:v>
                </c:pt>
                <c:pt idx="3">
                  <c:v>5980</c:v>
                </c:pt>
                <c:pt idx="4">
                  <c:v>4239</c:v>
                </c:pt>
                <c:pt idx="5">
                  <c:v>6003</c:v>
                </c:pt>
                <c:pt idx="6">
                  <c:v>7721</c:v>
                </c:pt>
                <c:pt idx="7">
                  <c:v>7303</c:v>
                </c:pt>
                <c:pt idx="8">
                  <c:v>6158</c:v>
                </c:pt>
                <c:pt idx="9">
                  <c:v>6898</c:v>
                </c:pt>
                <c:pt idx="10">
                  <c:v>6752</c:v>
                </c:pt>
                <c:pt idx="11">
                  <c:v>6692</c:v>
                </c:pt>
                <c:pt idx="12">
                  <c:v>71554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2-4873-8779-96355FE5BD9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2-4873-8779-96355FE5BD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2-4873-8779-96355FE5BD9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82-4873-8779-96355FE5BD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82-4873-8779-96355FE5BD9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12">
                  <c:v>71321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82-4873-8779-96355FE5B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82-4873-8779-96355FE5BD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2-4873-8779-96355FE5BD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2-4873-8779-96355FE5BD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2-4873-8779-96355FE5BD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2-4873-8779-96355FE5BD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2-4873-8779-96355FE5BD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2-4873-8779-96355FE5BD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2-4873-8779-96355FE5BD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2-4873-8779-96355FE5BD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2-4873-8779-96355FE5BD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2-4873-8779-96355FE5BD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2-4873-8779-96355FE5BD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2-4873-8779-96355FE5BD9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0.26054113445955229</c:v>
                </c:pt>
                <c:pt idx="1">
                  <c:v>0.27420013614703875</c:v>
                </c:pt>
                <c:pt idx="2">
                  <c:v>0.26120857699805078</c:v>
                </c:pt>
                <c:pt idx="3">
                  <c:v>4.6117274167987388E-2</c:v>
                </c:pt>
                <c:pt idx="4">
                  <c:v>0.27241872097177566</c:v>
                </c:pt>
                <c:pt idx="5">
                  <c:v>0.36937769562538514</c:v>
                </c:pt>
                <c:pt idx="6">
                  <c:v>0.27192130191887287</c:v>
                </c:pt>
                <c:pt idx="7">
                  <c:v>0.12156246492311151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0.23256256048665835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82-4873-8779-96355FE5BD9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0.45060850324008217</c:v>
                </c:pt>
                <c:pt idx="1">
                  <c:v>0.49696097248880355</c:v>
                </c:pt>
                <c:pt idx="2">
                  <c:v>0.45830202854996238</c:v>
                </c:pt>
                <c:pt idx="3">
                  <c:v>0.2554203119056675</c:v>
                </c:pt>
                <c:pt idx="4">
                  <c:v>0.56687197536295653</c:v>
                </c:pt>
                <c:pt idx="5">
                  <c:v>0.72186713151268633</c:v>
                </c:pt>
                <c:pt idx="6">
                  <c:v>0.5049576088518466</c:v>
                </c:pt>
                <c:pt idx="7">
                  <c:v>0.5658987619495377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0.50019982751730097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82-4873-8779-96355FE5B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1-4E1D-A90D-F38B7A6996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8.133783992754104</c:v>
                </c:pt>
                <c:pt idx="1">
                  <c:v>7.7673200168405296</c:v>
                </c:pt>
                <c:pt idx="2">
                  <c:v>6.7402277394063841</c:v>
                </c:pt>
                <c:pt idx="3">
                  <c:v>6.5989966954652228</c:v>
                </c:pt>
                <c:pt idx="4">
                  <c:v>6.1684452855219778</c:v>
                </c:pt>
                <c:pt idx="5">
                  <c:v>6.3381482487102909</c:v>
                </c:pt>
                <c:pt idx="6">
                  <c:v>6.527745965642894</c:v>
                </c:pt>
                <c:pt idx="7">
                  <c:v>6.6000425156163125</c:v>
                </c:pt>
                <c:pt idx="8">
                  <c:v>6.6955531223509466</c:v>
                </c:pt>
                <c:pt idx="9">
                  <c:v>6.0229738585888004</c:v>
                </c:pt>
                <c:pt idx="10">
                  <c:v>6.6276748554381051</c:v>
                </c:pt>
                <c:pt idx="11">
                  <c:v>7.0996168582375478</c:v>
                </c:pt>
                <c:pt idx="12">
                  <c:v>6.7360246237900334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1-4E1D-A90D-F38B7A6996DB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1-4E1D-A90D-F38B7A6996DB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6.9119119825093449</c:v>
                </c:pt>
                <c:pt idx="1">
                  <c:v>5.5299104363235791</c:v>
                </c:pt>
                <c:pt idx="2">
                  <c:v>6.1933873720136523</c:v>
                </c:pt>
                <c:pt idx="3">
                  <c:v>5.6651906319189127</c:v>
                </c:pt>
                <c:pt idx="4">
                  <c:v>5.8009572649572654</c:v>
                </c:pt>
                <c:pt idx="5">
                  <c:v>5.7954434531362864</c:v>
                </c:pt>
                <c:pt idx="6">
                  <c:v>5.6538348920925268</c:v>
                </c:pt>
                <c:pt idx="7">
                  <c:v>6.3208030592734223</c:v>
                </c:pt>
                <c:pt idx="8">
                  <c:v>6.0728080637094601</c:v>
                </c:pt>
                <c:pt idx="9">
                  <c:v>5.8925504254648597</c:v>
                </c:pt>
                <c:pt idx="10">
                  <c:v>6.2818283121741549</c:v>
                </c:pt>
                <c:pt idx="11">
                  <c:v>6.3477289055639821</c:v>
                </c:pt>
                <c:pt idx="12">
                  <c:v>6.0107846207376481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1-4E1D-A90D-F38B7A6996DB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1-4E1D-A90D-F38B7A6996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D1-4E1D-A90D-F38B7A6996DB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AD1-4E1D-A90D-F38B7A6996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AD1-4E1D-A90D-F38B7A6996D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12">
                  <c:v>6.2107547629645889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AD1-4E1D-A90D-F38B7A699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D1-4E1D-A90D-F38B7A6996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D1-4E1D-A90D-F38B7A6996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1-4E1D-A90D-F38B7A6996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1-4E1D-A90D-F38B7A6996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1-4E1D-A90D-F38B7A6996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1-4E1D-A90D-F38B7A6996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1-4E1D-A90D-F38B7A6996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1-4E1D-A90D-F38B7A6996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1-4E1D-A90D-F38B7A6996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1-4E1D-A90D-F38B7A6996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AD1-4E1D-A90D-F38B7A6996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AD1-4E1D-A90D-F38B7A6996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AD1-4E1D-A90D-F38B7A6996DB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-0.15130378295325198</c:v>
                </c:pt>
                <c:pt idx="1">
                  <c:v>0.12161484450258264</c:v>
                </c:pt>
                <c:pt idx="2">
                  <c:v>4.8816335384751497E-3</c:v>
                </c:pt>
                <c:pt idx="3">
                  <c:v>0.46426634867916761</c:v>
                </c:pt>
                <c:pt idx="4">
                  <c:v>-0.4867687238435332</c:v>
                </c:pt>
                <c:pt idx="5">
                  <c:v>0.15676404975639802</c:v>
                </c:pt>
                <c:pt idx="6">
                  <c:v>9.75714947523878E-2</c:v>
                </c:pt>
                <c:pt idx="7">
                  <c:v>-0.33877237503617774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-3.25072484351141E-2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AD1-4E1D-A90D-F38B7A6996DB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-0.98995253146028261</c:v>
                </c:pt>
                <c:pt idx="1">
                  <c:v>-0.95792311972278643</c:v>
                </c:pt>
                <c:pt idx="2">
                  <c:v>-0.35316696522106383</c:v>
                </c:pt>
                <c:pt idx="3">
                  <c:v>-0.2847187377774647</c:v>
                </c:pt>
                <c:pt idx="4">
                  <c:v>-0.73995246294263772</c:v>
                </c:pt>
                <c:pt idx="5">
                  <c:v>-0.65379003254952828</c:v>
                </c:pt>
                <c:pt idx="6">
                  <c:v>-0.53014836804529608</c:v>
                </c:pt>
                <c:pt idx="7">
                  <c:v>-0.4254098025898676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-0.59554859513433467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AD1-4E1D-A90D-F38B7A699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FC-434E-9204-CFE77B99CA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8.4101365305185869</c:v>
                </c:pt>
                <c:pt idx="1">
                  <c:v>7.9652919927754366</c:v>
                </c:pt>
                <c:pt idx="2">
                  <c:v>7.0266923632859548</c:v>
                </c:pt>
                <c:pt idx="3">
                  <c:v>6.7685224359772036</c:v>
                </c:pt>
                <c:pt idx="4">
                  <c:v>6.4127248664281167</c:v>
                </c:pt>
                <c:pt idx="5">
                  <c:v>6.5926338271380533</c:v>
                </c:pt>
                <c:pt idx="6">
                  <c:v>6.8911155644622575</c:v>
                </c:pt>
                <c:pt idx="7">
                  <c:v>7.023291222583433</c:v>
                </c:pt>
                <c:pt idx="8">
                  <c:v>6.9763059535463201</c:v>
                </c:pt>
                <c:pt idx="9">
                  <c:v>6.2493775654397412</c:v>
                </c:pt>
                <c:pt idx="10">
                  <c:v>6.9830768867144108</c:v>
                </c:pt>
                <c:pt idx="11">
                  <c:v>7.305640071412407</c:v>
                </c:pt>
                <c:pt idx="12">
                  <c:v>7.0082480891128816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C-434E-9204-CFE77B99CA0D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FC-434E-9204-CFE77B99CA0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7.3537526837513134</c:v>
                </c:pt>
                <c:pt idx="1">
                  <c:v>5.9991786188159475</c:v>
                </c:pt>
                <c:pt idx="2">
                  <c:v>6.6894059676977831</c:v>
                </c:pt>
                <c:pt idx="3">
                  <c:v>6.0060613557644729</c:v>
                </c:pt>
                <c:pt idx="4">
                  <c:v>6.1274882823269916</c:v>
                </c:pt>
                <c:pt idx="5">
                  <c:v>6.0414866831443028</c:v>
                </c:pt>
                <c:pt idx="6">
                  <c:v>5.830469000963701</c:v>
                </c:pt>
                <c:pt idx="7">
                  <c:v>6.6544105936156175</c:v>
                </c:pt>
                <c:pt idx="8">
                  <c:v>6.2479502657897106</c:v>
                </c:pt>
                <c:pt idx="9">
                  <c:v>6.0814325500034521</c:v>
                </c:pt>
                <c:pt idx="10">
                  <c:v>6.5263070024804426</c:v>
                </c:pt>
                <c:pt idx="11">
                  <c:v>6.4088591608587864</c:v>
                </c:pt>
                <c:pt idx="12">
                  <c:v>6.2852371395462105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FC-434E-9204-CFE77B99CA0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FC-434E-9204-CFE77B99CA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C-434E-9204-CFE77B99CA0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DFC-434E-9204-CFE77B99CA0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DFC-434E-9204-CFE77B99CA0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12">
                  <c:v>6.4388139285987309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FC-434E-9204-CFE77B99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FC-434E-9204-CFE77B99CA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FC-434E-9204-CFE77B99CA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FC-434E-9204-CFE77B99CA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FC-434E-9204-CFE77B99CA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FC-434E-9204-CFE77B99CA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FC-434E-9204-CFE77B99CA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C-434E-9204-CFE77B99CA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C-434E-9204-CFE77B99CA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C-434E-9204-CFE77B99CA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C-434E-9204-CFE77B99CA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C-434E-9204-CFE77B99CA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C-434E-9204-CFE77B99CA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C-434E-9204-CFE77B99CA0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-0.24611484155206664</c:v>
                </c:pt>
                <c:pt idx="1">
                  <c:v>8.8821353287534599E-2</c:v>
                </c:pt>
                <c:pt idx="2">
                  <c:v>-8.5135461662368961E-2</c:v>
                </c:pt>
                <c:pt idx="3">
                  <c:v>0.5939303308060877</c:v>
                </c:pt>
                <c:pt idx="4">
                  <c:v>-0.41592750402919609</c:v>
                </c:pt>
                <c:pt idx="5">
                  <c:v>0.20969566332863643</c:v>
                </c:pt>
                <c:pt idx="6">
                  <c:v>5.3216860370725705E-2</c:v>
                </c:pt>
                <c:pt idx="7">
                  <c:v>-0.45956034861265671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-5.2769637637839928E-2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FC-434E-9204-CFE77B99CA0D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-1.2039761091751231</c:v>
                </c:pt>
                <c:pt idx="1">
                  <c:v>-1.0530870001054522</c:v>
                </c:pt>
                <c:pt idx="2">
                  <c:v>-0.46238710906465474</c:v>
                </c:pt>
                <c:pt idx="3">
                  <c:v>-9.360136722455259E-2</c:v>
                </c:pt>
                <c:pt idx="4">
                  <c:v>-0.67814495437612621</c:v>
                </c:pt>
                <c:pt idx="5">
                  <c:v>-0.58688939149734143</c:v>
                </c:pt>
                <c:pt idx="6">
                  <c:v>-0.61102538925049465</c:v>
                </c:pt>
                <c:pt idx="7">
                  <c:v>-0.67168079940773406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-0.64378669397786226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DFC-434E-9204-CFE77B99C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2-4EF3-BE8D-1786C3594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7.2076324137268095</c:v>
                </c:pt>
                <c:pt idx="1">
                  <c:v>7.0775120620935601</c:v>
                </c:pt>
                <c:pt idx="2">
                  <c:v>5.7542288557213928</c:v>
                </c:pt>
                <c:pt idx="3">
                  <c:v>5.9214164925892767</c:v>
                </c:pt>
                <c:pt idx="4">
                  <c:v>5.2151123864179816</c:v>
                </c:pt>
                <c:pt idx="5">
                  <c:v>5.3410486958069976</c:v>
                </c:pt>
                <c:pt idx="6">
                  <c:v>5.0252160741334757</c:v>
                </c:pt>
                <c:pt idx="7">
                  <c:v>4.961201402166985</c:v>
                </c:pt>
                <c:pt idx="8">
                  <c:v>5.614765330592669</c:v>
                </c:pt>
                <c:pt idx="9">
                  <c:v>5.0476374528939996</c:v>
                </c:pt>
                <c:pt idx="10">
                  <c:v>5.3738847661135658</c:v>
                </c:pt>
                <c:pt idx="11">
                  <c:v>6.2653497607168314</c:v>
                </c:pt>
                <c:pt idx="12">
                  <c:v>5.6972866800657771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82-4EF3-BE8D-1786C3594452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82-4EF3-BE8D-1786C359445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5.4162672027215093</c:v>
                </c:pt>
                <c:pt idx="1">
                  <c:v>4.0597783056215357</c:v>
                </c:pt>
                <c:pt idx="2">
                  <c:v>4.442705314009662</c:v>
                </c:pt>
                <c:pt idx="3">
                  <c:v>4.1014640789921692</c:v>
                </c:pt>
                <c:pt idx="4">
                  <c:v>4.2436554898093357</c:v>
                </c:pt>
                <c:pt idx="5">
                  <c:v>4.4525970751386792</c:v>
                </c:pt>
                <c:pt idx="6">
                  <c:v>4.5875651436189555</c:v>
                </c:pt>
                <c:pt idx="7">
                  <c:v>4.5646185171876867</c:v>
                </c:pt>
                <c:pt idx="8">
                  <c:v>5.0483530961791834</c:v>
                </c:pt>
                <c:pt idx="9">
                  <c:v>4.7716158994672861</c:v>
                </c:pt>
                <c:pt idx="10">
                  <c:v>5.0506846024501559</c:v>
                </c:pt>
                <c:pt idx="11">
                  <c:v>5.992108843537415</c:v>
                </c:pt>
                <c:pt idx="12">
                  <c:v>4.682944665637442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82-4EF3-BE8D-1786C359445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2-4EF3-BE8D-1786C3594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82-4EF3-BE8D-1786C359445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82-4EF3-BE8D-1786C35944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82-4EF3-BE8D-1786C359445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12">
                  <c:v>4.985210860774119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82-4EF3-BE8D-1786C359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82-4EF3-BE8D-1786C35944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82-4EF3-BE8D-1786C35944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82-4EF3-BE8D-1786C35944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82-4EF3-BE8D-1786C35944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82-4EF3-BE8D-1786C35944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82-4EF3-BE8D-1786C35944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82-4EF3-BE8D-1786C35944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82-4EF3-BE8D-1786C35944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82-4EF3-BE8D-1786C35944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82-4EF3-BE8D-1786C35944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82-4EF3-BE8D-1786C35944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82-4EF3-BE8D-1786C35944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82-4EF3-BE8D-1786C359445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0.38383960932398509</c:v>
                </c:pt>
                <c:pt idx="1">
                  <c:v>0.22402615003542614</c:v>
                </c:pt>
                <c:pt idx="2">
                  <c:v>0.37379540033004588</c:v>
                </c:pt>
                <c:pt idx="3">
                  <c:v>-5.6436276859427537E-2</c:v>
                </c:pt>
                <c:pt idx="4">
                  <c:v>-0.86234935564384774</c:v>
                </c:pt>
                <c:pt idx="5">
                  <c:v>-0.14774167696087304</c:v>
                </c:pt>
                <c:pt idx="6">
                  <c:v>0.31459525969346824</c:v>
                </c:pt>
                <c:pt idx="7">
                  <c:v>0.34852762450645258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4.1903728398742679E-2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82-4EF3-BE8D-1786C3594452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-0.42166141360287845</c:v>
                </c:pt>
                <c:pt idx="1">
                  <c:v>-0.873403139166256</c:v>
                </c:pt>
                <c:pt idx="2">
                  <c:v>-0.33381523292069293</c:v>
                </c:pt>
                <c:pt idx="3">
                  <c:v>-1.2841862964678787</c:v>
                </c:pt>
                <c:pt idx="4">
                  <c:v>-1.299656004769429</c:v>
                </c:pt>
                <c:pt idx="5">
                  <c:v>-1.3165881303308069</c:v>
                </c:pt>
                <c:pt idx="6">
                  <c:v>-0.54003680540788146</c:v>
                </c:pt>
                <c:pt idx="7">
                  <c:v>0.16678544121117156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-0.78048109356409334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82-4EF3-BE8D-1786C3594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56-4019-B075-0E6613F206D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9.9587884806355511</c:v>
                </c:pt>
                <c:pt idx="1">
                  <c:v>10.043503763808779</c:v>
                </c:pt>
                <c:pt idx="2">
                  <c:v>7.4587508579272477</c:v>
                </c:pt>
                <c:pt idx="3">
                  <c:v>7.0725764257418344</c:v>
                </c:pt>
                <c:pt idx="4">
                  <c:v>6.7034929216760331</c:v>
                </c:pt>
                <c:pt idx="5">
                  <c:v>6.3018687416289305</c:v>
                </c:pt>
                <c:pt idx="6">
                  <c:v>7.3435129874488219</c:v>
                </c:pt>
                <c:pt idx="7">
                  <c:v>7.3089142091152812</c:v>
                </c:pt>
                <c:pt idx="8">
                  <c:v>7.3878223150453852</c:v>
                </c:pt>
                <c:pt idx="9">
                  <c:v>7.3749896342980348</c:v>
                </c:pt>
                <c:pt idx="10">
                  <c:v>8.3683532065742838</c:v>
                </c:pt>
                <c:pt idx="11">
                  <c:v>8.7703018108651918</c:v>
                </c:pt>
                <c:pt idx="12">
                  <c:v>7.7381410135585131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56-4019-B075-0E6613F206D4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56-4019-B075-0E6613F206D4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8.5843552342842386</c:v>
                </c:pt>
                <c:pt idx="1">
                  <c:v>7.9516147569244913</c:v>
                </c:pt>
                <c:pt idx="2">
                  <c:v>7.3445565689889385</c:v>
                </c:pt>
                <c:pt idx="3">
                  <c:v>6.0684907784223743</c:v>
                </c:pt>
                <c:pt idx="4">
                  <c:v>5.7903292181069963</c:v>
                </c:pt>
                <c:pt idx="5">
                  <c:v>5.6081441922563418</c:v>
                </c:pt>
                <c:pt idx="6">
                  <c:v>5.626368785399622</c:v>
                </c:pt>
                <c:pt idx="7">
                  <c:v>6.354030339083879</c:v>
                </c:pt>
                <c:pt idx="8">
                  <c:v>6.1427309315794636</c:v>
                </c:pt>
                <c:pt idx="9">
                  <c:v>5.7314780273073191</c:v>
                </c:pt>
                <c:pt idx="10">
                  <c:v>7.4990433118803272</c:v>
                </c:pt>
                <c:pt idx="11">
                  <c:v>8.3665393013100431</c:v>
                </c:pt>
                <c:pt idx="12">
                  <c:v>6.6265017537382311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56-4019-B075-0E6613F206D4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56-4019-B075-0E6613F206D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56-4019-B075-0E6613F206D4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56-4019-B075-0E6613F206D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56-4019-B075-0E6613F206D4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12">
                  <c:v>6.2806971149744939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56-4019-B075-0E6613F2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6-4019-B075-0E6613F206D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6-4019-B075-0E6613F206D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6-4019-B075-0E6613F206D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56-4019-B075-0E6613F206D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56-4019-B075-0E6613F206D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56-4019-B075-0E6613F206D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56-4019-B075-0E6613F206D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56-4019-B075-0E6613F206D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56-4019-B075-0E6613F206D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56-4019-B075-0E6613F206D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56-4019-B075-0E6613F206D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56-4019-B075-0E6613F206D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56-4019-B075-0E6613F206D4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-2.0562391572529037E-2</c:v>
                </c:pt>
                <c:pt idx="1">
                  <c:v>-0.34757247341580211</c:v>
                </c:pt>
                <c:pt idx="2">
                  <c:v>-4.1383376530235161E-2</c:v>
                </c:pt>
                <c:pt idx="3">
                  <c:v>1.1314716737510722E-2</c:v>
                </c:pt>
                <c:pt idx="4">
                  <c:v>-1.0529550986954561</c:v>
                </c:pt>
                <c:pt idx="5">
                  <c:v>-0.59549923749497058</c:v>
                </c:pt>
                <c:pt idx="6">
                  <c:v>-1.5387400067115431</c:v>
                </c:pt>
                <c:pt idx="7">
                  <c:v>-0.57074766199421223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-0.67506800665601219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56-4019-B075-0E6613F206D4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-0.66545250284895907</c:v>
                </c:pt>
                <c:pt idx="1">
                  <c:v>-1.1337897019208043</c:v>
                </c:pt>
                <c:pt idx="2">
                  <c:v>-0.18945766034719735</c:v>
                </c:pt>
                <c:pt idx="3">
                  <c:v>-1.3393365753144844</c:v>
                </c:pt>
                <c:pt idx="4">
                  <c:v>-2.1028644026240491</c:v>
                </c:pt>
                <c:pt idx="5">
                  <c:v>-1.4116355310380131</c:v>
                </c:pt>
                <c:pt idx="6">
                  <c:v>-1.7798106084318599</c:v>
                </c:pt>
                <c:pt idx="7">
                  <c:v>-1.0137650403610108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-1.3490232379763238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56-4019-B075-0E6613F20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22-4426-8589-7E3E0A9CF8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0.73620000000000008</c:v>
                </c:pt>
                <c:pt idx="1">
                  <c:v>0.72540000000000004</c:v>
                </c:pt>
                <c:pt idx="2">
                  <c:v>0.70829999999999993</c:v>
                </c:pt>
                <c:pt idx="3">
                  <c:v>0.6603</c:v>
                </c:pt>
                <c:pt idx="4">
                  <c:v>0.65040000000000009</c:v>
                </c:pt>
                <c:pt idx="5">
                  <c:v>0.70819999999999994</c:v>
                </c:pt>
                <c:pt idx="6">
                  <c:v>0.72829999999999995</c:v>
                </c:pt>
                <c:pt idx="7">
                  <c:v>0.76890000000000003</c:v>
                </c:pt>
                <c:pt idx="8">
                  <c:v>0.73010000000000008</c:v>
                </c:pt>
                <c:pt idx="9">
                  <c:v>0.62960000000000005</c:v>
                </c:pt>
                <c:pt idx="10">
                  <c:v>0.72180000000000011</c:v>
                </c:pt>
                <c:pt idx="11">
                  <c:v>0.69400000000000006</c:v>
                </c:pt>
                <c:pt idx="12">
                  <c:v>0.70518161483742259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2-4426-8589-7E3E0A9CF80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22-4426-8589-7E3E0A9CF80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0.46729999999999999</c:v>
                </c:pt>
                <c:pt idx="1">
                  <c:v>0.58499999999999996</c:v>
                </c:pt>
                <c:pt idx="2">
                  <c:v>0.64450000000000007</c:v>
                </c:pt>
                <c:pt idx="3">
                  <c:v>0.61619999999999997</c:v>
                </c:pt>
                <c:pt idx="4">
                  <c:v>0.56340000000000001</c:v>
                </c:pt>
                <c:pt idx="5">
                  <c:v>0.66049999999999998</c:v>
                </c:pt>
                <c:pt idx="6">
                  <c:v>0.7229000000000001</c:v>
                </c:pt>
                <c:pt idx="7">
                  <c:v>0.72010000000000007</c:v>
                </c:pt>
                <c:pt idx="8">
                  <c:v>0.69769999999999999</c:v>
                </c:pt>
                <c:pt idx="9">
                  <c:v>0.67110000000000003</c:v>
                </c:pt>
                <c:pt idx="10">
                  <c:v>0.74129999999999996</c:v>
                </c:pt>
                <c:pt idx="11">
                  <c:v>0.69389999999999996</c:v>
                </c:pt>
                <c:pt idx="12">
                  <c:v>0.6493275173640638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22-4426-8589-7E3E0A9CF80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22-4426-8589-7E3E0A9CF8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22-4426-8589-7E3E0A9CF80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22-4426-8589-7E3E0A9CF8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322-4426-8589-7E3E0A9CF80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322-4426-8589-7E3E0A9C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322-4426-8589-7E3E0A9CF8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22-4426-8589-7E3E0A9CF8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2-4426-8589-7E3E0A9CF8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2-4426-8589-7E3E0A9CF8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2-4426-8589-7E3E0A9CF8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2-4426-8589-7E3E0A9CF8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2-4426-8589-7E3E0A9CF8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2-4426-8589-7E3E0A9CF8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2-4426-8589-7E3E0A9CF8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2-4426-8589-7E3E0A9CF8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22-4426-8589-7E3E0A9CF8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22-4426-8589-7E3E0A9CF8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22-4426-8589-7E3E0A9CF80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1.1826712945108397E-2</c:v>
                </c:pt>
                <c:pt idx="1">
                  <c:v>8.7331677343443603E-2</c:v>
                </c:pt>
                <c:pt idx="2">
                  <c:v>0.11294954191166418</c:v>
                </c:pt>
                <c:pt idx="3">
                  <c:v>3.5269078747339533E-2</c:v>
                </c:pt>
                <c:pt idx="4">
                  <c:v>0.10060975609756095</c:v>
                </c:pt>
                <c:pt idx="5">
                  <c:v>8.5612535612535456E-2</c:v>
                </c:pt>
                <c:pt idx="6">
                  <c:v>0.12175858891667746</c:v>
                </c:pt>
                <c:pt idx="7">
                  <c:v>0.10360811826609884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322-4426-8589-7E3E0A9CF80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6.9138820972561632E-2</c:v>
                </c:pt>
                <c:pt idx="1">
                  <c:v>0.14653984008822718</c:v>
                </c:pt>
                <c:pt idx="2">
                  <c:v>0.14908936891147828</c:v>
                </c:pt>
                <c:pt idx="3">
                  <c:v>3.1349386642435251E-2</c:v>
                </c:pt>
                <c:pt idx="4">
                  <c:v>-9.2250922509229394E-4</c:v>
                </c:pt>
                <c:pt idx="5">
                  <c:v>7.6108443942389137E-2</c:v>
                </c:pt>
                <c:pt idx="6">
                  <c:v>0.17012220238912534</c:v>
                </c:pt>
                <c:pt idx="7">
                  <c:v>0.14566263493302123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322-4426-8589-7E3E0A9CF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C9-467C-8B99-F4FCCC8F2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0.54770000000000008</c:v>
                </c:pt>
                <c:pt idx="1">
                  <c:v>0.60609999999999997</c:v>
                </c:pt>
                <c:pt idx="2">
                  <c:v>0.59889999999999999</c:v>
                </c:pt>
                <c:pt idx="3">
                  <c:v>0.57189999999999996</c:v>
                </c:pt>
                <c:pt idx="4">
                  <c:v>0.44439999999999996</c:v>
                </c:pt>
                <c:pt idx="5">
                  <c:v>0.5484</c:v>
                </c:pt>
                <c:pt idx="6">
                  <c:v>0.66310000000000002</c:v>
                </c:pt>
                <c:pt idx="7">
                  <c:v>0.63380000000000003</c:v>
                </c:pt>
                <c:pt idx="8">
                  <c:v>0.47960000000000003</c:v>
                </c:pt>
                <c:pt idx="9">
                  <c:v>0.56979999999999997</c:v>
                </c:pt>
                <c:pt idx="10">
                  <c:v>0.66090000000000004</c:v>
                </c:pt>
                <c:pt idx="11">
                  <c:v>0.68209999999999993</c:v>
                </c:pt>
                <c:pt idx="12">
                  <c:v>0.58389166666666659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9-467C-8B99-F4FCCC8F29D7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C9-467C-8B99-F4FCCC8F2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C9-467C-8B99-F4FCCC8F29D7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C9-467C-8B99-F4FCCC8F29D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12">
                  <c:v>0.69372499999999993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C9-467C-8B99-F4FCCC8F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0C9-467C-8B99-F4FCCC8F29D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0C9-467C-8B99-F4FCCC8F29D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C9-467C-8B99-F4FCCC8F29D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C9-467C-8B99-F4FCCC8F29D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C9-467C-8B99-F4FCCC8F29D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C9-467C-8B99-F4FCCC8F29D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C9-467C-8B99-F4FCCC8F29D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C9-467C-8B99-F4FCCC8F29D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C9-467C-8B99-F4FCCC8F29D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C9-467C-8B99-F4FCCC8F29D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C9-467C-8B99-F4FCCC8F29D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C9-467C-8B99-F4FCCC8F29D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C9-467C-8B99-F4FCCC8F29D7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-4.5697818032111925E-2</c:v>
                </c:pt>
                <c:pt idx="1">
                  <c:v>9.0442764578835266E-3</c:v>
                </c:pt>
                <c:pt idx="2">
                  <c:v>5.0317185697808409E-2</c:v>
                </c:pt>
                <c:pt idx="3">
                  <c:v>0.11035883547731884</c:v>
                </c:pt>
                <c:pt idx="4">
                  <c:v>5.6538539760016437E-2</c:v>
                </c:pt>
                <c:pt idx="5">
                  <c:v>7.3203492276695759E-2</c:v>
                </c:pt>
                <c:pt idx="6">
                  <c:v>0.10270191748983137</c:v>
                </c:pt>
                <c:pt idx="7">
                  <c:v>0.33101736972704709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8.2374805088450298E-2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C9-467C-8B99-F4FCCC8F29D7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-7.7106834771068278E-2</c:v>
                </c:pt>
                <c:pt idx="1">
                  <c:v>4.9564729008705566E-2</c:v>
                </c:pt>
                <c:pt idx="2">
                  <c:v>6.8181818181817899E-2</c:v>
                </c:pt>
                <c:pt idx="3">
                  <c:v>9.570736595957885E-2</c:v>
                </c:pt>
                <c:pt idx="4">
                  <c:v>-9.9653379549393351E-2</c:v>
                </c:pt>
                <c:pt idx="5">
                  <c:v>2.2392834293026187E-2</c:v>
                </c:pt>
                <c:pt idx="6">
                  <c:v>0.14684997733796656</c:v>
                </c:pt>
                <c:pt idx="7">
                  <c:v>0.21964529331514338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5.4224408711105232E-2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0C9-467C-8B99-F4FCCC8F2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18-4D77-A49F-20682F00B4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0.48100000000000004</c:v>
                </c:pt>
                <c:pt idx="1">
                  <c:v>0.61370000000000002</c:v>
                </c:pt>
                <c:pt idx="2">
                  <c:v>0.62139999999999995</c:v>
                </c:pt>
                <c:pt idx="3">
                  <c:v>0.49450000000000005</c:v>
                </c:pt>
                <c:pt idx="4">
                  <c:v>0.54649999999999999</c:v>
                </c:pt>
                <c:pt idx="5">
                  <c:v>0.61799999999999999</c:v>
                </c:pt>
                <c:pt idx="6">
                  <c:v>0.6409999999999999</c:v>
                </c:pt>
                <c:pt idx="7">
                  <c:v>0.64529999999999998</c:v>
                </c:pt>
                <c:pt idx="8">
                  <c:v>0.67049999999999998</c:v>
                </c:pt>
                <c:pt idx="9">
                  <c:v>0.59150000000000003</c:v>
                </c:pt>
                <c:pt idx="10">
                  <c:v>0.73580000000000001</c:v>
                </c:pt>
                <c:pt idx="11">
                  <c:v>0.74580000000000002</c:v>
                </c:pt>
                <c:pt idx="12">
                  <c:v>0.61708333333333332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8-4D77-A49F-20682F00B4A5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18-4D77-A49F-20682F00B4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18-4D77-A49F-20682F00B4A5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18-4D77-A49F-20682F00B4A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12">
                  <c:v>0.76052500000000001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18-4D77-A49F-20682F00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18-4D77-A49F-20682F00B4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18-4D77-A49F-20682F00B4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18-4D77-A49F-20682F00B4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18-4D77-A49F-20682F00B4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18-4D77-A49F-20682F00B4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18-4D77-A49F-20682F00B4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18-4D77-A49F-20682F00B4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18-4D77-A49F-20682F00B4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18-4D77-A49F-20682F00B4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18-4D77-A49F-20682F00B4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18-4D77-A49F-20682F00B4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18-4D77-A49F-20682F00B4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18-4D77-A49F-20682F00B4A5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4.517172722747631E-2</c:v>
                </c:pt>
                <c:pt idx="1">
                  <c:v>8.7452948557088961E-2</c:v>
                </c:pt>
                <c:pt idx="2">
                  <c:v>0.14982925441092787</c:v>
                </c:pt>
                <c:pt idx="3">
                  <c:v>3.2471529701446622E-2</c:v>
                </c:pt>
                <c:pt idx="4">
                  <c:v>2.4110218140068751E-2</c:v>
                </c:pt>
                <c:pt idx="5">
                  <c:v>9.4987228607918528E-2</c:v>
                </c:pt>
                <c:pt idx="6">
                  <c:v>0.24131305044035223</c:v>
                </c:pt>
                <c:pt idx="7">
                  <c:v>0.23178306317224662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0.11508259413401989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18-4D77-A49F-20682F00B4A5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0.12271086753107863</c:v>
                </c:pt>
                <c:pt idx="1">
                  <c:v>0.16273141937214919</c:v>
                </c:pt>
                <c:pt idx="2">
                  <c:v>0.16709994222992508</c:v>
                </c:pt>
                <c:pt idx="3">
                  <c:v>8.9123376623376771E-2</c:v>
                </c:pt>
                <c:pt idx="4">
                  <c:v>6.3895041744760572E-2</c:v>
                </c:pt>
                <c:pt idx="5">
                  <c:v>0.10468674504751174</c:v>
                </c:pt>
                <c:pt idx="6">
                  <c:v>0.3439667128987518</c:v>
                </c:pt>
                <c:pt idx="7">
                  <c:v>0.27665253571989323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0.16464071526815749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18-4D77-A49F-20682F00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26-4BFF-A236-4CB1A20BF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0.72959999999999992</c:v>
                </c:pt>
                <c:pt idx="2">
                  <c:v>0.71660000000000001</c:v>
                </c:pt>
                <c:pt idx="3">
                  <c:v>0.68030000000000002</c:v>
                </c:pt>
                <c:pt idx="4">
                  <c:v>0.67610000000000003</c:v>
                </c:pt>
                <c:pt idx="5">
                  <c:v>0.73580000000000001</c:v>
                </c:pt>
                <c:pt idx="6">
                  <c:v>0.75019999999999998</c:v>
                </c:pt>
                <c:pt idx="7">
                  <c:v>0.80489999999999995</c:v>
                </c:pt>
                <c:pt idx="8">
                  <c:v>0.78129999999999999</c:v>
                </c:pt>
                <c:pt idx="9">
                  <c:v>0.65980000000000005</c:v>
                </c:pt>
                <c:pt idx="10">
                  <c:v>0.73860000000000003</c:v>
                </c:pt>
                <c:pt idx="11">
                  <c:v>0.69920000000000004</c:v>
                </c:pt>
                <c:pt idx="12">
                  <c:v>0.7253556911866621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26-4BFF-A236-4CB1A20BF1DE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26-4BFF-A236-4CB1A20BF1DE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0.4451</c:v>
                </c:pt>
                <c:pt idx="1">
                  <c:v>0.57899999999999996</c:v>
                </c:pt>
                <c:pt idx="2">
                  <c:v>0.65749999999999997</c:v>
                </c:pt>
                <c:pt idx="3">
                  <c:v>0.62850000000000006</c:v>
                </c:pt>
                <c:pt idx="4">
                  <c:v>0.59889999999999999</c:v>
                </c:pt>
                <c:pt idx="5">
                  <c:v>0.6926000000000001</c:v>
                </c:pt>
                <c:pt idx="6">
                  <c:v>0.74109999999999998</c:v>
                </c:pt>
                <c:pt idx="7">
                  <c:v>0.74629999999999996</c:v>
                </c:pt>
                <c:pt idx="8">
                  <c:v>0.76680000000000004</c:v>
                </c:pt>
                <c:pt idx="9">
                  <c:v>0.70319999999999994</c:v>
                </c:pt>
                <c:pt idx="10">
                  <c:v>0.76680000000000004</c:v>
                </c:pt>
                <c:pt idx="11">
                  <c:v>0.69739999999999991</c:v>
                </c:pt>
                <c:pt idx="12">
                  <c:v>0.66840723443186234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26-4BFF-A236-4CB1A20BF1DE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26-4BFF-A236-4CB1A20BF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26-4BFF-A236-4CB1A20BF1DE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26-4BFF-A236-4CB1A20BF1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626-4BFF-A236-4CB1A20BF1DE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626-4BFF-A236-4CB1A20B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26-4BFF-A236-4CB1A20BF1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26-4BFF-A236-4CB1A20BF1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26-4BFF-A236-4CB1A20BF1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26-4BFF-A236-4CB1A20BF1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26-4BFF-A236-4CB1A20BF1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26-4BFF-A236-4CB1A20BF1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26-4BFF-A236-4CB1A20BF1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26-4BFF-A236-4CB1A20BF1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26-4BFF-A236-4CB1A20BF1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26-4BFF-A236-4CB1A20BF1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26-4BFF-A236-4CB1A20BF1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26-4BFF-A236-4CB1A20BF1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26-4BFF-A236-4CB1A20BF1DE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2.5870772337203585E-2</c:v>
                </c:pt>
                <c:pt idx="1">
                  <c:v>0.15753335924342515</c:v>
                </c:pt>
                <c:pt idx="2">
                  <c:v>0.12892361578876455</c:v>
                </c:pt>
                <c:pt idx="3">
                  <c:v>1.5648066135222738E-2</c:v>
                </c:pt>
                <c:pt idx="4">
                  <c:v>0.10523771152296546</c:v>
                </c:pt>
                <c:pt idx="5">
                  <c:v>8.4309452465268331E-2</c:v>
                </c:pt>
                <c:pt idx="6">
                  <c:v>0.12506406970784201</c:v>
                </c:pt>
                <c:pt idx="7">
                  <c:v>5.6557377049180291E-2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626-4BFF-A236-4CB1A20BF1DE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0.11249486793485719</c:v>
                </c:pt>
                <c:pt idx="1">
                  <c:v>0.22464364035087736</c:v>
                </c:pt>
                <c:pt idx="2">
                  <c:v>0.16941110801004733</c:v>
                </c:pt>
                <c:pt idx="3">
                  <c:v>1.1318535940026297E-2</c:v>
                </c:pt>
                <c:pt idx="4">
                  <c:v>1.4346990090223333E-2</c:v>
                </c:pt>
                <c:pt idx="5">
                  <c:v>8.1951617287306266E-2</c:v>
                </c:pt>
                <c:pt idx="6">
                  <c:v>0.17035457211410288</c:v>
                </c:pt>
                <c:pt idx="7">
                  <c:v>0.12100882097154941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626-4BFF-A236-4CB1A20BF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C6-4DAA-A6B0-EDDD20C91A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0.72629999999999995</c:v>
                </c:pt>
                <c:pt idx="1">
                  <c:v>0.7256999999999999</c:v>
                </c:pt>
                <c:pt idx="2">
                  <c:v>0.72250000000000003</c:v>
                </c:pt>
                <c:pt idx="3">
                  <c:v>0.69620000000000004</c:v>
                </c:pt>
                <c:pt idx="4">
                  <c:v>0.69819999999999993</c:v>
                </c:pt>
                <c:pt idx="5">
                  <c:v>0.7651</c:v>
                </c:pt>
                <c:pt idx="6">
                  <c:v>0.79220000000000002</c:v>
                </c:pt>
                <c:pt idx="7">
                  <c:v>0.84560000000000002</c:v>
                </c:pt>
                <c:pt idx="8">
                  <c:v>0.80269999999999997</c:v>
                </c:pt>
                <c:pt idx="9">
                  <c:v>0.69019999999999992</c:v>
                </c:pt>
                <c:pt idx="10">
                  <c:v>0.75629999999999997</c:v>
                </c:pt>
                <c:pt idx="11">
                  <c:v>0.71970000000000001</c:v>
                </c:pt>
                <c:pt idx="12">
                  <c:v>0.74534296318442883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C6-4DAA-A6B0-EDDD20C91A68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C6-4DAA-A6B0-EDDD20C91A68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0.43799999999999994</c:v>
                </c:pt>
                <c:pt idx="1">
                  <c:v>0.57200000000000006</c:v>
                </c:pt>
                <c:pt idx="2">
                  <c:v>0.66480000000000006</c:v>
                </c:pt>
                <c:pt idx="3">
                  <c:v>0.65489999999999993</c:v>
                </c:pt>
                <c:pt idx="4">
                  <c:v>0.60740000000000005</c:v>
                </c:pt>
                <c:pt idx="5">
                  <c:v>0.70400000000000007</c:v>
                </c:pt>
                <c:pt idx="6">
                  <c:v>0.75650000000000006</c:v>
                </c:pt>
                <c:pt idx="7">
                  <c:v>0.76190000000000002</c:v>
                </c:pt>
                <c:pt idx="8">
                  <c:v>0.7823</c:v>
                </c:pt>
                <c:pt idx="9">
                  <c:v>0.72109999999999996</c:v>
                </c:pt>
                <c:pt idx="10">
                  <c:v>0.77170000000000005</c:v>
                </c:pt>
                <c:pt idx="11">
                  <c:v>0.69019999999999992</c:v>
                </c:pt>
                <c:pt idx="12">
                  <c:v>0.67804411957207555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C6-4DAA-A6B0-EDDD20C91A68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C6-4DAA-A6B0-EDDD20C91A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C6-4DAA-A6B0-EDDD20C91A68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C6-4DAA-A6B0-EDDD20C91A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C6-4DAA-A6B0-EDDD20C91A6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C6-4DAA-A6B0-EDDD20C9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C6-4DAA-A6B0-EDDD20C91A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C6-4DAA-A6B0-EDDD20C91A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C6-4DAA-A6B0-EDDD20C91A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6-4DAA-A6B0-EDDD20C91A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6-4DAA-A6B0-EDDD20C91A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6-4DAA-A6B0-EDDD20C91A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6-4DAA-A6B0-EDDD20C91A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6-4DAA-A6B0-EDDD20C91A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6-4DAA-A6B0-EDDD20C91A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6-4DAA-A6B0-EDDD20C91A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6-4DAA-A6B0-EDDD20C91A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6-4DAA-A6B0-EDDD20C91A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6-4DAA-A6B0-EDDD20C91A68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2.2508851795649987E-2</c:v>
                </c:pt>
                <c:pt idx="1">
                  <c:v>0.16918468351133087</c:v>
                </c:pt>
                <c:pt idx="2">
                  <c:v>0.12568451983437945</c:v>
                </c:pt>
                <c:pt idx="3">
                  <c:v>1.2907010853622669E-2</c:v>
                </c:pt>
                <c:pt idx="4">
                  <c:v>0.11730676522577554</c:v>
                </c:pt>
                <c:pt idx="5">
                  <c:v>8.0111598246313198E-2</c:v>
                </c:pt>
                <c:pt idx="6">
                  <c:v>0.10907060429333648</c:v>
                </c:pt>
                <c:pt idx="7">
                  <c:v>3.4677510448435589E-2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C6-4DAA-A6B0-EDDD20C91A68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0.11331405755197577</c:v>
                </c:pt>
                <c:pt idx="1">
                  <c:v>0.23701253961692159</c:v>
                </c:pt>
                <c:pt idx="2">
                  <c:v>0.16650519031141853</c:v>
                </c:pt>
                <c:pt idx="3">
                  <c:v>-8.043665613329587E-3</c:v>
                </c:pt>
                <c:pt idx="4">
                  <c:v>-4.1535376682897418E-3</c:v>
                </c:pt>
                <c:pt idx="5">
                  <c:v>6.2606195268592346E-2</c:v>
                </c:pt>
                <c:pt idx="6">
                  <c:v>0.12825044180762424</c:v>
                </c:pt>
                <c:pt idx="7">
                  <c:v>8.3254493850520195E-2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C6-4DAA-A6B0-EDDD20C91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177967</c:v>
                </c:pt>
                <c:pt idx="1">
                  <c:v>35551</c:v>
                </c:pt>
                <c:pt idx="2">
                  <c:v>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9-4950-AEFB-B679E2158DDE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192817</c:v>
                </c:pt>
                <c:pt idx="1">
                  <c:v>34180</c:v>
                </c:pt>
                <c:pt idx="2">
                  <c:v>44231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9-4950-AEFB-B679E2158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CF9-4950-AEFB-B679E2158DD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CF9-4950-AEFB-B679E2158DD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CF9-4950-AEFB-B679E2158DDE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F9-4950-AEFB-B679E2158DDE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F9-4950-AEFB-B679E2158DDE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F9-4950-AEFB-B679E2158DDE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F9-4950-AEFB-B679E2158DDE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F9-4950-AEFB-B679E2158DDE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F9-4950-AEFB-B679E2158DDE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0.71090374150161484</c:v>
                </c:pt>
                <c:pt idx="1">
                  <c:v>0.12601943752119987</c:v>
                </c:pt>
                <c:pt idx="2">
                  <c:v>0.16307682097718523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F9-4950-AEFB-B679E2158D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F9-4950-AEFB-B679E2158D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F9-4950-AEFB-B679E2158D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F9-4950-AEFB-B679E2158D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F9-4950-AEFB-B679E2158D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F9-4950-AEFB-B679E2158D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F9-4950-AEFB-B679E2158DDE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F9-4950-AEFB-B679E2158DDE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F9-4950-AEFB-B679E2158DDE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F9-4950-AEFB-B679E2158DDE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F9-4950-AEFB-B679E2158DDE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F9-4950-AEFB-B679E2158DDE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F9-4950-AEFB-B679E2158DD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8.3442435957228112E-2</c:v>
                </c:pt>
                <c:pt idx="1">
                  <c:v>-3.8564316052994263E-2</c:v>
                </c:pt>
                <c:pt idx="2">
                  <c:v>0.50732688113413293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F9-4950-AEFB-B679E2158D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C3-4482-AE0F-87F746F685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17007</c:v>
                </c:pt>
                <c:pt idx="1">
                  <c:v>13886</c:v>
                </c:pt>
                <c:pt idx="2">
                  <c:v>17049</c:v>
                </c:pt>
                <c:pt idx="3">
                  <c:v>12193</c:v>
                </c:pt>
                <c:pt idx="4">
                  <c:v>10498</c:v>
                </c:pt>
                <c:pt idx="5">
                  <c:v>11543</c:v>
                </c:pt>
                <c:pt idx="6">
                  <c:v>11043</c:v>
                </c:pt>
                <c:pt idx="7">
                  <c:v>11914</c:v>
                </c:pt>
                <c:pt idx="8">
                  <c:v>12497</c:v>
                </c:pt>
                <c:pt idx="9">
                  <c:v>12463</c:v>
                </c:pt>
                <c:pt idx="10">
                  <c:v>15859</c:v>
                </c:pt>
                <c:pt idx="11">
                  <c:v>13402</c:v>
                </c:pt>
                <c:pt idx="12">
                  <c:v>159354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C3-4482-AE0F-87F746F6854B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C3-4482-AE0F-87F746F6854B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7114</c:v>
                </c:pt>
                <c:pt idx="1">
                  <c:v>8736</c:v>
                </c:pt>
                <c:pt idx="2">
                  <c:v>11732</c:v>
                </c:pt>
                <c:pt idx="3">
                  <c:v>10086</c:v>
                </c:pt>
                <c:pt idx="4">
                  <c:v>7619</c:v>
                </c:pt>
                <c:pt idx="5">
                  <c:v>7897</c:v>
                </c:pt>
                <c:pt idx="6">
                  <c:v>7419</c:v>
                </c:pt>
                <c:pt idx="7">
                  <c:v>7234</c:v>
                </c:pt>
                <c:pt idx="8">
                  <c:v>9313</c:v>
                </c:pt>
                <c:pt idx="9">
                  <c:v>9337</c:v>
                </c:pt>
                <c:pt idx="10">
                  <c:v>14128</c:v>
                </c:pt>
                <c:pt idx="11">
                  <c:v>12505</c:v>
                </c:pt>
                <c:pt idx="12">
                  <c:v>113120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C3-4482-AE0F-87F746F6854B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C3-4482-AE0F-87F746F685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C3-4482-AE0F-87F746F6854B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C3-4482-AE0F-87F746F6854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C3-4482-AE0F-87F746F6854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12">
                  <c:v>88911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C3-4482-AE0F-87F746F6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CBC3-4482-AE0F-87F746F6854B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532</c:v>
                      </c:pt>
                      <c:pt idx="1">
                        <c:v>682</c:v>
                      </c:pt>
                      <c:pt idx="2">
                        <c:v>1017</c:v>
                      </c:pt>
                      <c:pt idx="3">
                        <c:v>670</c:v>
                      </c:pt>
                      <c:pt idx="4">
                        <c:v>1334</c:v>
                      </c:pt>
                      <c:pt idx="5">
                        <c:v>2166</c:v>
                      </c:pt>
                      <c:pt idx="6">
                        <c:v>3531</c:v>
                      </c:pt>
                      <c:pt idx="7">
                        <c:v>4311</c:v>
                      </c:pt>
                      <c:pt idx="8">
                        <c:v>6864</c:v>
                      </c:pt>
                      <c:pt idx="9">
                        <c:v>9102</c:v>
                      </c:pt>
                      <c:pt idx="10">
                        <c:v>12855</c:v>
                      </c:pt>
                      <c:pt idx="11">
                        <c:v>10163</c:v>
                      </c:pt>
                      <c:pt idx="12">
                        <c:v>53227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CBC3-4482-AE0F-87F746F6854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C3-4482-AE0F-87F746F6854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C3-4482-AE0F-87F746F6854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C3-4482-AE0F-87F746F6854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C3-4482-AE0F-87F746F6854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C3-4482-AE0F-87F746F6854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C3-4482-AE0F-87F746F6854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C3-4482-AE0F-87F746F6854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C3-4482-AE0F-87F746F6854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C3-4482-AE0F-87F746F6854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C3-4482-AE0F-87F746F6854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C3-4482-AE0F-87F746F6854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C3-4482-AE0F-87F746F6854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C3-4482-AE0F-87F746F6854B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9.9263280341217452E-2</c:v>
                </c:pt>
                <c:pt idx="1">
                  <c:v>0.20116763969974971</c:v>
                </c:pt>
                <c:pt idx="2">
                  <c:v>0.24699248120300754</c:v>
                </c:pt>
                <c:pt idx="3">
                  <c:v>-1.3245638074358301E-2</c:v>
                </c:pt>
                <c:pt idx="4">
                  <c:v>0.17321930048506506</c:v>
                </c:pt>
                <c:pt idx="5">
                  <c:v>9.8269713380002566E-2</c:v>
                </c:pt>
                <c:pt idx="6">
                  <c:v>0.10936182175990994</c:v>
                </c:pt>
                <c:pt idx="7">
                  <c:v>7.6081153230111997E-3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0.12342215988779803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C3-4482-AE0F-87F746F6854B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-0.16651966837184684</c:v>
                </c:pt>
                <c:pt idx="1">
                  <c:v>3.7159729223678495E-2</c:v>
                </c:pt>
                <c:pt idx="2">
                  <c:v>-2.7215672473458907E-2</c:v>
                </c:pt>
                <c:pt idx="3">
                  <c:v>-0.11408185024194206</c:v>
                </c:pt>
                <c:pt idx="4">
                  <c:v>-0.12449990474376071</c:v>
                </c:pt>
                <c:pt idx="5">
                  <c:v>-0.27965000433162956</c:v>
                </c:pt>
                <c:pt idx="6">
                  <c:v>-0.28533912885991131</c:v>
                </c:pt>
                <c:pt idx="7">
                  <c:v>-0.36637569246264901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-0.15429979169242769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C3-4482-AE0F-87F746F68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33C-4A8E-9151-20AEBB774BE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33C-4A8E-9151-20AEBB774BE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33C-4A8E-9151-20AEBB774BE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33C-4A8E-9151-20AEBB774BE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33C-4A8E-9151-20AEBB774BE1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3C-4A8E-9151-20AEBB774BE1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3C-4A8E-9151-20AEBB774BE1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3C-4A8E-9151-20AEBB774BE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3C-4A8E-9151-20AEBB774BE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3C-4A8E-9151-20AEBB774BE1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3C-4A8E-9151-20AEBB774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192817</c:v>
                </c:pt>
                <c:pt idx="1">
                  <c:v>34180</c:v>
                </c:pt>
                <c:pt idx="2">
                  <c:v>44231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33C-4A8E-9151-20AEBB774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18-476F-AB6E-3B5046D7D96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18-476F-AB6E-3B5046D7D96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18-476F-AB6E-3B5046D7D96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18-476F-AB6E-3B5046D7D96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18-476F-AB6E-3B5046D7D96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18-476F-AB6E-3B5046D7D96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18-476F-AB6E-3B5046D7D96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18-476F-AB6E-3B5046D7D96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18-476F-AB6E-3B5046D7D96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18-476F-AB6E-3B5046D7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1018-476F-AB6E-3B5046D7D96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18-476F-AB6E-3B5046D7D96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18-476F-AB6E-3B5046D7D96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18-476F-AB6E-3B5046D7D96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18-476F-AB6E-3B5046D7D9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018-476F-AB6E-3B5046D7D96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1018-476F-AB6E-3B5046D7D96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18-476F-AB6E-3B5046D7D96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18-476F-AB6E-3B5046D7D96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18-476F-AB6E-3B5046D7D96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18-476F-AB6E-3B5046D7D96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18-476F-AB6E-3B5046D7D96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18-476F-AB6E-3B5046D7D96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18-476F-AB6E-3B5046D7D96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18-476F-AB6E-3B5046D7D96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18-476F-AB6E-3B5046D7D96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18-476F-AB6E-3B5046D7D96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18-476F-AB6E-3B5046D7D96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18-476F-AB6E-3B5046D7D96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18-476F-AB6E-3B5046D7D96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18-476F-AB6E-3B5046D7D96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18-476F-AB6E-3B5046D7D96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18-476F-AB6E-3B5046D7D9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1018-476F-AB6E-3B5046D7D96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018-476F-AB6E-3B5046D7D9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018-476F-AB6E-3B5046D7D9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018-476F-AB6E-3B5046D7D9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018-476F-AB6E-3B5046D7D9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018-476F-AB6E-3B5046D7D9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1018-476F-AB6E-3B5046D7D9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1018-476F-AB6E-3B5046D7D9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1018-476F-AB6E-3B5046D7D9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1018-476F-AB6E-3B5046D7D9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1018-476F-AB6E-3B5046D7D9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1018-476F-AB6E-3B5046D7D9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1018-476F-AB6E-3B5046D7D96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1018-476F-AB6E-3B5046D7D96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1018-476F-AB6E-3B5046D7D96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1018-476F-AB6E-3B5046D7D96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1018-476F-AB6E-3B5046D7D96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018-476F-AB6E-3B5046D7D96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018-476F-AB6E-3B5046D7D96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018-476F-AB6E-3B5046D7D96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018-476F-AB6E-3B5046D7D96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018-476F-AB6E-3B5046D7D96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018-476F-AB6E-3B5046D7D96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018-476F-AB6E-3B5046D7D96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018-476F-AB6E-3B5046D7D96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018-476F-AB6E-3B5046D7D96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018-476F-AB6E-3B5046D7D96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018-476F-AB6E-3B5046D7D96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1018-476F-AB6E-3B5046D7D96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018-476F-AB6E-3B5046D7D96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1018-476F-AB6E-3B5046D7D96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018-476F-AB6E-3B5046D7D96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1018-476F-AB6E-3B5046D7D9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1018-476F-AB6E-3B5046D7D96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1018-476F-AB6E-3B5046D7D96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018-476F-AB6E-3B5046D7D96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1018-476F-AB6E-3B5046D7D96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018-476F-AB6E-3B5046D7D96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1018-476F-AB6E-3B5046D7D96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018-476F-AB6E-3B5046D7D96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1018-476F-AB6E-3B5046D7D96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018-476F-AB6E-3B5046D7D96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1018-476F-AB6E-3B5046D7D96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018-476F-AB6E-3B5046D7D96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1018-476F-AB6E-3B5046D7D96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018-476F-AB6E-3B5046D7D96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1018-476F-AB6E-3B5046D7D96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018-476F-AB6E-3B5046D7D96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1018-476F-AB6E-3B5046D7D96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018-476F-AB6E-3B5046D7D9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1018-476F-AB6E-3B5046D7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8C-4026-92E6-7E9524FAEC6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8C-4026-92E6-7E9524FAEC6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C-4026-92E6-7E9524FAEC6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C-4026-92E6-7E9524FAEC6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38659</c:v>
                </c:pt>
                <c:pt idx="1">
                  <c:v>172978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8C-4026-92E6-7E9524FAE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52528</c:v>
                </c:pt>
                <c:pt idx="1">
                  <c:v>8859</c:v>
                </c:pt>
                <c:pt idx="2">
                  <c:v>43669</c:v>
                </c:pt>
                <c:pt idx="3">
                  <c:v>9046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2-4C62-B648-6471DF77CFE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198281</c:v>
                </c:pt>
                <c:pt idx="1">
                  <c:v>35098</c:v>
                </c:pt>
                <c:pt idx="2">
                  <c:v>163183</c:v>
                </c:pt>
                <c:pt idx="3">
                  <c:v>44581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72-4C62-B648-6471DF77CFE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211637</c:v>
                </c:pt>
                <c:pt idx="1">
                  <c:v>38659</c:v>
                </c:pt>
                <c:pt idx="2">
                  <c:v>172978</c:v>
                </c:pt>
                <c:pt idx="3">
                  <c:v>59591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72-4C62-B648-6471DF77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6.7358950176769294E-2</c:v>
                </c:pt>
                <c:pt idx="1">
                  <c:v>0.10145877257963409</c:v>
                </c:pt>
                <c:pt idx="2">
                  <c:v>6.0024634919078501E-2</c:v>
                </c:pt>
                <c:pt idx="3">
                  <c:v>0.33669051838227038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72-4C62-B648-6471DF77CFEA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9.0412130517443012E-2</c:v>
                </c:pt>
                <c:pt idx="1">
                  <c:v>-3.7854654056744597E-2</c:v>
                </c:pt>
                <c:pt idx="2">
                  <c:v>0.12389788771286936</c:v>
                </c:pt>
                <c:pt idx="3">
                  <c:v>0.11220814124937006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72-4C62-B648-6471DF77CFEA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0.78794958438198759</c:v>
                </c:pt>
                <c:pt idx="1">
                  <c:v>0.21138863542930483</c:v>
                </c:pt>
                <c:pt idx="2">
                  <c:v>0.57656094895268273</c:v>
                </c:pt>
                <c:pt idx="3">
                  <c:v>0.21205041561801247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72-4C62-B648-6471DF77CFEA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0.7802918577727963</c:v>
                </c:pt>
                <c:pt idx="1">
                  <c:v>0.1425332192841447</c:v>
                </c:pt>
                <c:pt idx="2">
                  <c:v>0.63775863848865166</c:v>
                </c:pt>
                <c:pt idx="3">
                  <c:v>0.21970814222720367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72-4C62-B648-6471DF77C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ED1-40C8-BA90-AFCB1669AF6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ED1-40C8-BA90-AFCB1669AF67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1-40C8-BA90-AFCB1669AF67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1-40C8-BA90-AFCB1669AF6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17818</c:v>
                </c:pt>
                <c:pt idx="1">
                  <c:v>140990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D1-40C8-BA90-AFCB1669A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42432</c:v>
                </c:pt>
                <c:pt idx="1">
                  <c:v>5318</c:v>
                </c:pt>
                <c:pt idx="2">
                  <c:v>37114</c:v>
                </c:pt>
                <c:pt idx="3">
                  <c:v>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4-4136-9E09-2B253BCB7E8F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156519</c:v>
                </c:pt>
                <c:pt idx="1">
                  <c:v>12870</c:v>
                </c:pt>
                <c:pt idx="2">
                  <c:v>143649</c:v>
                </c:pt>
                <c:pt idx="3">
                  <c:v>21448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4-4136-9E09-2B253BCB7E8F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158808</c:v>
                </c:pt>
                <c:pt idx="1">
                  <c:v>17818</c:v>
                </c:pt>
                <c:pt idx="2">
                  <c:v>140990</c:v>
                </c:pt>
                <c:pt idx="3">
                  <c:v>34009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64-4136-9E09-2B253BCB7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1.4624422594062159E-2</c:v>
                </c:pt>
                <c:pt idx="1">
                  <c:v>0.38445998445998453</c:v>
                </c:pt>
                <c:pt idx="2">
                  <c:v>-1.8510396870148771E-2</c:v>
                </c:pt>
                <c:pt idx="3">
                  <c:v>0.58564901156284965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64-4136-9E09-2B253BCB7E8F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-1.2345064772720238E-2</c:v>
                </c:pt>
                <c:pt idx="1">
                  <c:v>-0.3363379022646007</c:v>
                </c:pt>
                <c:pt idx="2">
                  <c:v>5.2596214864309987E-2</c:v>
                </c:pt>
                <c:pt idx="3">
                  <c:v>-9.9647896645752243E-2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64-4136-9E09-2B253BCB7E8F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0.83286764942030378</c:v>
                </c:pt>
                <c:pt idx="1">
                  <c:v>0.12151138516877028</c:v>
                </c:pt>
                <c:pt idx="2">
                  <c:v>0.71135626425153353</c:v>
                </c:pt>
                <c:pt idx="3">
                  <c:v>0.16713235057969619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64-4136-9E09-2B253BCB7E8F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0.8236203239340929</c:v>
                </c:pt>
                <c:pt idx="1">
                  <c:v>9.2408864363619392E-2</c:v>
                </c:pt>
                <c:pt idx="2">
                  <c:v>0.73121145957047351</c:v>
                </c:pt>
                <c:pt idx="3">
                  <c:v>0.17637967606590704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64-4136-9E09-2B253BCB7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E3F-437B-BE49-10DDF988279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3F-437B-BE49-10DDF988279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37B-BE49-10DDF988279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37B-BE49-10DDF988279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20841</c:v>
                </c:pt>
                <c:pt idx="1">
                  <c:v>31988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3F-437B-BE49-10DDF9882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10096</c:v>
                </c:pt>
                <c:pt idx="1">
                  <c:v>3541</c:v>
                </c:pt>
                <c:pt idx="2">
                  <c:v>6555</c:v>
                </c:pt>
                <c:pt idx="3">
                  <c:v>2787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A-4D1D-BFDF-5BB5980F028B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41762</c:v>
                </c:pt>
                <c:pt idx="1">
                  <c:v>22228</c:v>
                </c:pt>
                <c:pt idx="2">
                  <c:v>19534</c:v>
                </c:pt>
                <c:pt idx="3">
                  <c:v>23133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A-4D1D-BFDF-5BB5980F028B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52829</c:v>
                </c:pt>
                <c:pt idx="1">
                  <c:v>20841</c:v>
                </c:pt>
                <c:pt idx="2">
                  <c:v>31988</c:v>
                </c:pt>
                <c:pt idx="3">
                  <c:v>25582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3A-4D1D-BFDF-5BB5980F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0.26500167616493453</c:v>
                </c:pt>
                <c:pt idx="1">
                  <c:v>-6.2398776318157267E-2</c:v>
                </c:pt>
                <c:pt idx="2">
                  <c:v>0.63755503225145893</c:v>
                </c:pt>
                <c:pt idx="3">
                  <c:v>0.10586607876194187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3A-4D1D-BFDF-5BB5980F028B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0.58664704469005291</c:v>
                </c:pt>
                <c:pt idx="1">
                  <c:v>0.56323132313231317</c:v>
                </c:pt>
                <c:pt idx="2">
                  <c:v>0.60228411140052085</c:v>
                </c:pt>
                <c:pt idx="3">
                  <c:v>0.6184993040617488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3A-4D1D-BFDF-5BB5980F028B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0.71327121766292012</c:v>
                </c:pt>
                <c:pt idx="1">
                  <c:v>0.36081373308059911</c:v>
                </c:pt>
                <c:pt idx="2">
                  <c:v>0.35245748458232107</c:v>
                </c:pt>
                <c:pt idx="3">
                  <c:v>0.28672878233707982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3A-4D1D-BFDF-5BB5980F028B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0.67374475520016319</c:v>
                </c:pt>
                <c:pt idx="1">
                  <c:v>0.26579178941730114</c:v>
                </c:pt>
                <c:pt idx="2">
                  <c:v>0.40795296578286211</c:v>
                </c:pt>
                <c:pt idx="3">
                  <c:v>0.32625524479983675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3A-4D1D-BFDF-5BB5980F0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45-4ADA-8F75-3DECAE074D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F45-4ADA-8F75-3DECAE074D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F45-4ADA-8F75-3DECAE074D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F45-4ADA-8F75-3DECAE074D7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F45-4ADA-8F75-3DECAE074D7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F45-4ADA-8F75-3DECAE074D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F45-4ADA-8F75-3DECAE074D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F45-4ADA-8F75-3DECAE074D7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F45-4ADA-8F75-3DECAE074D7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F45-4ADA-8F75-3DECAE074D7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45-4ADA-8F75-3DECAE074D7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45-4ADA-8F75-3DECAE074D7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45-4ADA-8F75-3DECAE074D7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45-4ADA-8F75-3DECAE074D7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45-4ADA-8F75-3DECAE074D7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45-4ADA-8F75-3DECAE074D7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45-4ADA-8F75-3DECAE074D7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45-4ADA-8F75-3DECAE074D7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45-4ADA-8F75-3DECAE074D7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F45-4ADA-8F75-3DECAE074D7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F45-4ADA-8F75-3DECAE074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C1-4716-BC35-FDD80786E88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C1-4716-BC35-FDD80786E88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C1-4716-BC35-FDD80786E88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C1-4716-BC35-FDD80786E88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C1-4716-BC35-FDD80786E88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C1-4716-BC35-FDD80786E88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C1-4716-BC35-FDD80786E88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C1-4716-BC35-FDD80786E88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C1-4716-BC35-FDD80786E88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C1-4716-BC35-FDD80786E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1C1-4716-BC35-FDD80786E88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C1-4716-BC35-FDD80786E88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C1-4716-BC35-FDD80786E88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C1-4716-BC35-FDD80786E88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C1-4716-BC35-FDD80786E8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1C1-4716-BC35-FDD80786E88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1C1-4716-BC35-FDD80786E88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C1-4716-BC35-FDD80786E88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C1-4716-BC35-FDD80786E88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C1-4716-BC35-FDD80786E88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C1-4716-BC35-FDD80786E88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C1-4716-BC35-FDD80786E88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C1-4716-BC35-FDD80786E88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C1-4716-BC35-FDD80786E88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C1-4716-BC35-FDD80786E88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C1-4716-BC35-FDD80786E88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C1-4716-BC35-FDD80786E88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C1-4716-BC35-FDD80786E88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C1-4716-BC35-FDD80786E88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C1-4716-BC35-FDD80786E88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C1-4716-BC35-FDD80786E88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C1-4716-BC35-FDD80786E88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C1-4716-BC35-FDD80786E8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1C1-4716-BC35-FDD80786E88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C1-4716-BC35-FDD80786E8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1C1-4716-BC35-FDD80786E8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1C1-4716-BC35-FDD80786E8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1C1-4716-BC35-FDD80786E8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1C1-4716-BC35-FDD80786E8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1C1-4716-BC35-FDD80786E8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1C1-4716-BC35-FDD80786E8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1C1-4716-BC35-FDD80786E8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1C1-4716-BC35-FDD80786E8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1C1-4716-BC35-FDD80786E8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1C1-4716-BC35-FDD80786E8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1C1-4716-BC35-FDD80786E8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1C1-4716-BC35-FDD80786E8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1C1-4716-BC35-FDD80786E8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1C1-4716-BC35-FDD80786E88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1C1-4716-BC35-FDD80786E88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C1-4716-BC35-FDD80786E88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1C1-4716-BC35-FDD80786E88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1C1-4716-BC35-FDD80786E88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1C1-4716-BC35-FDD80786E88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1C1-4716-BC35-FDD80786E88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1C1-4716-BC35-FDD80786E88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1C1-4716-BC35-FDD80786E88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1C1-4716-BC35-FDD80786E88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1C1-4716-BC35-FDD80786E88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1C1-4716-BC35-FDD80786E88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1C1-4716-BC35-FDD80786E88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1C1-4716-BC35-FDD80786E88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1C1-4716-BC35-FDD80786E88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1C1-4716-BC35-FDD80786E88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1C1-4716-BC35-FDD80786E88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1C1-4716-BC35-FDD80786E8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1C1-4716-BC35-FDD80786E88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1C1-4716-BC35-FDD80786E88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1C1-4716-BC35-FDD80786E88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1C1-4716-BC35-FDD80786E88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1C1-4716-BC35-FDD80786E88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1C1-4716-BC35-FDD80786E88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1C1-4716-BC35-FDD80786E88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1C1-4716-BC35-FDD80786E88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1C1-4716-BC35-FDD80786E88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1C1-4716-BC35-FDD80786E88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1C1-4716-BC35-FDD80786E88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1C1-4716-BC35-FDD80786E88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1C1-4716-BC35-FDD80786E88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1C1-4716-BC35-FDD80786E88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1C1-4716-BC35-FDD80786E88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1C1-4716-BC35-FDD80786E88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1C1-4716-BC35-FDD80786E88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1C1-4716-BC35-FDD80786E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7D-4FFE-B937-9BE9AB555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1605</c:v>
                </c:pt>
                <c:pt idx="1">
                  <c:v>1708</c:v>
                </c:pt>
                <c:pt idx="2">
                  <c:v>1976</c:v>
                </c:pt>
                <c:pt idx="3">
                  <c:v>2822</c:v>
                </c:pt>
                <c:pt idx="4">
                  <c:v>2070</c:v>
                </c:pt>
                <c:pt idx="5">
                  <c:v>1838</c:v>
                </c:pt>
                <c:pt idx="6">
                  <c:v>2038</c:v>
                </c:pt>
                <c:pt idx="7">
                  <c:v>2614</c:v>
                </c:pt>
                <c:pt idx="8">
                  <c:v>2247</c:v>
                </c:pt>
                <c:pt idx="9">
                  <c:v>2637</c:v>
                </c:pt>
                <c:pt idx="10">
                  <c:v>2145</c:v>
                </c:pt>
                <c:pt idx="11">
                  <c:v>1747</c:v>
                </c:pt>
                <c:pt idx="12">
                  <c:v>25447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7D-4FFE-B937-9BE9AB55599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7D-4FFE-B937-9BE9AB55599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1736</c:v>
                </c:pt>
                <c:pt idx="1">
                  <c:v>3013</c:v>
                </c:pt>
                <c:pt idx="2">
                  <c:v>3335</c:v>
                </c:pt>
                <c:pt idx="3">
                  <c:v>3289</c:v>
                </c:pt>
                <c:pt idx="4">
                  <c:v>2303</c:v>
                </c:pt>
                <c:pt idx="5">
                  <c:v>1777</c:v>
                </c:pt>
                <c:pt idx="6">
                  <c:v>2337</c:v>
                </c:pt>
                <c:pt idx="7">
                  <c:v>2265</c:v>
                </c:pt>
                <c:pt idx="8">
                  <c:v>2484</c:v>
                </c:pt>
                <c:pt idx="9">
                  <c:v>2881</c:v>
                </c:pt>
                <c:pt idx="10">
                  <c:v>2543</c:v>
                </c:pt>
                <c:pt idx="11">
                  <c:v>2795</c:v>
                </c:pt>
                <c:pt idx="12">
                  <c:v>30758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7D-4FFE-B937-9BE9AB55599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7D-4FFE-B937-9BE9AB555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7D-4FFE-B937-9BE9AB55599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7D-4FFE-B937-9BE9AB5559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7D-4FFE-B937-9BE9AB55599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12">
                  <c:v>39758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7D-4FFE-B937-9BE9AB555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7D-4FFE-B937-9BE9AB5559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7D-4FFE-B937-9BE9AB5559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7D-4FFE-B937-9BE9AB5559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7D-4FFE-B937-9BE9AB5559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7D-4FFE-B937-9BE9AB5559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7D-4FFE-B937-9BE9AB5559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7D-4FFE-B937-9BE9AB5559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7D-4FFE-B937-9BE9AB5559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7D-4FFE-B937-9BE9AB5559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7D-4FFE-B937-9BE9AB5559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7D-4FFE-B937-9BE9AB5559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7D-4FFE-B937-9BE9AB5559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7D-4FFE-B937-9BE9AB55599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0.16535947712418309</c:v>
                </c:pt>
                <c:pt idx="1">
                  <c:v>0.48695388349514568</c:v>
                </c:pt>
                <c:pt idx="2">
                  <c:v>0.37314211212516302</c:v>
                </c:pt>
                <c:pt idx="3">
                  <c:v>0.26578156312625256</c:v>
                </c:pt>
                <c:pt idx="4">
                  <c:v>0.73168141592920355</c:v>
                </c:pt>
                <c:pt idx="5">
                  <c:v>1.0230109204368176</c:v>
                </c:pt>
                <c:pt idx="6">
                  <c:v>0.7002208898706217</c:v>
                </c:pt>
                <c:pt idx="7">
                  <c:v>0.35858835143139189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0.48389504721382459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7D-4FFE-B937-9BE9AB55599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1.2218068535825544</c:v>
                </c:pt>
                <c:pt idx="1">
                  <c:v>1.8694379391100702</c:v>
                </c:pt>
                <c:pt idx="2">
                  <c:v>1.6649797570850202</c:v>
                </c:pt>
                <c:pt idx="3">
                  <c:v>0.79057406094968097</c:v>
                </c:pt>
                <c:pt idx="4">
                  <c:v>1.3632850241545893</c:v>
                </c:pt>
                <c:pt idx="5">
                  <c:v>1.82208922742111</c:v>
                </c:pt>
                <c:pt idx="6">
                  <c:v>1.6437684003925419</c:v>
                </c:pt>
                <c:pt idx="7">
                  <c:v>1.1059678653404745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1.3848599364165315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7D-4FFE-B937-9BE9AB555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51841</c:v>
                </c:pt>
                <c:pt idx="1">
                  <c:v>27117</c:v>
                </c:pt>
                <c:pt idx="2">
                  <c:v>2013</c:v>
                </c:pt>
                <c:pt idx="3">
                  <c:v>61574</c:v>
                </c:pt>
                <c:pt idx="4">
                  <c:v>15835</c:v>
                </c:pt>
                <c:pt idx="5">
                  <c:v>31132</c:v>
                </c:pt>
                <c:pt idx="6">
                  <c:v>9589</c:v>
                </c:pt>
                <c:pt idx="7">
                  <c:v>10674</c:v>
                </c:pt>
                <c:pt idx="8">
                  <c:v>11442</c:v>
                </c:pt>
                <c:pt idx="9">
                  <c:v>61214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0-4F33-8AB9-D81439AA3A0F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130902</c:v>
                </c:pt>
                <c:pt idx="1">
                  <c:v>83652</c:v>
                </c:pt>
                <c:pt idx="2">
                  <c:v>14682</c:v>
                </c:pt>
                <c:pt idx="3">
                  <c:v>242862</c:v>
                </c:pt>
                <c:pt idx="4">
                  <c:v>38275</c:v>
                </c:pt>
                <c:pt idx="5">
                  <c:v>97014</c:v>
                </c:pt>
                <c:pt idx="6">
                  <c:v>26478</c:v>
                </c:pt>
                <c:pt idx="7">
                  <c:v>23092</c:v>
                </c:pt>
                <c:pt idx="8">
                  <c:v>30315</c:v>
                </c:pt>
                <c:pt idx="9">
                  <c:v>41245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0-4F33-8AB9-D81439AA3A0F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116116</c:v>
                </c:pt>
                <c:pt idx="1">
                  <c:v>80352</c:v>
                </c:pt>
                <c:pt idx="2">
                  <c:v>7864</c:v>
                </c:pt>
                <c:pt idx="3">
                  <c:v>271228</c:v>
                </c:pt>
                <c:pt idx="4">
                  <c:v>34967</c:v>
                </c:pt>
                <c:pt idx="5">
                  <c:v>101537</c:v>
                </c:pt>
                <c:pt idx="6">
                  <c:v>22061</c:v>
                </c:pt>
                <c:pt idx="7">
                  <c:v>20158</c:v>
                </c:pt>
                <c:pt idx="8">
                  <c:v>41744</c:v>
                </c:pt>
                <c:pt idx="9">
                  <c:v>37487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80-4F33-8AB9-D81439AA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-0.11295472949229191</c:v>
                </c:pt>
                <c:pt idx="1">
                  <c:v>-3.9449146463921947E-2</c:v>
                </c:pt>
                <c:pt idx="2">
                  <c:v>-0.46437815011578809</c:v>
                </c:pt>
                <c:pt idx="3">
                  <c:v>0.11679884049377831</c:v>
                </c:pt>
                <c:pt idx="4">
                  <c:v>-8.6427171783148293E-2</c:v>
                </c:pt>
                <c:pt idx="5">
                  <c:v>4.6622137011153031E-2</c:v>
                </c:pt>
                <c:pt idx="6">
                  <c:v>-0.16681773547851042</c:v>
                </c:pt>
                <c:pt idx="7">
                  <c:v>-0.12705698943357002</c:v>
                </c:pt>
                <c:pt idx="8">
                  <c:v>0.37700808180768597</c:v>
                </c:pt>
                <c:pt idx="9">
                  <c:v>-9.1114074433264691E-2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80-4F33-8AB9-D81439AA3A0F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-0.27568289137988033</c:v>
                </c:pt>
                <c:pt idx="1">
                  <c:v>-0.12432432432432428</c:v>
                </c:pt>
                <c:pt idx="2">
                  <c:v>6.0124022647613851E-2</c:v>
                </c:pt>
                <c:pt idx="3">
                  <c:v>9.5127347901222681E-2</c:v>
                </c:pt>
                <c:pt idx="4">
                  <c:v>0.67771806928317813</c:v>
                </c:pt>
                <c:pt idx="5">
                  <c:v>0.29784623250463338</c:v>
                </c:pt>
                <c:pt idx="6">
                  <c:v>-5.9272525691868139E-2</c:v>
                </c:pt>
                <c:pt idx="7">
                  <c:v>-0.36486231016447157</c:v>
                </c:pt>
                <c:pt idx="8">
                  <c:v>0.49625434603390794</c:v>
                </c:pt>
                <c:pt idx="9">
                  <c:v>-4.9638737482570638E-2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80-4F33-8AB9-D81439AA3A0F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0.35624539660404414</c:v>
                </c:pt>
                <c:pt idx="1">
                  <c:v>0.10546515167882782</c:v>
                </c:pt>
                <c:pt idx="2">
                  <c:v>6.4914020839266602E-3</c:v>
                </c:pt>
                <c:pt idx="3">
                  <c:v>0.19588321368595757</c:v>
                </c:pt>
                <c:pt idx="4">
                  <c:v>6.2641539080990308E-2</c:v>
                </c:pt>
                <c:pt idx="5">
                  <c:v>0.1134610663183635</c:v>
                </c:pt>
                <c:pt idx="6">
                  <c:v>2.1318510807546133E-2</c:v>
                </c:pt>
                <c:pt idx="7">
                  <c:v>6.3684484468755825E-2</c:v>
                </c:pt>
                <c:pt idx="8">
                  <c:v>2.9324246025121039E-2</c:v>
                </c:pt>
                <c:pt idx="9">
                  <c:v>4.5484989246467045E-2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80-4F33-8AB9-D81439AA3A0F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0.15830100038990394</c:v>
                </c:pt>
                <c:pt idx="1">
                  <c:v>0.10954392145207863</c:v>
                </c:pt>
                <c:pt idx="2">
                  <c:v>1.0720995100298017E-2</c:v>
                </c:pt>
                <c:pt idx="3">
                  <c:v>0.36976526692060413</c:v>
                </c:pt>
                <c:pt idx="4">
                  <c:v>4.7670528442538246E-2</c:v>
                </c:pt>
                <c:pt idx="5">
                  <c:v>0.13842544245917596</c:v>
                </c:pt>
                <c:pt idx="6">
                  <c:v>3.0075772241565941E-2</c:v>
                </c:pt>
                <c:pt idx="7">
                  <c:v>2.7481411397737465E-2</c:v>
                </c:pt>
                <c:pt idx="8">
                  <c:v>5.6909615903718264E-2</c:v>
                </c:pt>
                <c:pt idx="9">
                  <c:v>5.110604569237942E-2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880-4F33-8AB9-D81439AA3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75-48E1-8A91-4608840B46A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675-48E1-8A91-4608840B46A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675-48E1-8A91-4608840B46A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675-48E1-8A91-4608840B46AC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675-48E1-8A91-4608840B46A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675-48E1-8A91-4608840B46A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675-48E1-8A91-4608840B46AC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675-48E1-8A91-4608840B46AC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675-48E1-8A91-4608840B46AC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675-48E1-8A91-4608840B46AC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75-48E1-8A91-4608840B46AC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75-48E1-8A91-4608840B46AC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75-48E1-8A91-4608840B46AC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75-48E1-8A91-4608840B46AC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75-48E1-8A91-4608840B46AC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75-48E1-8A91-4608840B46AC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75-48E1-8A91-4608840B46AC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75-48E1-8A91-4608840B46AC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75-48E1-8A91-4608840B46AC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675-48E1-8A91-4608840B46AC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675-48E1-8A91-4608840B4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16-47CA-B308-523DFD5055E1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16-47CA-B308-523DFD5055E1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16-47CA-B308-523DFD5055E1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16-47CA-B308-523DFD5055E1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16-47CA-B308-523DFD5055E1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16-47CA-B308-523DFD5055E1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16-47CA-B308-523DFD5055E1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16-47CA-B308-523DFD5055E1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16-47CA-B308-523DFD5055E1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16-47CA-B308-523DFD505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4D16-47CA-B308-523DFD5055E1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16-47CA-B308-523DFD5055E1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16-47CA-B308-523DFD5055E1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16-47CA-B308-523DFD5055E1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16-47CA-B308-523DFD5055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D16-47CA-B308-523DFD5055E1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4D16-47CA-B308-523DFD5055E1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16-47CA-B308-523DFD5055E1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16-47CA-B308-523DFD5055E1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16-47CA-B308-523DFD5055E1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16-47CA-B308-523DFD5055E1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16-47CA-B308-523DFD5055E1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16-47CA-B308-523DFD5055E1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16-47CA-B308-523DFD5055E1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16-47CA-B308-523DFD5055E1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16-47CA-B308-523DFD5055E1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16-47CA-B308-523DFD5055E1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16-47CA-B308-523DFD5055E1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16-47CA-B308-523DFD5055E1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16-47CA-B308-523DFD5055E1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16-47CA-B308-523DFD5055E1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16-47CA-B308-523DFD5055E1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16-47CA-B308-523DFD5055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4D16-47CA-B308-523DFD5055E1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16-47CA-B308-523DFD5055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D16-47CA-B308-523DFD5055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D16-47CA-B308-523DFD5055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D16-47CA-B308-523DFD5055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D16-47CA-B308-523DFD5055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D16-47CA-B308-523DFD5055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D16-47CA-B308-523DFD5055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D16-47CA-B308-523DFD5055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D16-47CA-B308-523DFD5055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D16-47CA-B308-523DFD5055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4D16-47CA-B308-523DFD5055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4D16-47CA-B308-523DFD5055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4D16-47CA-B308-523DFD5055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4D16-47CA-B308-523DFD5055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4D16-47CA-B308-523DFD5055E1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4D16-47CA-B308-523DFD5055E1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16-47CA-B308-523DFD5055E1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16-47CA-B308-523DFD5055E1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16-47CA-B308-523DFD5055E1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D16-47CA-B308-523DFD5055E1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16-47CA-B308-523DFD5055E1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D16-47CA-B308-523DFD5055E1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16-47CA-B308-523DFD5055E1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D16-47CA-B308-523DFD5055E1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16-47CA-B308-523DFD5055E1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D16-47CA-B308-523DFD5055E1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16-47CA-B308-523DFD5055E1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D16-47CA-B308-523DFD5055E1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16-47CA-B308-523DFD5055E1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D16-47CA-B308-523DFD5055E1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16-47CA-B308-523DFD5055E1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D16-47CA-B308-523DFD5055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4D16-47CA-B308-523DFD5055E1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D16-47CA-B308-523DFD5055E1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16-47CA-B308-523DFD5055E1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D16-47CA-B308-523DFD5055E1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16-47CA-B308-523DFD5055E1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D16-47CA-B308-523DFD5055E1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16-47CA-B308-523DFD5055E1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D16-47CA-B308-523DFD5055E1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16-47CA-B308-523DFD5055E1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D16-47CA-B308-523DFD5055E1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16-47CA-B308-523DFD5055E1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D16-47CA-B308-523DFD5055E1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16-47CA-B308-523DFD5055E1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D16-47CA-B308-523DFD5055E1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16-47CA-B308-523DFD5055E1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D16-47CA-B308-523DFD5055E1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16-47CA-B308-523DFD5055E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4D16-47CA-B308-523DFD505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24286</c:v>
                </c:pt>
                <c:pt idx="1">
                  <c:v>15074</c:v>
                </c:pt>
                <c:pt idx="2">
                  <c:v>585</c:v>
                </c:pt>
                <c:pt idx="3">
                  <c:v>48691</c:v>
                </c:pt>
                <c:pt idx="4">
                  <c:v>14075</c:v>
                </c:pt>
                <c:pt idx="5">
                  <c:v>16211</c:v>
                </c:pt>
                <c:pt idx="6">
                  <c:v>4338</c:v>
                </c:pt>
                <c:pt idx="7">
                  <c:v>2990</c:v>
                </c:pt>
                <c:pt idx="8">
                  <c:v>7354</c:v>
                </c:pt>
                <c:pt idx="9">
                  <c:v>29387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8-4908-B92A-BA8FB08E1C72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74723</c:v>
                </c:pt>
                <c:pt idx="1">
                  <c:v>46271</c:v>
                </c:pt>
                <c:pt idx="2">
                  <c:v>3786</c:v>
                </c:pt>
                <c:pt idx="3">
                  <c:v>177967</c:v>
                </c:pt>
                <c:pt idx="4">
                  <c:v>23017</c:v>
                </c:pt>
                <c:pt idx="5">
                  <c:v>53032</c:v>
                </c:pt>
                <c:pt idx="6">
                  <c:v>17875</c:v>
                </c:pt>
                <c:pt idx="7">
                  <c:v>7983</c:v>
                </c:pt>
                <c:pt idx="8">
                  <c:v>9147</c:v>
                </c:pt>
                <c:pt idx="9">
                  <c:v>11603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8-4908-B92A-BA8FB08E1C72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71166</c:v>
                </c:pt>
                <c:pt idx="1">
                  <c:v>43579</c:v>
                </c:pt>
                <c:pt idx="2">
                  <c:v>2602</c:v>
                </c:pt>
                <c:pt idx="3">
                  <c:v>192817</c:v>
                </c:pt>
                <c:pt idx="4">
                  <c:v>23606</c:v>
                </c:pt>
                <c:pt idx="5">
                  <c:v>52211</c:v>
                </c:pt>
                <c:pt idx="6">
                  <c:v>15605</c:v>
                </c:pt>
                <c:pt idx="7">
                  <c:v>6844</c:v>
                </c:pt>
                <c:pt idx="8">
                  <c:v>15926</c:v>
                </c:pt>
                <c:pt idx="9">
                  <c:v>12431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8-4908-B92A-BA8FB08E1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-4.7602478487212774E-2</c:v>
                </c:pt>
                <c:pt idx="1">
                  <c:v>-5.8178988999589398E-2</c:v>
                </c:pt>
                <c:pt idx="2">
                  <c:v>-0.31273111463285785</c:v>
                </c:pt>
                <c:pt idx="3">
                  <c:v>8.3442435957228112E-2</c:v>
                </c:pt>
                <c:pt idx="4">
                  <c:v>2.5589781465872985E-2</c:v>
                </c:pt>
                <c:pt idx="5">
                  <c:v>-1.5481218886709947E-2</c:v>
                </c:pt>
                <c:pt idx="6">
                  <c:v>-0.12699300699300697</c:v>
                </c:pt>
                <c:pt idx="7">
                  <c:v>-0.14267819115620695</c:v>
                </c:pt>
                <c:pt idx="8">
                  <c:v>0.74111730622061889</c:v>
                </c:pt>
                <c:pt idx="9">
                  <c:v>7.1360854951305619E-2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8-4908-B92A-BA8FB08E1C72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-8.7720647617582581E-2</c:v>
                </c:pt>
                <c:pt idx="1">
                  <c:v>-0.19152922842884446</c:v>
                </c:pt>
                <c:pt idx="2">
                  <c:v>-0.16975111678366306</c:v>
                </c:pt>
                <c:pt idx="3">
                  <c:v>-2.8952590070807638E-2</c:v>
                </c:pt>
                <c:pt idx="4">
                  <c:v>0.84724939353627038</c:v>
                </c:pt>
                <c:pt idx="5">
                  <c:v>0.35244139360186511</c:v>
                </c:pt>
                <c:pt idx="6">
                  <c:v>0.30520240883238547</c:v>
                </c:pt>
                <c:pt idx="7">
                  <c:v>-0.44779732128449246</c:v>
                </c:pt>
                <c:pt idx="8">
                  <c:v>0.25470731899472154</c:v>
                </c:pt>
                <c:pt idx="9">
                  <c:v>-0.17418454793064508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8-4908-B92A-BA8FB08E1C72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0.36415936387851555</c:v>
                </c:pt>
                <c:pt idx="1">
                  <c:v>9.068329522865004E-2</c:v>
                </c:pt>
                <c:pt idx="2">
                  <c:v>7.1704091170391561E-3</c:v>
                </c:pt>
                <c:pt idx="3">
                  <c:v>0.27327420890728055</c:v>
                </c:pt>
                <c:pt idx="4">
                  <c:v>5.7688003826558601E-2</c:v>
                </c:pt>
                <c:pt idx="5">
                  <c:v>0.12352499769616598</c:v>
                </c:pt>
                <c:pt idx="6">
                  <c:v>2.3433283160948039E-2</c:v>
                </c:pt>
                <c:pt idx="7">
                  <c:v>3.3684247480044407E-2</c:v>
                </c:pt>
                <c:pt idx="8">
                  <c:v>5.8978150876992817E-3</c:v>
                </c:pt>
                <c:pt idx="9">
                  <c:v>2.0484375617098399E-2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E8-4908-B92A-BA8FB08E1C72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0.16293067330300581</c:v>
                </c:pt>
                <c:pt idx="1">
                  <c:v>9.9771742290864884E-2</c:v>
                </c:pt>
                <c:pt idx="2">
                  <c:v>5.9571370027038349E-3</c:v>
                </c:pt>
                <c:pt idx="3">
                  <c:v>0.44144399902011738</c:v>
                </c:pt>
                <c:pt idx="4">
                  <c:v>5.4044648764729718E-2</c:v>
                </c:pt>
                <c:pt idx="5">
                  <c:v>0.11953423522220212</c:v>
                </c:pt>
                <c:pt idx="6">
                  <c:v>3.5726795898229573E-2</c:v>
                </c:pt>
                <c:pt idx="7">
                  <c:v>1.5668964506727535E-2</c:v>
                </c:pt>
                <c:pt idx="8">
                  <c:v>3.6461707880500106E-2</c:v>
                </c:pt>
                <c:pt idx="9">
                  <c:v>2.8460096110919052E-2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E8-4908-B92A-BA8FB08E1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agosto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38-4671-AF49-52CA702C71F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38-4671-AF49-52CA702C71F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338-4671-AF49-52CA702C71F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338-4671-AF49-52CA702C71F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338-4671-AF49-52CA702C71F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338-4671-AF49-52CA702C71F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38-4671-AF49-52CA702C71F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38-4671-AF49-52CA702C71F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38-4671-AF49-52CA702C71F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38-4671-AF49-52CA702C71F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38-4671-AF49-52CA702C71F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38-4671-AF49-52CA702C71F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38-4671-AF49-52CA702C71F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38-4671-AF49-52CA702C71F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38-4671-AF49-52CA702C71F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38-4671-AF49-52CA702C71F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38-4671-AF49-52CA702C71F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38-4671-AF49-52CA702C71F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38-4671-AF49-52CA702C71F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338-4671-AF49-52CA702C71F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338-4671-AF49-52CA702C7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BF-4ADC-AEC6-F56C6CCF2E04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BF-4ADC-AEC6-F56C6CCF2E04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BF-4ADC-AEC6-F56C6CCF2E04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BF-4ADC-AEC6-F56C6CCF2E04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BF-4ADC-AEC6-F56C6CCF2E04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BF-4ADC-AEC6-F56C6CCF2E04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BF-4ADC-AEC6-F56C6CCF2E04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BF-4ADC-AEC6-F56C6CCF2E04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BF-4ADC-AEC6-F56C6CCF2E04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BF-4ADC-AEC6-F56C6CCF2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DBF-4ADC-AEC6-F56C6CCF2E04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BF-4ADC-AEC6-F56C6CCF2E04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BF-4ADC-AEC6-F56C6CCF2E04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BF-4ADC-AEC6-F56C6CCF2E04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BF-4ADC-AEC6-F56C6CCF2E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DBF-4ADC-AEC6-F56C6CCF2E04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DBF-4ADC-AEC6-F56C6CCF2E04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BF-4ADC-AEC6-F56C6CCF2E04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BF-4ADC-AEC6-F56C6CCF2E04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BF-4ADC-AEC6-F56C6CCF2E04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BF-4ADC-AEC6-F56C6CCF2E04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BF-4ADC-AEC6-F56C6CCF2E04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BF-4ADC-AEC6-F56C6CCF2E04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BF-4ADC-AEC6-F56C6CCF2E04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BF-4ADC-AEC6-F56C6CCF2E04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BF-4ADC-AEC6-F56C6CCF2E04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BF-4ADC-AEC6-F56C6CCF2E04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BF-4ADC-AEC6-F56C6CCF2E04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BF-4ADC-AEC6-F56C6CCF2E04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BF-4ADC-AEC6-F56C6CCF2E04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DBF-4ADC-AEC6-F56C6CCF2E04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DBF-4ADC-AEC6-F56C6CCF2E04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DBF-4ADC-AEC6-F56C6CCF2E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DBF-4ADC-AEC6-F56C6CCF2E04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DBF-4ADC-AEC6-F56C6CCF2E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DBF-4ADC-AEC6-F56C6CCF2E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DBF-4ADC-AEC6-F56C6CCF2E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DBF-4ADC-AEC6-F56C6CCF2E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DBF-4ADC-AEC6-F56C6CCF2E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DBF-4ADC-AEC6-F56C6CCF2E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DBF-4ADC-AEC6-F56C6CCF2E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DBF-4ADC-AEC6-F56C6CCF2E0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DBF-4ADC-AEC6-F56C6CCF2E0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DBF-4ADC-AEC6-F56C6CCF2E0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DBF-4ADC-AEC6-F56C6CCF2E0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DBF-4ADC-AEC6-F56C6CCF2E0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DBF-4ADC-AEC6-F56C6CCF2E0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DBF-4ADC-AEC6-F56C6CCF2E0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DBF-4ADC-AEC6-F56C6CCF2E04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DBF-4ADC-AEC6-F56C6CCF2E0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DBF-4ADC-AEC6-F56C6CCF2E04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DBF-4ADC-AEC6-F56C6CCF2E04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DBF-4ADC-AEC6-F56C6CCF2E04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DBF-4ADC-AEC6-F56C6CCF2E04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DBF-4ADC-AEC6-F56C6CCF2E04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DBF-4ADC-AEC6-F56C6CCF2E04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DBF-4ADC-AEC6-F56C6CCF2E04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DBF-4ADC-AEC6-F56C6CCF2E04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DBF-4ADC-AEC6-F56C6CCF2E04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DBF-4ADC-AEC6-F56C6CCF2E04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DBF-4ADC-AEC6-F56C6CCF2E04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DBF-4ADC-AEC6-F56C6CCF2E04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DBF-4ADC-AEC6-F56C6CCF2E04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DBF-4ADC-AEC6-F56C6CCF2E04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DBF-4ADC-AEC6-F56C6CCF2E04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DBF-4ADC-AEC6-F56C6CCF2E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DBF-4ADC-AEC6-F56C6CCF2E04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DBF-4ADC-AEC6-F56C6CCF2E04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DBF-4ADC-AEC6-F56C6CCF2E04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DBF-4ADC-AEC6-F56C6CCF2E04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DBF-4ADC-AEC6-F56C6CCF2E04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DBF-4ADC-AEC6-F56C6CCF2E04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DBF-4ADC-AEC6-F56C6CCF2E04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DBF-4ADC-AEC6-F56C6CCF2E04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DBF-4ADC-AEC6-F56C6CCF2E04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DBF-4ADC-AEC6-F56C6CCF2E04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DBF-4ADC-AEC6-F56C6CCF2E04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DBF-4ADC-AEC6-F56C6CCF2E04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DBF-4ADC-AEC6-F56C6CCF2E04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DBF-4ADC-AEC6-F56C6CCF2E04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DBF-4ADC-AEC6-F56C6CCF2E04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DBF-4ADC-AEC6-F56C6CCF2E04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DBF-4ADC-AEC6-F56C6CCF2E0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DBF-4ADC-AEC6-F56C6CCF2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agosto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27555</c:v>
                </c:pt>
                <c:pt idx="1">
                  <c:v>12043</c:v>
                </c:pt>
                <c:pt idx="2">
                  <c:v>1428</c:v>
                </c:pt>
                <c:pt idx="3">
                  <c:v>12883</c:v>
                </c:pt>
                <c:pt idx="4">
                  <c:v>1760</c:v>
                </c:pt>
                <c:pt idx="5">
                  <c:v>14921</c:v>
                </c:pt>
                <c:pt idx="6">
                  <c:v>5251</c:v>
                </c:pt>
                <c:pt idx="7">
                  <c:v>7684</c:v>
                </c:pt>
                <c:pt idx="8">
                  <c:v>4088</c:v>
                </c:pt>
                <c:pt idx="9">
                  <c:v>31827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5B-4A0D-AD04-37BE7ECDFD61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agosto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56179</c:v>
                </c:pt>
                <c:pt idx="1">
                  <c:v>37381</c:v>
                </c:pt>
                <c:pt idx="2">
                  <c:v>10896</c:v>
                </c:pt>
                <c:pt idx="3">
                  <c:v>64895</c:v>
                </c:pt>
                <c:pt idx="4">
                  <c:v>15258</c:v>
                </c:pt>
                <c:pt idx="5">
                  <c:v>43982</c:v>
                </c:pt>
                <c:pt idx="6">
                  <c:v>8603</c:v>
                </c:pt>
                <c:pt idx="7">
                  <c:v>15109</c:v>
                </c:pt>
                <c:pt idx="8">
                  <c:v>21168</c:v>
                </c:pt>
                <c:pt idx="9">
                  <c:v>29642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5B-4A0D-AD04-37BE7ECDFD61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agosto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44950</c:v>
                </c:pt>
                <c:pt idx="1">
                  <c:v>36773</c:v>
                </c:pt>
                <c:pt idx="2">
                  <c:v>5262</c:v>
                </c:pt>
                <c:pt idx="3">
                  <c:v>78411</c:v>
                </c:pt>
                <c:pt idx="4">
                  <c:v>11361</c:v>
                </c:pt>
                <c:pt idx="5">
                  <c:v>49326</c:v>
                </c:pt>
                <c:pt idx="6">
                  <c:v>6456</c:v>
                </c:pt>
                <c:pt idx="7">
                  <c:v>13314</c:v>
                </c:pt>
                <c:pt idx="8">
                  <c:v>25818</c:v>
                </c:pt>
                <c:pt idx="9">
                  <c:v>25056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5B-4A0D-AD04-37BE7ECD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-0.19987895832962499</c:v>
                </c:pt>
                <c:pt idx="1">
                  <c:v>-1.626494743318796E-2</c:v>
                </c:pt>
                <c:pt idx="2">
                  <c:v>-0.51707048458149774</c:v>
                </c:pt>
                <c:pt idx="3">
                  <c:v>0.20827490561676565</c:v>
                </c:pt>
                <c:pt idx="4">
                  <c:v>-0.25540699960676372</c:v>
                </c:pt>
                <c:pt idx="5">
                  <c:v>0.12150425173934787</c:v>
                </c:pt>
                <c:pt idx="6">
                  <c:v>-0.24956410554457742</c:v>
                </c:pt>
                <c:pt idx="7">
                  <c:v>-0.11880336223442978</c:v>
                </c:pt>
                <c:pt idx="8">
                  <c:v>0.21967120181405897</c:v>
                </c:pt>
                <c:pt idx="9">
                  <c:v>-0.15471290736117671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5B-4A0D-AD04-37BE7ECDFD61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-0.45384073291050031</c:v>
                </c:pt>
                <c:pt idx="1">
                  <c:v>-2.8634070317246518E-2</c:v>
                </c:pt>
                <c:pt idx="2">
                  <c:v>0.22829131652661072</c:v>
                </c:pt>
                <c:pt idx="3">
                  <c:v>0.59690032992546138</c:v>
                </c:pt>
                <c:pt idx="4">
                  <c:v>0.40902889743271742</c:v>
                </c:pt>
                <c:pt idx="5">
                  <c:v>0.24466313398940187</c:v>
                </c:pt>
                <c:pt idx="6">
                  <c:v>-0.43836450630709001</c:v>
                </c:pt>
                <c:pt idx="7">
                  <c:v>-0.31172456575682383</c:v>
                </c:pt>
                <c:pt idx="8">
                  <c:v>0.6978824148362488</c:v>
                </c:pt>
                <c:pt idx="9">
                  <c:v>2.722204001311912E-2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5B-4A0D-AD04-37BE7ECDFD61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0.34983324681604527</c:v>
                </c:pt>
                <c:pt idx="1">
                  <c:v>0.11744188527096504</c:v>
                </c:pt>
                <c:pt idx="2">
                  <c:v>5.9412488355721164E-3</c:v>
                </c:pt>
                <c:pt idx="3">
                  <c:v>0.13317855034950615</c:v>
                </c:pt>
                <c:pt idx="4">
                  <c:v>6.6655052017037975E-2</c:v>
                </c:pt>
                <c:pt idx="5">
                  <c:v>0.10530694674564628</c:v>
                </c:pt>
                <c:pt idx="6">
                  <c:v>1.9605054505891471E-2</c:v>
                </c:pt>
                <c:pt idx="7">
                  <c:v>8.7991637452267346E-2</c:v>
                </c:pt>
                <c:pt idx="8">
                  <c:v>4.8305090772042356E-2</c:v>
                </c:pt>
                <c:pt idx="9">
                  <c:v>6.5741287235025994E-2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5B-4A0D-AD04-37BE7ECDFD61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0.15148604609624336</c:v>
                </c:pt>
                <c:pt idx="1">
                  <c:v>0.12392872910116033</c:v>
                </c:pt>
                <c:pt idx="2">
                  <c:v>1.7733472181500166E-2</c:v>
                </c:pt>
                <c:pt idx="3">
                  <c:v>0.26425300023253701</c:v>
                </c:pt>
                <c:pt idx="4">
                  <c:v>3.8287719014447621E-2</c:v>
                </c:pt>
                <c:pt idx="5">
                  <c:v>0.16623360867059619</c:v>
                </c:pt>
                <c:pt idx="6">
                  <c:v>2.1757372938761892E-2</c:v>
                </c:pt>
                <c:pt idx="7">
                  <c:v>4.4869526534491298E-2</c:v>
                </c:pt>
                <c:pt idx="8">
                  <c:v>8.7009271148227152E-2</c:v>
                </c:pt>
                <c:pt idx="9">
                  <c:v>8.4441254082034997E-2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5B-4A0D-AD04-37BE7ECDF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C0-4166-A106-114AB427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C0-4166-A106-114AB4275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249820</c:v>
                </c:pt>
                <c:pt idx="1">
                  <c:v>244952</c:v>
                </c:pt>
                <c:pt idx="2">
                  <c:v>114704</c:v>
                </c:pt>
                <c:pt idx="3">
                  <c:v>74813</c:v>
                </c:pt>
                <c:pt idx="4">
                  <c:v>284219</c:v>
                </c:pt>
                <c:pt idx="5">
                  <c:v>266656</c:v>
                </c:pt>
                <c:pt idx="6">
                  <c:v>241965</c:v>
                </c:pt>
                <c:pt idx="7">
                  <c:v>233787</c:v>
                </c:pt>
                <c:pt idx="8">
                  <c:v>202398</c:v>
                </c:pt>
                <c:pt idx="9">
                  <c:v>212513</c:v>
                </c:pt>
                <c:pt idx="10">
                  <c:v>237768</c:v>
                </c:pt>
                <c:pt idx="11">
                  <c:v>227454</c:v>
                </c:pt>
                <c:pt idx="12">
                  <c:v>238244</c:v>
                </c:pt>
                <c:pt idx="13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3-4466-B820-2786E812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1.987328129592747E-2</c:v>
                </c:pt>
                <c:pt idx="1">
                  <c:v>1.1355140186915889</c:v>
                </c:pt>
                <c:pt idx="2">
                  <c:v>0.53320946894256349</c:v>
                </c:pt>
                <c:pt idx="3">
                  <c:v>-0.73677692202139899</c:v>
                </c:pt>
                <c:pt idx="4">
                  <c:v>6.5863884555382279E-2</c:v>
                </c:pt>
                <c:pt idx="5">
                  <c:v>0.10204368400388475</c:v>
                </c:pt>
                <c:pt idx="6">
                  <c:v>3.4980559226988728E-2</c:v>
                </c:pt>
                <c:pt idx="7">
                  <c:v>0.15508552456051938</c:v>
                </c:pt>
                <c:pt idx="8">
                  <c:v>-4.7597088178135016E-2</c:v>
                </c:pt>
                <c:pt idx="9">
                  <c:v>-0.1062169846236668</c:v>
                </c:pt>
                <c:pt idx="10">
                  <c:v>4.5345432483051562E-2</c:v>
                </c:pt>
                <c:pt idx="11">
                  <c:v>-4.5289702993569603E-2</c:v>
                </c:pt>
                <c:pt idx="12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3-4466-B820-2786E812B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92103</c:v>
                </c:pt>
                <c:pt idx="1">
                  <c:v>97391</c:v>
                </c:pt>
                <c:pt idx="2">
                  <c:v>66989</c:v>
                </c:pt>
                <c:pt idx="3">
                  <c:v>28320</c:v>
                </c:pt>
                <c:pt idx="4">
                  <c:v>72064</c:v>
                </c:pt>
                <c:pt idx="5">
                  <c:v>89648</c:v>
                </c:pt>
                <c:pt idx="6">
                  <c:v>87379</c:v>
                </c:pt>
                <c:pt idx="7">
                  <c:v>85378</c:v>
                </c:pt>
                <c:pt idx="8">
                  <c:v>88765</c:v>
                </c:pt>
                <c:pt idx="9">
                  <c:v>85245</c:v>
                </c:pt>
                <c:pt idx="10">
                  <c:v>92480</c:v>
                </c:pt>
                <c:pt idx="11">
                  <c:v>85407</c:v>
                </c:pt>
                <c:pt idx="12">
                  <c:v>97362</c:v>
                </c:pt>
                <c:pt idx="13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5C-4B54-90EF-F2159ACE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-5.4296598248298134E-2</c:v>
                </c:pt>
                <c:pt idx="1">
                  <c:v>0.45383570436937415</c:v>
                </c:pt>
                <c:pt idx="2">
                  <c:v>1.3654307909604522</c:v>
                </c:pt>
                <c:pt idx="3">
                  <c:v>-0.6070159857904085</c:v>
                </c:pt>
                <c:pt idx="4">
                  <c:v>-0.19614492236301984</c:v>
                </c:pt>
                <c:pt idx="5">
                  <c:v>2.5967337689833947E-2</c:v>
                </c:pt>
                <c:pt idx="6">
                  <c:v>2.34369509709762E-2</c:v>
                </c:pt>
                <c:pt idx="7">
                  <c:v>-3.8156931222891877E-2</c:v>
                </c:pt>
                <c:pt idx="8">
                  <c:v>4.1292744442489315E-2</c:v>
                </c:pt>
                <c:pt idx="9">
                  <c:v>-7.823313148788924E-2</c:v>
                </c:pt>
                <c:pt idx="10">
                  <c:v>8.281522591825019E-2</c:v>
                </c:pt>
                <c:pt idx="11">
                  <c:v>-0.12278917852961113</c:v>
                </c:pt>
                <c:pt idx="12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C-4B54-90EF-F2159ACE7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2C-4BEE-87A5-04A0240965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591</c:v>
                </c:pt>
                <c:pt idx="1">
                  <c:v>372</c:v>
                </c:pt>
                <c:pt idx="2">
                  <c:v>497</c:v>
                </c:pt>
                <c:pt idx="3">
                  <c:v>594</c:v>
                </c:pt>
                <c:pt idx="4">
                  <c:v>430</c:v>
                </c:pt>
                <c:pt idx="5">
                  <c:v>493</c:v>
                </c:pt>
                <c:pt idx="6">
                  <c:v>784</c:v>
                </c:pt>
                <c:pt idx="7">
                  <c:v>664</c:v>
                </c:pt>
                <c:pt idx="8">
                  <c:v>538</c:v>
                </c:pt>
                <c:pt idx="9">
                  <c:v>392</c:v>
                </c:pt>
                <c:pt idx="10">
                  <c:v>468</c:v>
                </c:pt>
                <c:pt idx="11">
                  <c:v>426</c:v>
                </c:pt>
                <c:pt idx="12">
                  <c:v>6249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2C-4BEE-87A5-04A024096593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2C-4BEE-87A5-04A024096593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563</c:v>
                </c:pt>
                <c:pt idx="1">
                  <c:v>604</c:v>
                </c:pt>
                <c:pt idx="2">
                  <c:v>493</c:v>
                </c:pt>
                <c:pt idx="3">
                  <c:v>523</c:v>
                </c:pt>
                <c:pt idx="4">
                  <c:v>318</c:v>
                </c:pt>
                <c:pt idx="5">
                  <c:v>399</c:v>
                </c:pt>
                <c:pt idx="6">
                  <c:v>504</c:v>
                </c:pt>
                <c:pt idx="7">
                  <c:v>374</c:v>
                </c:pt>
                <c:pt idx="8">
                  <c:v>477</c:v>
                </c:pt>
                <c:pt idx="9">
                  <c:v>428</c:v>
                </c:pt>
                <c:pt idx="10">
                  <c:v>514</c:v>
                </c:pt>
                <c:pt idx="11">
                  <c:v>675</c:v>
                </c:pt>
                <c:pt idx="12">
                  <c:v>5872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2C-4BEE-87A5-04A024096593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2C-4BEE-87A5-04A0240965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2C-4BEE-87A5-04A024096593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2C-4BEE-87A5-04A02409659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2C-4BEE-87A5-04A02409659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12">
                  <c:v>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2C-4BEE-87A5-04A024096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2C-4BEE-87A5-04A02409659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2C-4BEE-87A5-04A02409659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2C-4BEE-87A5-04A02409659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2C-4BEE-87A5-04A02409659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2C-4BEE-87A5-04A02409659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2C-4BEE-87A5-04A02409659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2C-4BEE-87A5-04A02409659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2C-4BEE-87A5-04A02409659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2C-4BEE-87A5-04A02409659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2C-4BEE-87A5-04A02409659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2C-4BEE-87A5-04A02409659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2C-4BEE-87A5-04A02409659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2C-4BEE-87A5-04A024096593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-4.3327556325823191E-2</c:v>
                </c:pt>
                <c:pt idx="1">
                  <c:v>0.40732758620689657</c:v>
                </c:pt>
                <c:pt idx="2">
                  <c:v>-4.7328244274809195E-2</c:v>
                </c:pt>
                <c:pt idx="3">
                  <c:v>0.53963414634146334</c:v>
                </c:pt>
                <c:pt idx="4">
                  <c:v>0.71671388101983013</c:v>
                </c:pt>
                <c:pt idx="5">
                  <c:v>0.76826196473551644</c:v>
                </c:pt>
                <c:pt idx="6">
                  <c:v>0.51939924906132662</c:v>
                </c:pt>
                <c:pt idx="7">
                  <c:v>-4.096385542168679E-2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0.28367022484669535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2C-4BEE-87A5-04A024096593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-6.5989847715736016E-2</c:v>
                </c:pt>
                <c:pt idx="1">
                  <c:v>0.7553763440860215</c:v>
                </c:pt>
                <c:pt idx="2">
                  <c:v>0.25553319919517103</c:v>
                </c:pt>
                <c:pt idx="3">
                  <c:v>-0.14983164983164987</c:v>
                </c:pt>
                <c:pt idx="4">
                  <c:v>0.40930232558139545</c:v>
                </c:pt>
                <c:pt idx="5">
                  <c:v>0.42393509127789053</c:v>
                </c:pt>
                <c:pt idx="6">
                  <c:v>0.54846938775510212</c:v>
                </c:pt>
                <c:pt idx="7">
                  <c:v>0.1987951807228916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0.27728813559322041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2C-4BEE-87A5-04A024096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E9BCA5A-883E-45DE-8D42-F25A6238D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4BD40F6-A6BC-4CFE-A74E-81A80038DD8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E5088AA-C994-F6F0-C745-BBF631E588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60C1A6E-0EE0-5BA6-18E0-936C43B0D44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49FFAC8-F2A3-471D-94EA-8B632B644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8377A3D-8695-4ADC-B7A3-404163DB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B651A58-E147-44DC-949A-8DB687F58346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B9E6123-7CF6-7CDD-8F7C-7583FBEF4E2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1D5C947-3380-50CA-B655-95EE009C442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92E0801-73A4-4FA9-8B31-929E2C8591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AE40D5-24BD-4C43-AABA-4969363F4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6F14803-02AE-49CD-904A-54219F912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164258B-FBDD-4349-A459-E08491A84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2652C20-56EB-4219-A924-0B7725BB7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20,8%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78.411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28,9%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78.411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28,9%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326EFDBD-1C3F-4AAC-9856-96B4A9F3B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2E09A4D-3ADF-4B33-BBFD-9D84B94E0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BDD6C50-7238-4F3B-82AF-C361568A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A76264-E79B-46C8-91DE-22BCF60B3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211.637 viajeros 
cuota: 78,0%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59.591 viajeros
cuota: 22,0%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360E9D4-5498-44FD-80FC-39337CF6F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A6E877-44FC-4A58-9EA1-EFC277F93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E3BE8E8-FF89-466E-AF0C-D066BA78B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EF869F1-91B5-4325-BF32-E68A1DE90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158.808 viajeros 
cuota: 82,4%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34.009 viajeros
cuota: 17,6%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3955211-FA99-4625-BEE0-2B5C02D19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FB7A4A0-7750-4F98-83A7-4472422AD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1ECE6BF-3907-4E57-A807-1E593C3E8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E0CC9E2-D84F-4A1E-A4F1-4EB5353B9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52.829 viajeros 
cuota: 67,4%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25.582 viajeros
cuota: 32,6%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6EA5120-0C87-4F4A-A8D6-4E30A8E24E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D12C8BB-2475-41AD-A41F-8AAC892304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29DEC97-EB63-4BC0-8553-E38C85737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A15D370-F145-448B-BE9D-3F60EB314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D5D8C2E-E33B-4438-9E42-84A3DF27D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E3B8A1E-1607-43D2-A02A-966265ECE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B0B4FB6-ED70-4757-B3D5-7F765D1E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D4BE537-153D-4E78-9FE1-3EF8E7FAB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FD07F9B-3938-4768-94FE-9D69D6D40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98BA18-1E42-4509-A538-1724F97B8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B44E90A-A045-4A9E-A578-0C4BDC979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2147C8-A975-41F6-84BB-90EC04F9F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B1B5811-7D45-4289-97F2-0A26B3CBE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39DAE32-E26F-40FB-8021-C4442BA4C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8D010B3-FB9A-4EDE-8662-56EF68612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CF4182-644D-4B02-B79E-7B0F112385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847D8F-FD8A-4DDF-AAB0-6232990DF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DCF4F59-511C-4484-AA82-C8D777CF9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E697544-F50D-43EF-9A83-737922E71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5B2091-F23C-4A86-8125-E3D63E081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7FFFCFA-5F0D-4334-993E-ADB28D90C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5F060D5-2E81-4445-BDE2-7D9B6DD4D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725310-D0CE-4E4D-8550-C70AD8A1F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E8CC17B-A7A7-4085-A708-173EA739C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227D7E2-79EF-442D-97BE-1B4E5C3B8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7AC9A7-3496-4FBE-AFCE-CE17C83D6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413A6A-E640-458A-B768-561138AD8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4D969D0-8A96-46CE-AD43-A77B87738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E088D1-23F8-480C-A170-240567864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EC9925-D613-41F7-9BD6-4FB9ED5E8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CEEE56C-79ED-47BA-BA29-CAA8D53A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900A72-33E9-40D7-8D63-9E3E6987FC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0B71688-3F65-4D4A-8F97-B490495C4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6894B83-5458-49CA-A323-5CDE4F4BF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665D673-66C0-421D-848C-9BE16269C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D8465A3-2E26-471D-AAD5-B60D29C53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9FD6F-3838-41D7-9928-ED53BAE9E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2A4B6B4-AE0F-4EC3-BCD0-10F080BAC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022C268-CB4D-4DBE-8B4B-159091BA1F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2585C1D-1742-4D0B-BA28-D24708735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8DE6E62-1045-4E00-9671-A9BEED67D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4F65BA-C380-4EA7-8B2F-ABA1A100A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15FD38-234B-448A-80C1-96304736A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BAC0F3-3981-4DD7-BD1A-D3170C19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2E29A01-D014-4067-BAC3-6A58E718C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0D8199-2B68-4E45-90ED-D1A66ADB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9209A06-20CC-463F-ACFF-FD51C49D0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9B9F76-8636-43FD-924C-E385A6B61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12FB748-EACA-48E7-AFD1-650FA9205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14BA99-C5B9-47CF-A04E-CFA159E00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7590088-C9AA-4F91-9183-F5864A3F9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9F3E949-6296-48CB-A0BD-2088595E6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2B2C62C-577E-484F-B4C1-55D5659E2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3D2EF0C-4D53-4A86-A566-5F00DFC7A72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CC73A82-EDAE-C5B4-38EA-C941505E31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168CDDE-2CC2-65D2-35A7-DEF8AC55AC0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F97321-788F-422C-96CD-CEF2C13A5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B6C876B-EA50-40B4-B06A-91F839CB2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0A43D6A-D653-4896-9C1E-B5B5C3611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1F49E1E-7D25-418A-A6A5-9CA301F40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AF53D2-1F6D-437F-8A06-B742EF011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C334301-880A-4701-A47F-559DEBC51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96A02-5C73-46AF-8CD7-9F338AE47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CEBF3EB-2346-4171-AFA7-D731BCBEC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DEE8B7-6D59-419C-9DA0-B98474BC1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F75078-7624-41CA-8BCE-F032E346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0307946-9AD9-4E39-B0C8-C04DD15506C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581DBAB-D0F0-0FF8-9234-34BB595B2D7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B8666AC-83CC-1CB3-7CBC-6EFD542D9FF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1695AF-B387-45CF-9006-CDC8FADB8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D1C8D43-945C-482E-AA7D-65EFEB6EB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AA90891-F318-432F-A5C0-9BE06C5A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350D26-FAE5-44C5-8004-05863DF9F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B8092B-775C-4B4D-9F0D-320128EF0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22569E-984A-44B2-9507-DA4244AC5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4BF39E-0AFA-4CF3-B5C5-465B9277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EDFE384-411D-41C5-AA2D-00C9A8DCF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5A2D095-3510-4F9E-A5F1-25AE0CEF1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268A4F4-A378-4BBA-A5DD-C91FCEC428A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1151063-CD59-D384-6F60-47F5947023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6F04FE7-BD33-34E9-ADD7-98DA8262A1E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F1A4D0-9268-4FC0-BAFC-6FACE4894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F16A06-FE2C-4D8A-BC35-1F1C574F9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39B49CE-6FA8-4A7C-B7CE-E95861D86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0A571EE-0D36-4FD3-B5D1-01663BFE9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571DC7A-A5EB-4783-A7FB-66D7B69D3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BCD525-68AF-4B66-841A-D29D650D8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0D632B9-E112-4862-8DBB-6E70E52E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B1EC6FE-9488-4222-831C-8A48B5555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356FDA27-9A4E-45E7-8277-214AD3053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64046CB-7B7E-4C7F-919D-AF3C826B1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AC87A5F-ED8F-49DE-AED2-F675B76FF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5561BC1-3690-4559-98AB-C400EFB4E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2665580-F6A2-4D01-9896-9ED81C8CA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0490E11-5CB9-4B02-B8D5-387ED0D8F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D3A916-C42B-46A4-9935-DE1032D83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2941100-F0C1-4E00-BAD9-F6951EEC3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F936882-FE12-4634-951A-66D776C56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268971-2551-4D4F-995A-E837ADD29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ADD002C-DA77-43C6-8C56-5192819B0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3897A5B-2C6B-4DED-989F-DAFF4F72A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7EA2A5C-0F45-4243-A558-C7397F915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61E3D0E-ED2A-42B1-91DF-264654D09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9CE3A76-3CF4-4CF6-8C5F-BFD7AAFEAF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5898A0D-440E-4BAA-ABB9-D58DF5AC2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6904F749-C6E6-4C0C-BE26-C0C995083EC4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8F2C3D7-D85F-E5AF-3A55-F4E6260BA7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875E3D7-7208-04BF-E1C7-63F1987A98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D3EA53-A5E1-4C87-8A77-92AD7E925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41978D-C97A-435A-AF67-06B583D19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B6300-97BD-4DCE-A7A2-497661855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280544-F936-497B-ABCD-4C4EA7685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890096-72FB-4DE4-854B-A003BE839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3FA885-AE54-4ABE-B523-16ACE8103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656AA6-3914-49D3-9BB1-55D896CE07B1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A064934-84EC-5FAB-45FE-D3ABB867BC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A01641-FD1C-C08F-68AF-DF70891D7F4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CF73DD0-C36F-42CC-88B3-6004D5E2D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ACEDC2-48E8-44C6-B7D3-38A52532A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6076A7-F632-4874-8DA8-BDC6BC0EB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C2DD53B-19CD-4452-96EC-FECD7DCD2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79D78D0-2ECE-4403-9C68-04EB0065D7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35967F2-E704-4677-B786-1DA664386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63B7D92-12F4-4847-B4C8-BB3C74C9B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80C5510-3DE5-4672-961B-6389627D2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326BF3F8-A5E6-4FE3-B024-690F5D62C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F71EDEF-C662-4E7C-8CC6-FCE4F816F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8A8221A9-BBC2-451A-A35C-C830C9895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AC67904-DEBB-4789-B2A1-154F59670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228749C-D141-42ED-8FA4-D674D8D1E2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4B87CAB9-D567-4FFC-B5D2-54DCEAC18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5563C2DE-7585-4D0F-AED5-5CD8C04DB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A4268EA-CF7F-43CD-89FA-78D3D715C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C87093-ABC3-44D2-A54B-61F40B49B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3A8914F-31D2-48BC-B236-5B59AFC5A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4DB25D-83DD-434B-8BB4-B11FCB974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B7F2084-FF2E-48AB-A64A-926D3C0E0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482355C-BA37-49F7-B24D-DF1F7E65E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786A097-6EE1-43AF-9AFF-CEEEEBFDF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E0A1CA3-9BF6-4C45-9705-8D34A36E0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59C506F5-5D2A-48CF-A939-B755FA8CE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ED4CD657-496F-4A71-934F-C19351A50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9DB14C94-82B3-4181-AD2D-889B19D97D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F51F627-0B14-4712-8267-8C89B0F30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8BF6CC8-67D0-4A33-8562-C0C9F24BD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74DAB3B8-C777-4148-A05D-46ECA1CF8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50B5E83-67F4-40D8-9E6C-F2F15FF55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564B069-46DC-4D7B-A0B7-6BC2D2FDE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1AC1C6-D86C-4A5B-B99A-2F28D5348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755BD44-29B2-443E-871B-1DD493AAC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318236B-B372-4B65-A98D-7DDA07C50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358A3A-8EB4-45BE-A368-6079B8F7F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DB516A4-AC0C-41EB-B9AF-EA51549AF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73457D1-37EA-42BB-99CF-E0771C5F2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5B5D2E3-5C89-4B14-99FE-ED15C6934017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E27B152-7FBC-0D60-1820-2048D46FCB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A219508-3A7A-9E94-D8D6-4F3AF213D3B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68AE461-6B94-4103-B3B4-E6F359182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17496FA6-353E-45EE-9C4D-8FEB32CA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1437AE0C-5FFD-412A-BD1A-4A8FA0F8F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FF5EC95-4882-4102-B69E-5CB3EED1B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A206EAA-5B23-4D3C-9DB7-D6425323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3F85363-6C1D-450C-BB10-7C45FE0E0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F773589-1266-4906-A36B-275D49AE7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00A85-98B7-40E2-AC91-4B9069E56C81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99BD11E1-E1CC-4568-B8BA-5324A3ED1950}"/>
    <hyperlink ref="B19" location="'Viajeros entr evol mensu TF'!A1" tooltip="Evolución mensual de viajeros entrentrados en Tenerife según lugar de residencia" display="Evolución mensual de viajeros entrados en Tenerife según lugar de residencia" xr:uid="{86D88DEA-B321-441B-81B4-031937CB6F54}"/>
    <hyperlink ref="B14" location="'Establecim aloj islas cat y tip'!A1" tooltip="Establecimientos alojativos Canarias e islas" display="Establecimientos alojativos Canarias e islas" xr:uid="{A64BC1EA-8DE7-4332-B63E-F4C16BD0C54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8DE0C2C-9684-4162-B4D4-B4E940601C47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A25A6602-DE4F-4A42-9675-F97AACCFCB9A}"/>
    <hyperlink ref="B37" location="'Pernoctaciones lugar reside'!A1" tooltip="Pernoctaciones registradas en establecimientos alojativos de Canarias e islas según tipología y categoría" display="'Pernoctaciones lugar reside'!A1" xr:uid="{89889452-9FD0-461E-B025-98430A45BF8D}"/>
    <hyperlink ref="B8" location="'Resumen indicadores (aloj)'!A1" tooltip="Resumen indicadores Tenerife" display="'Resumen indicadores (aloj)'!A1" xr:uid="{DE2B7613-FB27-40CC-BE10-26F1369B4206}"/>
    <hyperlink ref="B9" location="'Resumen indicadores municipios '!A1" tooltip="Resumen indicadores municipios Tenerife" display="Resumen indicadores municipios Tenerife" xr:uid="{390F98E2-CEDB-4C91-AE8D-EB3726F8C05A}"/>
    <hyperlink ref="B20" location="'Viajeros entr evol mensu TF cat'!A1" tooltip="Evolución mensual de viajeros entrentrados en Tenerife según lugar de residencia" display="'Viajeros entr evol mensu TF cat'!A1" xr:uid="{3C6AE9AE-8453-4A76-8E90-C06D617F32B2}"/>
    <hyperlink ref="B21" location="'Viajeros entr evol anual TF cat'!A1" tooltip="Evolución mensual de viajeros entrentrados en Tenerife según lugar de residencia" display="'Viajeros entr evol anual TF cat'!A1" xr:uid="{FD9B25B4-1DB9-45E1-BE28-4128967DD43E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A670B991-5C24-42C6-9022-59263BE064E8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4FA07D23-0C92-4225-896F-112C6F804340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5685BE0E-1F70-4B61-9EE9-1F543183C230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AE38367-732B-4F79-ADB1-E460FB9D9347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2E5E024F-A0AC-448E-B06E-5BE3E4FE5334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2A1DB283-6339-42ED-B2BC-F909D0F10D5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133DA1A6-1B95-46DB-9834-7D36FBD2A488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F3AD6C3-2752-4AC4-81C5-AF1A3DA16723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543B46FE-CDA5-4E7E-B8BF-052634980E69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5CF8070B-FEA6-41C0-B7B2-208B8AA25217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69A7D41F-5F44-4F8A-B439-B1A5DB3C74A5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E695EA66-A673-4CFD-9476-91BCCAF66ED0}"/>
    <hyperlink ref="B35" location="'Pernoctaciones evol mensu TF'!A1" tooltip="Evolución mensual de pernoctaciones en Tenerife según lugar de residencia" display="'Pernoctaciones evol mensu TF'!A1" xr:uid="{AEB3A2F2-C686-436E-A12D-DA4C26CFA07F}"/>
    <hyperlink ref="B36" location="'Pernocta evol mensu TF cat'!A1" tooltip="Evolución mensual de pernoctaciones en Tenerife según lugar de residencia" display="'Pernocta evol mensu TF cat'!A1" xr:uid="{B0853D3A-D71C-4F68-A346-D2D18413ACD4}"/>
    <hyperlink ref="B38" location="'Pernoctaciones lugar residen ac'!A1" tooltip="Pernoctaciones registradas en establecimientos alojativos de Canarias e islas según tipología y categoría" display="'Pernoctaciones lugar residen ac'!A1" xr:uid="{1B945858-7658-4A96-8FB4-B9D7B9329C30}"/>
    <hyperlink ref="B39" location="'Pernoctaciones lugar reside año'!A1" tooltip="Pernoctaciones registradas en establecimientos alojativos de Canarias e islas según tipología y categoría" display="'Pernoctaciones lugar reside año'!A1" xr:uid="{FDEA197E-C3C9-4F5B-9B3D-94C8DF461CC0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C72FD1B4-99FF-48E4-B3F9-F63A20BD788A}"/>
    <hyperlink ref="B41" location="'EM evol menusual lugar resd'!A1" tooltip="Evolución mensual de estancia media en Tenerife según lugar de residencia" display="'EM evol menusual lugar resd'!A1" xr:uid="{F7ED3076-5326-40D6-B3FD-C5A8A2772CF4}"/>
    <hyperlink ref="B42" location="'EM evol mensu TF cat '!A1" tooltip="Evolución mensual de estancia media en Tenerife según lugar de residencia" display="'EM evol mensu TF cat '!A1" xr:uid="{571F0005-E56B-426E-819B-1145ED3B6513}"/>
    <hyperlink ref="B44" location="'tasa de ocupación evol mens'!A1" tooltip="Evolución mensual de estancia media en Tenerife según lugar de residencia" display="'tasa de ocupación evol mens'!A1" xr:uid="{459AD68E-BEF7-456D-BFA4-A04273CA4608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420B8B88-2B85-4A27-BE7C-848590DA923A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5650E7CB-1B86-4F9B-8DAA-5A2B134CF2CA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BF9F2390-5E20-4633-86B8-0F450FB02FED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36F961E3-FC64-42ED-ADFB-624F54B5E0D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0D1D1161-C0C1-437A-A979-F807FFBF521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6250B-8C18-4793-869F-1A634FB13C90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L21" si="0">IFERROR(E9/C9-1,"-")</f>
        <v>6.9048490871998824E-2</v>
      </c>
      <c r="G9" s="115">
        <v>4603</v>
      </c>
      <c r="H9" s="116">
        <f t="shared" si="0"/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v>7.3109439488749928E-2</v>
      </c>
      <c r="O9" s="116"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v>0.1563229521520344</v>
      </c>
      <c r="O10" s="116"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v>0.14824627427367143</v>
      </c>
      <c r="O11" s="116"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v>2.1443482532080838E-2</v>
      </c>
      <c r="O12" s="116"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v>0.32646562704396032</v>
      </c>
      <c r="O13" s="116"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v>0.16888596097779773</v>
      </c>
      <c r="O14" s="116"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v>0.21102249956291952</v>
      </c>
      <c r="O15" s="116"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v>0.21657739396589415</v>
      </c>
      <c r="O16" s="116"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613713</v>
      </c>
      <c r="N21" s="119">
        <v>0.16569543266765185</v>
      </c>
      <c r="O21" s="119">
        <v>0.16469992105183251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45267</v>
      </c>
      <c r="D31" s="116">
        <v>-1.9430725240447089E-2</v>
      </c>
      <c r="E31" s="115">
        <v>49163</v>
      </c>
      <c r="F31" s="116">
        <f t="shared" ref="F31:L43" si="1">IFERROR(E31/C31-1,"-")</f>
        <v>8.6067112907857846E-2</v>
      </c>
      <c r="G31" s="115">
        <v>3370</v>
      </c>
      <c r="H31" s="116">
        <f t="shared" si="1"/>
        <v>-0.93145251510282123</v>
      </c>
      <c r="I31" s="115">
        <v>28358</v>
      </c>
      <c r="J31" s="116">
        <f t="shared" si="1"/>
        <v>7.4148367952522261</v>
      </c>
      <c r="K31" s="115">
        <v>49540</v>
      </c>
      <c r="L31" s="116">
        <f t="shared" si="1"/>
        <v>0.74694971436631641</v>
      </c>
      <c r="M31" s="115">
        <v>54397</v>
      </c>
      <c r="N31" s="116">
        <v>9.8041986273718296E-2</v>
      </c>
      <c r="O31" s="116">
        <v>0.20169218194269556</v>
      </c>
    </row>
    <row r="32" spans="1:16" x14ac:dyDescent="0.25">
      <c r="B32" s="114" t="s">
        <v>73</v>
      </c>
      <c r="C32" s="115">
        <v>42754</v>
      </c>
      <c r="D32" s="116">
        <v>-2.9883596923146794E-2</v>
      </c>
      <c r="E32" s="115">
        <v>47980</v>
      </c>
      <c r="F32" s="116">
        <f t="shared" si="1"/>
        <v>0.12223417691911864</v>
      </c>
      <c r="G32" s="115">
        <v>4401</v>
      </c>
      <c r="H32" s="116">
        <f t="shared" si="1"/>
        <v>-0.90827428095039597</v>
      </c>
      <c r="I32" s="115">
        <v>41758</v>
      </c>
      <c r="J32" s="116">
        <f t="shared" si="1"/>
        <v>8.4882981140649854</v>
      </c>
      <c r="K32" s="115">
        <v>48085</v>
      </c>
      <c r="L32" s="116">
        <f t="shared" si="1"/>
        <v>0.15151587719718385</v>
      </c>
      <c r="M32" s="115">
        <v>56657</v>
      </c>
      <c r="N32" s="116">
        <v>0.17826765103462616</v>
      </c>
      <c r="O32" s="116">
        <v>0.3251859475136829</v>
      </c>
    </row>
    <row r="33" spans="2:16" x14ac:dyDescent="0.25">
      <c r="B33" s="114" t="s">
        <v>75</v>
      </c>
      <c r="C33" s="115">
        <v>53570</v>
      </c>
      <c r="D33" s="116">
        <v>-9.2187764785629511E-2</v>
      </c>
      <c r="E33" s="115">
        <v>19076</v>
      </c>
      <c r="F33" s="116">
        <f t="shared" si="1"/>
        <v>-0.64390517080455478</v>
      </c>
      <c r="G33" s="115">
        <v>5962</v>
      </c>
      <c r="H33" s="116">
        <f t="shared" si="1"/>
        <v>-0.68746068358146362</v>
      </c>
      <c r="I33" s="115">
        <v>46880</v>
      </c>
      <c r="J33" s="116">
        <f t="shared" si="1"/>
        <v>6.8631331767863131</v>
      </c>
      <c r="K33" s="115">
        <v>53645</v>
      </c>
      <c r="L33" s="116">
        <f t="shared" si="1"/>
        <v>0.14430460750853236</v>
      </c>
      <c r="M33" s="115">
        <v>62724</v>
      </c>
      <c r="N33" s="116">
        <v>0.16924224065616555</v>
      </c>
      <c r="O33" s="116">
        <v>0.17087922344595863</v>
      </c>
    </row>
    <row r="34" spans="2:16" x14ac:dyDescent="0.25">
      <c r="B34" s="114" t="s">
        <v>77</v>
      </c>
      <c r="C34" s="115">
        <v>50234</v>
      </c>
      <c r="D34" s="116">
        <v>3.4110793173724119E-2</v>
      </c>
      <c r="E34" s="115">
        <v>0</v>
      </c>
      <c r="F34" s="116">
        <f t="shared" si="1"/>
        <v>-1</v>
      </c>
      <c r="G34" s="115">
        <v>5604</v>
      </c>
      <c r="H34" s="116" t="str">
        <f t="shared" si="1"/>
        <v>-</v>
      </c>
      <c r="I34" s="115">
        <v>49231</v>
      </c>
      <c r="J34" s="116">
        <f t="shared" si="1"/>
        <v>7.7849750178443973</v>
      </c>
      <c r="K34" s="115">
        <v>51684</v>
      </c>
      <c r="L34" s="116">
        <f t="shared" si="1"/>
        <v>4.9826328939083009E-2</v>
      </c>
      <c r="M34" s="115">
        <v>51569</v>
      </c>
      <c r="N34" s="116">
        <v>-2.2250599798777637E-3</v>
      </c>
      <c r="O34" s="116">
        <v>2.6575626069992531E-2</v>
      </c>
    </row>
    <row r="35" spans="2:16" x14ac:dyDescent="0.25">
      <c r="B35" s="114" t="s">
        <v>79</v>
      </c>
      <c r="C35" s="115">
        <v>51257</v>
      </c>
      <c r="D35" s="116">
        <v>-7.8989452500314417E-2</v>
      </c>
      <c r="E35" s="115">
        <v>0</v>
      </c>
      <c r="F35" s="116">
        <f t="shared" si="1"/>
        <v>-1</v>
      </c>
      <c r="G35" s="115">
        <v>13367</v>
      </c>
      <c r="H35" s="116" t="str">
        <f t="shared" si="1"/>
        <v>-</v>
      </c>
      <c r="I35" s="115">
        <v>43875</v>
      </c>
      <c r="J35" s="116">
        <f t="shared" si="1"/>
        <v>2.2823370988254656</v>
      </c>
      <c r="K35" s="115">
        <v>46378</v>
      </c>
      <c r="L35" s="116">
        <f t="shared" si="1"/>
        <v>5.70484330484331E-2</v>
      </c>
      <c r="M35" s="115">
        <v>61791</v>
      </c>
      <c r="N35" s="116">
        <v>0.33233429643365398</v>
      </c>
      <c r="O35" s="116">
        <v>0.20551339329262341</v>
      </c>
    </row>
    <row r="36" spans="2:16" x14ac:dyDescent="0.25">
      <c r="B36" s="114" t="s">
        <v>81</v>
      </c>
      <c r="C36" s="115">
        <v>55245</v>
      </c>
      <c r="D36" s="116">
        <v>-7.6355915200962965E-2</v>
      </c>
      <c r="E36" s="115">
        <v>0</v>
      </c>
      <c r="F36" s="116">
        <f t="shared" si="1"/>
        <v>-1</v>
      </c>
      <c r="G36" s="115">
        <v>18500</v>
      </c>
      <c r="H36" s="116" t="str">
        <f t="shared" si="1"/>
        <v>-</v>
      </c>
      <c r="I36" s="115">
        <v>51223</v>
      </c>
      <c r="J36" s="116">
        <f t="shared" si="1"/>
        <v>1.7688108108108107</v>
      </c>
      <c r="K36" s="115">
        <v>57186</v>
      </c>
      <c r="L36" s="116">
        <f t="shared" si="1"/>
        <v>0.11641254905023124</v>
      </c>
      <c r="M36" s="115">
        <v>66284</v>
      </c>
      <c r="N36" s="116">
        <v>0.15909488336306099</v>
      </c>
      <c r="O36" s="116">
        <v>0.19981898814372334</v>
      </c>
    </row>
    <row r="37" spans="2:16" x14ac:dyDescent="0.25">
      <c r="B37" s="114" t="s">
        <v>83</v>
      </c>
      <c r="C37" s="115">
        <v>57630</v>
      </c>
      <c r="D37" s="116">
        <v>8.6835706842647298E-4</v>
      </c>
      <c r="E37" s="115">
        <v>0</v>
      </c>
      <c r="F37" s="116">
        <f t="shared" si="1"/>
        <v>-1</v>
      </c>
      <c r="G37" s="115">
        <v>34096</v>
      </c>
      <c r="H37" s="116" t="str">
        <f t="shared" si="1"/>
        <v>-</v>
      </c>
      <c r="I37" s="115">
        <v>58059</v>
      </c>
      <c r="J37" s="116">
        <f t="shared" si="1"/>
        <v>0.70280971374941337</v>
      </c>
      <c r="K37" s="115">
        <v>61296</v>
      </c>
      <c r="L37" s="116">
        <f t="shared" si="1"/>
        <v>5.5753629928176451E-2</v>
      </c>
      <c r="M37" s="115">
        <v>71595</v>
      </c>
      <c r="N37" s="116">
        <v>0.16802075176194209</v>
      </c>
      <c r="O37" s="116">
        <v>0.24232170744403958</v>
      </c>
    </row>
    <row r="38" spans="2:16" x14ac:dyDescent="0.25">
      <c r="B38" s="114" t="s">
        <v>85</v>
      </c>
      <c r="C38" s="115">
        <v>61154</v>
      </c>
      <c r="D38" s="116">
        <v>-6.4565965583173957E-2</v>
      </c>
      <c r="E38" s="115">
        <v>17316</v>
      </c>
      <c r="F38" s="116">
        <f t="shared" si="1"/>
        <v>-0.71684599535598648</v>
      </c>
      <c r="G38" s="115">
        <v>41535</v>
      </c>
      <c r="H38" s="116">
        <f t="shared" si="1"/>
        <v>1.3986486486486487</v>
      </c>
      <c r="I38" s="115">
        <v>52300</v>
      </c>
      <c r="J38" s="116">
        <f t="shared" si="1"/>
        <v>0.25917900565787888</v>
      </c>
      <c r="K38" s="115">
        <v>61320</v>
      </c>
      <c r="L38" s="116">
        <f t="shared" si="1"/>
        <v>0.17246653919694066</v>
      </c>
      <c r="M38" s="115">
        <v>71470</v>
      </c>
      <c r="N38" s="116">
        <v>0.16552511415525117</v>
      </c>
      <c r="O38" s="116">
        <v>0.16868888380155012</v>
      </c>
    </row>
    <row r="39" spans="2:16" x14ac:dyDescent="0.25">
      <c r="B39" s="114" t="s">
        <v>87</v>
      </c>
      <c r="C39" s="115">
        <v>56624</v>
      </c>
      <c r="D39" s="116">
        <v>-6.038477741890147E-3</v>
      </c>
      <c r="E39" s="115">
        <v>13941</v>
      </c>
      <c r="F39" s="116">
        <f t="shared" si="1"/>
        <v>-0.75379697654704714</v>
      </c>
      <c r="G39" s="115">
        <v>40728</v>
      </c>
      <c r="H39" s="116">
        <f t="shared" si="1"/>
        <v>1.9214547019582526</v>
      </c>
      <c r="I39" s="115">
        <v>51986</v>
      </c>
      <c r="J39" s="116">
        <f t="shared" si="1"/>
        <v>0.27641917108623071</v>
      </c>
      <c r="K39" s="115">
        <v>58014</v>
      </c>
      <c r="L39" s="116">
        <f t="shared" si="1"/>
        <v>0.11595429538721969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54932</v>
      </c>
      <c r="D40" s="116">
        <v>5.1652180572041129E-2</v>
      </c>
      <c r="E40" s="115">
        <v>10972</v>
      </c>
      <c r="F40" s="116">
        <f t="shared" si="1"/>
        <v>-0.80026214228500692</v>
      </c>
      <c r="G40" s="115">
        <v>43181</v>
      </c>
      <c r="H40" s="116">
        <f t="shared" si="1"/>
        <v>2.9355632519139627</v>
      </c>
      <c r="I40" s="115">
        <v>50768</v>
      </c>
      <c r="J40" s="116">
        <f t="shared" si="1"/>
        <v>0.17570227646418557</v>
      </c>
      <c r="K40" s="115">
        <v>58960</v>
      </c>
      <c r="L40" s="116">
        <f t="shared" si="1"/>
        <v>0.16136148755121327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54302</v>
      </c>
      <c r="D41" s="116">
        <v>7.6011572147584472E-2</v>
      </c>
      <c r="E41" s="115">
        <v>4036</v>
      </c>
      <c r="F41" s="116">
        <f t="shared" si="1"/>
        <v>-0.92567492910021731</v>
      </c>
      <c r="G41" s="115">
        <v>39333</v>
      </c>
      <c r="H41" s="116">
        <f t="shared" si="1"/>
        <v>8.7455401387512381</v>
      </c>
      <c r="I41" s="115">
        <v>50254</v>
      </c>
      <c r="J41" s="116">
        <f t="shared" si="1"/>
        <v>0.27765489538046939</v>
      </c>
      <c r="K41" s="115">
        <v>55542</v>
      </c>
      <c r="L41" s="116">
        <f t="shared" si="1"/>
        <v>0.10522545469017386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49590</v>
      </c>
      <c r="D42" s="116">
        <v>4.7550645345275644E-2</v>
      </c>
      <c r="E42" s="115">
        <v>5448</v>
      </c>
      <c r="F42" s="116">
        <f t="shared" si="1"/>
        <v>-0.8901391409558379</v>
      </c>
      <c r="G42" s="115">
        <v>35179</v>
      </c>
      <c r="H42" s="116">
        <f t="shared" si="1"/>
        <v>5.45723201174743</v>
      </c>
      <c r="I42" s="115">
        <v>50108</v>
      </c>
      <c r="J42" s="116">
        <f t="shared" si="1"/>
        <v>0.42437249495437612</v>
      </c>
      <c r="K42" s="115">
        <v>50998</v>
      </c>
      <c r="L42" s="116">
        <f t="shared" si="1"/>
        <v>1.776163486868354E-2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632559</v>
      </c>
      <c r="D43" s="119">
        <v>-1.6618758832116387E-2</v>
      </c>
      <c r="E43" s="118">
        <v>177177</v>
      </c>
      <c r="F43" s="119">
        <f t="shared" si="1"/>
        <v>-0.71990438836535409</v>
      </c>
      <c r="G43" s="118">
        <v>285256</v>
      </c>
      <c r="H43" s="119">
        <f t="shared" si="1"/>
        <v>0.61000581339564386</v>
      </c>
      <c r="I43" s="118">
        <v>574800</v>
      </c>
      <c r="J43" s="119">
        <f t="shared" si="1"/>
        <v>1.0150321115068568</v>
      </c>
      <c r="K43" s="118">
        <v>652648</v>
      </c>
      <c r="L43" s="119">
        <f t="shared" si="1"/>
        <v>0.13543493389004868</v>
      </c>
      <c r="M43" s="118">
        <v>496487</v>
      </c>
      <c r="N43" s="119">
        <v>0.15695097568591621</v>
      </c>
      <c r="O43" s="119">
        <v>0.1902994646508962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34864</v>
      </c>
      <c r="D53" s="116">
        <v>-8.5878405277824976E-3</v>
      </c>
      <c r="E53" s="115">
        <v>39435</v>
      </c>
      <c r="F53" s="116">
        <f t="shared" ref="F53:L65" si="2">IFERROR(E53/C53-1,"-")</f>
        <v>0.13110945387792561</v>
      </c>
      <c r="G53" s="115">
        <v>1750</v>
      </c>
      <c r="H53" s="116">
        <f t="shared" si="2"/>
        <v>-0.95562317738049951</v>
      </c>
      <c r="I53" s="115">
        <v>21891</v>
      </c>
      <c r="J53" s="116">
        <f t="shared" si="2"/>
        <v>11.509142857142857</v>
      </c>
      <c r="K53" s="115">
        <v>42127</v>
      </c>
      <c r="L53" s="116">
        <f t="shared" si="2"/>
        <v>0.92439815449271401</v>
      </c>
      <c r="M53" s="115">
        <v>46328</v>
      </c>
      <c r="N53" s="116">
        <v>9.9722268378949375E-2</v>
      </c>
      <c r="O53" s="116">
        <v>0.3288205598898577</v>
      </c>
    </row>
    <row r="54" spans="1:16" x14ac:dyDescent="0.25">
      <c r="A54" s="1">
        <v>2</v>
      </c>
      <c r="B54" s="114" t="s">
        <v>73</v>
      </c>
      <c r="C54" s="115">
        <v>33220</v>
      </c>
      <c r="D54" s="116">
        <v>-2.5091709464416745E-2</v>
      </c>
      <c r="E54" s="115">
        <v>38553</v>
      </c>
      <c r="F54" s="116">
        <f t="shared" si="2"/>
        <v>0.16053582179409998</v>
      </c>
      <c r="G54" s="115">
        <v>2499</v>
      </c>
      <c r="H54" s="116">
        <f t="shared" si="2"/>
        <v>-0.93518014162321994</v>
      </c>
      <c r="I54" s="115">
        <v>31654</v>
      </c>
      <c r="J54" s="116">
        <f t="shared" si="2"/>
        <v>11.666666666666666</v>
      </c>
      <c r="K54" s="115">
        <v>40353</v>
      </c>
      <c r="L54" s="116">
        <f t="shared" si="2"/>
        <v>0.27481518923358816</v>
      </c>
      <c r="M54" s="115">
        <v>48431</v>
      </c>
      <c r="N54" s="116">
        <v>0.2001833816568781</v>
      </c>
      <c r="O54" s="116">
        <v>0.45788681517158336</v>
      </c>
    </row>
    <row r="55" spans="1:16" x14ac:dyDescent="0.25">
      <c r="A55" s="1">
        <v>3</v>
      </c>
      <c r="B55" s="114" t="s">
        <v>75</v>
      </c>
      <c r="C55" s="115">
        <v>41510</v>
      </c>
      <c r="D55" s="116">
        <v>-0.1064086280756894</v>
      </c>
      <c r="E55" s="115">
        <v>15406</v>
      </c>
      <c r="F55" s="116">
        <f t="shared" si="2"/>
        <v>-0.62886051553842448</v>
      </c>
      <c r="G55" s="115">
        <v>2959</v>
      </c>
      <c r="H55" s="116">
        <f t="shared" si="2"/>
        <v>-0.80793197455536803</v>
      </c>
      <c r="I55" s="115">
        <v>36530</v>
      </c>
      <c r="J55" s="116">
        <f t="shared" si="2"/>
        <v>11.345386955052383</v>
      </c>
      <c r="K55" s="115">
        <v>44700</v>
      </c>
      <c r="L55" s="116">
        <f t="shared" si="2"/>
        <v>0.22365179304681093</v>
      </c>
      <c r="M55" s="115">
        <v>53005</v>
      </c>
      <c r="N55" s="116">
        <v>0.18579418344519016</v>
      </c>
      <c r="O55" s="116">
        <v>0.27692122380149353</v>
      </c>
    </row>
    <row r="56" spans="1:16" x14ac:dyDescent="0.25">
      <c r="A56" s="1">
        <v>4</v>
      </c>
      <c r="B56" s="114" t="s">
        <v>77</v>
      </c>
      <c r="C56" s="115">
        <v>40181</v>
      </c>
      <c r="D56" s="116">
        <v>4.5101048196218185E-2</v>
      </c>
      <c r="E56" s="115">
        <v>0</v>
      </c>
      <c r="F56" s="116">
        <f t="shared" si="2"/>
        <v>-1</v>
      </c>
      <c r="G56" s="115">
        <v>4609</v>
      </c>
      <c r="H56" s="116" t="str">
        <f t="shared" si="2"/>
        <v>-</v>
      </c>
      <c r="I56" s="115">
        <v>40420</v>
      </c>
      <c r="J56" s="116">
        <f t="shared" si="2"/>
        <v>7.7697982208722074</v>
      </c>
      <c r="K56" s="115">
        <v>43079</v>
      </c>
      <c r="L56" s="116">
        <f t="shared" si="2"/>
        <v>6.5784265215240056E-2</v>
      </c>
      <c r="M56" s="115">
        <v>42442</v>
      </c>
      <c r="N56" s="116">
        <v>-1.4786787065623641E-2</v>
      </c>
      <c r="O56" s="116">
        <v>5.6270376546128764E-2</v>
      </c>
    </row>
    <row r="57" spans="1:16" x14ac:dyDescent="0.25">
      <c r="A57" s="1">
        <v>5</v>
      </c>
      <c r="B57" s="114" t="s">
        <v>79</v>
      </c>
      <c r="C57" s="115">
        <v>40802</v>
      </c>
      <c r="D57" s="116">
        <v>-9.3611160476275157E-2</v>
      </c>
      <c r="E57" s="115">
        <v>0</v>
      </c>
      <c r="F57" s="116">
        <f t="shared" si="2"/>
        <v>-1</v>
      </c>
      <c r="G57" s="115">
        <v>6922</v>
      </c>
      <c r="H57" s="116" t="str">
        <f t="shared" si="2"/>
        <v>-</v>
      </c>
      <c r="I57" s="115">
        <v>36270</v>
      </c>
      <c r="J57" s="116">
        <f t="shared" si="2"/>
        <v>4.2398150823461425</v>
      </c>
      <c r="K57" s="115">
        <v>38430</v>
      </c>
      <c r="L57" s="116">
        <f t="shared" si="2"/>
        <v>5.9553349875930417E-2</v>
      </c>
      <c r="M57" s="115">
        <v>51394</v>
      </c>
      <c r="N57" s="116">
        <v>0.33734061930783232</v>
      </c>
      <c r="O57" s="116">
        <v>0.25959511788637801</v>
      </c>
    </row>
    <row r="58" spans="1:16" x14ac:dyDescent="0.25">
      <c r="A58" s="1">
        <v>6</v>
      </c>
      <c r="B58" s="114" t="s">
        <v>81</v>
      </c>
      <c r="C58" s="115">
        <v>44012</v>
      </c>
      <c r="D58" s="116">
        <v>-8.1149919622539146E-2</v>
      </c>
      <c r="E58" s="115">
        <v>0</v>
      </c>
      <c r="F58" s="116">
        <f t="shared" si="2"/>
        <v>-1</v>
      </c>
      <c r="G58" s="115">
        <v>12260</v>
      </c>
      <c r="H58" s="116" t="str">
        <f t="shared" si="2"/>
        <v>-</v>
      </c>
      <c r="I58" s="115">
        <v>43291</v>
      </c>
      <c r="J58" s="116">
        <f t="shared" si="2"/>
        <v>2.5310766721044047</v>
      </c>
      <c r="K58" s="115">
        <v>47732</v>
      </c>
      <c r="L58" s="116">
        <f t="shared" si="2"/>
        <v>0.10258483287519349</v>
      </c>
      <c r="M58" s="115">
        <v>55532</v>
      </c>
      <c r="N58" s="116">
        <v>0.16341238582083295</v>
      </c>
      <c r="O58" s="116">
        <v>0.26174679632827402</v>
      </c>
    </row>
    <row r="59" spans="1:16" x14ac:dyDescent="0.25">
      <c r="A59" s="1">
        <v>7</v>
      </c>
      <c r="B59" s="114" t="s">
        <v>83</v>
      </c>
      <c r="C59" s="115">
        <v>46407</v>
      </c>
      <c r="D59" s="116">
        <v>8.0808080808081328E-3</v>
      </c>
      <c r="E59" s="115">
        <v>0</v>
      </c>
      <c r="F59" s="116">
        <f t="shared" si="2"/>
        <v>-1</v>
      </c>
      <c r="G59" s="115">
        <v>27521</v>
      </c>
      <c r="H59" s="116" t="str">
        <f t="shared" si="2"/>
        <v>-</v>
      </c>
      <c r="I59" s="115">
        <v>49808</v>
      </c>
      <c r="J59" s="116">
        <f t="shared" si="2"/>
        <v>0.80981795719632288</v>
      </c>
      <c r="K59" s="115">
        <v>51553</v>
      </c>
      <c r="L59" s="116">
        <f t="shared" si="2"/>
        <v>3.503453260520395E-2</v>
      </c>
      <c r="M59" s="115">
        <v>60327</v>
      </c>
      <c r="N59" s="116">
        <v>0.17019378115725559</v>
      </c>
      <c r="O59" s="116">
        <v>0.29995474820608958</v>
      </c>
    </row>
    <row r="60" spans="1:16" x14ac:dyDescent="0.25">
      <c r="A60" s="1">
        <v>8</v>
      </c>
      <c r="B60" s="114" t="s">
        <v>85</v>
      </c>
      <c r="C60" s="115">
        <v>48602</v>
      </c>
      <c r="D60" s="116">
        <v>-8.0465424273957087E-2</v>
      </c>
      <c r="E60" s="115">
        <v>15102</v>
      </c>
      <c r="F60" s="116">
        <f t="shared" si="2"/>
        <v>-0.6892720464178429</v>
      </c>
      <c r="G60" s="115">
        <v>33953</v>
      </c>
      <c r="H60" s="116">
        <f t="shared" si="2"/>
        <v>1.2482452655277445</v>
      </c>
      <c r="I60" s="115">
        <v>43951</v>
      </c>
      <c r="J60" s="116">
        <f t="shared" si="2"/>
        <v>0.29446587930374335</v>
      </c>
      <c r="K60" s="115">
        <v>52333</v>
      </c>
      <c r="L60" s="116">
        <f t="shared" si="2"/>
        <v>0.19071238424609227</v>
      </c>
      <c r="M60" s="115">
        <v>61133</v>
      </c>
      <c r="N60" s="116">
        <v>0.16815393728622485</v>
      </c>
      <c r="O60" s="116">
        <v>0.25782889593020863</v>
      </c>
    </row>
    <row r="61" spans="1:16" x14ac:dyDescent="0.25">
      <c r="A61" s="1">
        <v>9</v>
      </c>
      <c r="B61" s="114" t="s">
        <v>87</v>
      </c>
      <c r="C61" s="115">
        <v>44948</v>
      </c>
      <c r="D61" s="116">
        <v>-1.4427926150067938E-2</v>
      </c>
      <c r="E61" s="115">
        <v>11726</v>
      </c>
      <c r="F61" s="116">
        <f t="shared" si="2"/>
        <v>-0.73912076176915553</v>
      </c>
      <c r="G61" s="115">
        <v>31875</v>
      </c>
      <c r="H61" s="116">
        <f t="shared" si="2"/>
        <v>1.7183182670987551</v>
      </c>
      <c r="I61" s="115">
        <v>44396</v>
      </c>
      <c r="J61" s="116">
        <f t="shared" si="2"/>
        <v>0.3928156862745098</v>
      </c>
      <c r="K61" s="115">
        <v>49248</v>
      </c>
      <c r="L61" s="116">
        <f t="shared" si="2"/>
        <v>0.10928912514640965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44583</v>
      </c>
      <c r="D62" s="116">
        <v>7.6286121236993854E-2</v>
      </c>
      <c r="E62" s="115">
        <v>8592</v>
      </c>
      <c r="F62" s="116">
        <f t="shared" si="2"/>
        <v>-0.80728080209945496</v>
      </c>
      <c r="G62" s="115">
        <v>33204</v>
      </c>
      <c r="H62" s="116">
        <f t="shared" si="2"/>
        <v>2.8645251396648046</v>
      </c>
      <c r="I62" s="115">
        <v>43447</v>
      </c>
      <c r="J62" s="116">
        <f t="shared" si="2"/>
        <v>0.30848692928562826</v>
      </c>
      <c r="K62" s="115">
        <v>50542</v>
      </c>
      <c r="L62" s="116">
        <f t="shared" si="2"/>
        <v>0.16330241443597937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42309</v>
      </c>
      <c r="D63" s="116">
        <v>8.6936416184971055E-2</v>
      </c>
      <c r="E63" s="115">
        <v>2617</v>
      </c>
      <c r="F63" s="116">
        <f t="shared" si="2"/>
        <v>-0.93814554822850926</v>
      </c>
      <c r="G63" s="115">
        <v>29537</v>
      </c>
      <c r="H63" s="116">
        <f t="shared" si="2"/>
        <v>10.286587695834925</v>
      </c>
      <c r="I63" s="115">
        <v>41928</v>
      </c>
      <c r="J63" s="116">
        <f t="shared" si="2"/>
        <v>0.41950773605985714</v>
      </c>
      <c r="K63" s="115">
        <v>46726</v>
      </c>
      <c r="L63" s="116">
        <f t="shared" si="2"/>
        <v>0.11443426826941416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39769</v>
      </c>
      <c r="D64" s="116">
        <v>7.6583649160801404E-2</v>
      </c>
      <c r="E64" s="115">
        <v>3713</v>
      </c>
      <c r="F64" s="116">
        <f t="shared" si="2"/>
        <v>-0.90663582187130676</v>
      </c>
      <c r="G64" s="115">
        <v>27340</v>
      </c>
      <c r="H64" s="116">
        <f t="shared" si="2"/>
        <v>6.3633180716401831</v>
      </c>
      <c r="I64" s="115">
        <v>42758</v>
      </c>
      <c r="J64" s="116">
        <f t="shared" si="2"/>
        <v>0.56393562545720566</v>
      </c>
      <c r="K64" s="115">
        <v>42526</v>
      </c>
      <c r="L64" s="116">
        <f t="shared" si="2"/>
        <v>-5.4258852144627445E-3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501207</v>
      </c>
      <c r="D65" s="119">
        <v>-1.5000786101721508E-2</v>
      </c>
      <c r="E65" s="118">
        <v>143122</v>
      </c>
      <c r="F65" s="119">
        <f t="shared" si="2"/>
        <v>-0.71444532897585233</v>
      </c>
      <c r="G65" s="118">
        <v>214429</v>
      </c>
      <c r="H65" s="119">
        <f t="shared" si="2"/>
        <v>0.4982252903117621</v>
      </c>
      <c r="I65" s="118">
        <v>476344</v>
      </c>
      <c r="J65" s="119">
        <f t="shared" si="2"/>
        <v>1.2214532549235413</v>
      </c>
      <c r="K65" s="118">
        <v>549349</v>
      </c>
      <c r="L65" s="119">
        <f t="shared" si="2"/>
        <v>0.15326108862502719</v>
      </c>
      <c r="M65" s="118">
        <v>418592</v>
      </c>
      <c r="N65" s="119">
        <v>0.1617648283269546</v>
      </c>
      <c r="O65" s="119">
        <v>0.27000770635744153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10403</v>
      </c>
      <c r="D75" s="116">
        <v>-5.4100745590107246E-2</v>
      </c>
      <c r="E75" s="115">
        <v>9728</v>
      </c>
      <c r="F75" s="116">
        <f t="shared" ref="F75:L87" si="3">IFERROR(E75/C75-1,"-")</f>
        <v>-6.4885129289627974E-2</v>
      </c>
      <c r="G75" s="115">
        <v>1620</v>
      </c>
      <c r="H75" s="116">
        <f t="shared" si="3"/>
        <v>-0.83347039473684215</v>
      </c>
      <c r="I75" s="115">
        <v>6467</v>
      </c>
      <c r="J75" s="116">
        <f t="shared" si="3"/>
        <v>2.9919753086419751</v>
      </c>
      <c r="K75" s="115">
        <v>7413</v>
      </c>
      <c r="L75" s="116">
        <f t="shared" si="3"/>
        <v>0.14628111952992118</v>
      </c>
      <c r="M75" s="115">
        <v>8069</v>
      </c>
      <c r="N75" s="116">
        <v>8.8493187643329252E-2</v>
      </c>
      <c r="O75" s="116">
        <v>-0.22435835816591365</v>
      </c>
    </row>
    <row r="76" spans="1:16" x14ac:dyDescent="0.25">
      <c r="A76" s="1">
        <v>2</v>
      </c>
      <c r="B76" s="114" t="s">
        <v>73</v>
      </c>
      <c r="C76" s="115">
        <v>9534</v>
      </c>
      <c r="D76" s="116">
        <v>-4.621848739495793E-2</v>
      </c>
      <c r="E76" s="115">
        <v>9427</v>
      </c>
      <c r="F76" s="116">
        <f t="shared" si="3"/>
        <v>-1.1222991399202797E-2</v>
      </c>
      <c r="G76" s="115">
        <v>1902</v>
      </c>
      <c r="H76" s="116">
        <f t="shared" si="3"/>
        <v>-0.79823910045613666</v>
      </c>
      <c r="I76" s="115">
        <v>10104</v>
      </c>
      <c r="J76" s="116">
        <f t="shared" si="3"/>
        <v>4.3123028391167191</v>
      </c>
      <c r="K76" s="115">
        <v>7732</v>
      </c>
      <c r="L76" s="116">
        <f t="shared" si="3"/>
        <v>-0.23475851148060178</v>
      </c>
      <c r="M76" s="115">
        <v>8226</v>
      </c>
      <c r="N76" s="116">
        <v>6.3890325918261714E-2</v>
      </c>
      <c r="O76" s="116">
        <v>-0.1371932032724984</v>
      </c>
    </row>
    <row r="77" spans="1:16" x14ac:dyDescent="0.25">
      <c r="A77" s="1">
        <v>3</v>
      </c>
      <c r="B77" s="114" t="s">
        <v>75</v>
      </c>
      <c r="C77" s="115">
        <v>12060</v>
      </c>
      <c r="D77" s="116">
        <v>-3.9579517400653019E-2</v>
      </c>
      <c r="E77" s="115">
        <v>3670</v>
      </c>
      <c r="F77" s="116">
        <f t="shared" si="3"/>
        <v>-0.69568822553897181</v>
      </c>
      <c r="G77" s="115">
        <v>3003</v>
      </c>
      <c r="H77" s="116">
        <f t="shared" si="3"/>
        <v>-0.18174386920980923</v>
      </c>
      <c r="I77" s="115">
        <v>10350</v>
      </c>
      <c r="J77" s="116">
        <f t="shared" si="3"/>
        <v>2.4465534465534464</v>
      </c>
      <c r="K77" s="115">
        <v>8945</v>
      </c>
      <c r="L77" s="116">
        <f t="shared" si="3"/>
        <v>-0.13574879227053138</v>
      </c>
      <c r="M77" s="115">
        <v>9719</v>
      </c>
      <c r="N77" s="116">
        <v>8.6528787031861398E-2</v>
      </c>
      <c r="O77" s="116">
        <v>-0.19411276948590384</v>
      </c>
    </row>
    <row r="78" spans="1:16" x14ac:dyDescent="0.25">
      <c r="A78" s="1">
        <v>4</v>
      </c>
      <c r="B78" s="114" t="s">
        <v>77</v>
      </c>
      <c r="C78" s="115">
        <v>10053</v>
      </c>
      <c r="D78" s="116">
        <v>-7.6011846001974304E-3</v>
      </c>
      <c r="E78" s="115">
        <v>0</v>
      </c>
      <c r="F78" s="116">
        <f t="shared" si="3"/>
        <v>-1</v>
      </c>
      <c r="G78" s="115">
        <v>995</v>
      </c>
      <c r="H78" s="116" t="str">
        <f t="shared" si="3"/>
        <v>-</v>
      </c>
      <c r="I78" s="115">
        <v>8811</v>
      </c>
      <c r="J78" s="116">
        <f t="shared" si="3"/>
        <v>7.8552763819095475</v>
      </c>
      <c r="K78" s="115">
        <v>8605</v>
      </c>
      <c r="L78" s="116">
        <f t="shared" si="3"/>
        <v>-2.3379866076495337E-2</v>
      </c>
      <c r="M78" s="115">
        <v>9127</v>
      </c>
      <c r="N78" s="116">
        <v>6.0662405578152168E-2</v>
      </c>
      <c r="O78" s="116">
        <v>-9.2111807420670488E-2</v>
      </c>
    </row>
    <row r="79" spans="1:16" x14ac:dyDescent="0.25">
      <c r="A79" s="1">
        <v>5</v>
      </c>
      <c r="B79" s="114" t="s">
        <v>79</v>
      </c>
      <c r="C79" s="115">
        <v>10455</v>
      </c>
      <c r="D79" s="116">
        <v>-1.7110087430666554E-2</v>
      </c>
      <c r="E79" s="115">
        <v>0</v>
      </c>
      <c r="F79" s="116">
        <f t="shared" si="3"/>
        <v>-1</v>
      </c>
      <c r="G79" s="115">
        <v>6445</v>
      </c>
      <c r="H79" s="116" t="str">
        <f t="shared" si="3"/>
        <v>-</v>
      </c>
      <c r="I79" s="115">
        <v>7605</v>
      </c>
      <c r="J79" s="116">
        <f t="shared" si="3"/>
        <v>0.1799844840961986</v>
      </c>
      <c r="K79" s="115">
        <v>7948</v>
      </c>
      <c r="L79" s="116">
        <f t="shared" si="3"/>
        <v>4.5101906640368172E-2</v>
      </c>
      <c r="M79" s="115">
        <v>10397</v>
      </c>
      <c r="N79" s="116">
        <v>0.30812783090085549</v>
      </c>
      <c r="O79" s="116">
        <v>-5.5475848876135325E-3</v>
      </c>
    </row>
    <row r="80" spans="1:16" x14ac:dyDescent="0.25">
      <c r="A80" s="1">
        <v>6</v>
      </c>
      <c r="B80" s="114" t="s">
        <v>81</v>
      </c>
      <c r="C80" s="115">
        <v>11233</v>
      </c>
      <c r="D80" s="116">
        <v>-5.7080500293796743E-2</v>
      </c>
      <c r="E80" s="115">
        <v>0</v>
      </c>
      <c r="F80" s="116">
        <f t="shared" si="3"/>
        <v>-1</v>
      </c>
      <c r="G80" s="115">
        <v>6240</v>
      </c>
      <c r="H80" s="116" t="str">
        <f t="shared" si="3"/>
        <v>-</v>
      </c>
      <c r="I80" s="115">
        <v>7932</v>
      </c>
      <c r="J80" s="116">
        <f t="shared" si="3"/>
        <v>0.27115384615384608</v>
      </c>
      <c r="K80" s="115">
        <v>9454</v>
      </c>
      <c r="L80" s="116">
        <f t="shared" si="3"/>
        <v>0.1918809884014121</v>
      </c>
      <c r="M80" s="115">
        <v>10752</v>
      </c>
      <c r="N80" s="116">
        <v>0.13729638248360487</v>
      </c>
      <c r="O80" s="116">
        <v>-4.2820261728834685E-2</v>
      </c>
    </row>
    <row r="81" spans="1:16" x14ac:dyDescent="0.25">
      <c r="A81" s="1">
        <v>7</v>
      </c>
      <c r="B81" s="114" t="s">
        <v>83</v>
      </c>
      <c r="C81" s="115">
        <v>11223</v>
      </c>
      <c r="D81" s="116">
        <v>-2.7890861844954484E-2</v>
      </c>
      <c r="E81" s="115">
        <v>0</v>
      </c>
      <c r="F81" s="116">
        <f t="shared" si="3"/>
        <v>-1</v>
      </c>
      <c r="G81" s="115">
        <v>6575</v>
      </c>
      <c r="H81" s="116" t="str">
        <f t="shared" si="3"/>
        <v>-</v>
      </c>
      <c r="I81" s="115">
        <v>8251</v>
      </c>
      <c r="J81" s="116">
        <f t="shared" si="3"/>
        <v>0.25490494296577948</v>
      </c>
      <c r="K81" s="115">
        <v>9743</v>
      </c>
      <c r="L81" s="116">
        <f t="shared" si="3"/>
        <v>0.18082656647679074</v>
      </c>
      <c r="M81" s="115">
        <v>11268</v>
      </c>
      <c r="N81" s="116">
        <v>0.15652263163296731</v>
      </c>
      <c r="O81" s="116">
        <v>4.0096230954289602E-3</v>
      </c>
    </row>
    <row r="82" spans="1:16" x14ac:dyDescent="0.25">
      <c r="A82" s="1">
        <v>8</v>
      </c>
      <c r="B82" s="114" t="s">
        <v>85</v>
      </c>
      <c r="C82" s="115">
        <v>12552</v>
      </c>
      <c r="D82" s="116">
        <v>2.5559105431309792E-3</v>
      </c>
      <c r="E82" s="115">
        <v>2214</v>
      </c>
      <c r="F82" s="116">
        <f t="shared" si="3"/>
        <v>-0.82361376673040154</v>
      </c>
      <c r="G82" s="115">
        <v>7582</v>
      </c>
      <c r="H82" s="116">
        <f t="shared" si="3"/>
        <v>2.4245709123757906</v>
      </c>
      <c r="I82" s="115">
        <v>8349</v>
      </c>
      <c r="J82" s="116">
        <f t="shared" si="3"/>
        <v>0.10116064362964927</v>
      </c>
      <c r="K82" s="115">
        <v>8987</v>
      </c>
      <c r="L82" s="116">
        <f t="shared" si="3"/>
        <v>7.641633728590258E-2</v>
      </c>
      <c r="M82" s="115">
        <v>10337</v>
      </c>
      <c r="N82" s="116">
        <v>0.15021698008234119</v>
      </c>
      <c r="O82" s="116">
        <v>-0.17646590184831101</v>
      </c>
    </row>
    <row r="83" spans="1:16" x14ac:dyDescent="0.25">
      <c r="A83" s="1">
        <v>9</v>
      </c>
      <c r="B83" s="114" t="s">
        <v>87</v>
      </c>
      <c r="C83" s="115">
        <v>11676</v>
      </c>
      <c r="D83" s="116">
        <v>2.7635979581059678E-2</v>
      </c>
      <c r="E83" s="115">
        <v>2215</v>
      </c>
      <c r="F83" s="116">
        <f t="shared" si="3"/>
        <v>-0.81029462144570052</v>
      </c>
      <c r="G83" s="115">
        <v>8853</v>
      </c>
      <c r="H83" s="116">
        <f t="shared" si="3"/>
        <v>2.9968397291196389</v>
      </c>
      <c r="I83" s="115">
        <v>7590</v>
      </c>
      <c r="J83" s="116">
        <f t="shared" si="3"/>
        <v>-0.14266350389698412</v>
      </c>
      <c r="K83" s="115">
        <v>8766</v>
      </c>
      <c r="L83" s="116">
        <f t="shared" si="3"/>
        <v>0.15494071146245059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10349</v>
      </c>
      <c r="D84" s="116">
        <v>-4.2734252150587348E-2</v>
      </c>
      <c r="E84" s="115">
        <v>2380</v>
      </c>
      <c r="F84" s="116">
        <f t="shared" si="3"/>
        <v>-0.77002608947724416</v>
      </c>
      <c r="G84" s="115">
        <v>9977</v>
      </c>
      <c r="H84" s="116">
        <f t="shared" si="3"/>
        <v>3.1920168067226893</v>
      </c>
      <c r="I84" s="115">
        <v>7321</v>
      </c>
      <c r="J84" s="116">
        <f t="shared" si="3"/>
        <v>-0.26621228826300491</v>
      </c>
      <c r="K84" s="115">
        <v>8418</v>
      </c>
      <c r="L84" s="116">
        <f t="shared" si="3"/>
        <v>0.14984291763420288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11993</v>
      </c>
      <c r="D85" s="116">
        <v>3.9164717095572232E-2</v>
      </c>
      <c r="E85" s="115">
        <v>1419</v>
      </c>
      <c r="F85" s="116">
        <f t="shared" si="3"/>
        <v>-0.88168098057200028</v>
      </c>
      <c r="G85" s="115">
        <v>9796</v>
      </c>
      <c r="H85" s="116">
        <f t="shared" si="3"/>
        <v>5.9034531360112759</v>
      </c>
      <c r="I85" s="115">
        <v>8326</v>
      </c>
      <c r="J85" s="116">
        <f t="shared" si="3"/>
        <v>-0.15006124948958754</v>
      </c>
      <c r="K85" s="115">
        <v>8816</v>
      </c>
      <c r="L85" s="116">
        <f t="shared" si="3"/>
        <v>5.8851789574825952E-2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9821</v>
      </c>
      <c r="D86" s="116">
        <v>-5.5582267525723594E-2</v>
      </c>
      <c r="E86" s="115">
        <v>1735</v>
      </c>
      <c r="F86" s="116">
        <f t="shared" si="3"/>
        <v>-0.82333774564708273</v>
      </c>
      <c r="G86" s="115">
        <v>7839</v>
      </c>
      <c r="H86" s="116">
        <f t="shared" si="3"/>
        <v>3.5181556195965422</v>
      </c>
      <c r="I86" s="115">
        <v>7350</v>
      </c>
      <c r="J86" s="116">
        <f t="shared" si="3"/>
        <v>-6.2380405663987726E-2</v>
      </c>
      <c r="K86" s="115">
        <v>8472</v>
      </c>
      <c r="L86" s="116">
        <f t="shared" si="3"/>
        <v>0.15265306122448985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131352</v>
      </c>
      <c r="D87" s="119">
        <v>-2.2744012677722525E-2</v>
      </c>
      <c r="E87" s="118">
        <v>34055</v>
      </c>
      <c r="F87" s="119">
        <f t="shared" si="3"/>
        <v>-0.74073481941652963</v>
      </c>
      <c r="G87" s="118">
        <v>70827</v>
      </c>
      <c r="H87" s="119">
        <f t="shared" si="3"/>
        <v>1.0797827044486858</v>
      </c>
      <c r="I87" s="118">
        <v>98456</v>
      </c>
      <c r="J87" s="119">
        <f t="shared" si="3"/>
        <v>0.39009134934417666</v>
      </c>
      <c r="K87" s="118">
        <v>103299</v>
      </c>
      <c r="L87" s="119">
        <f t="shared" si="3"/>
        <v>4.9189485658568399E-2</v>
      </c>
      <c r="M87" s="118">
        <v>77895</v>
      </c>
      <c r="N87" s="119">
        <v>0.13175062112252456</v>
      </c>
      <c r="O87" s="119">
        <v>-0.10990367145452673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12084</v>
      </c>
      <c r="D97" s="116">
        <v>0.10608695652173905</v>
      </c>
      <c r="E97" s="115">
        <v>12148</v>
      </c>
      <c r="F97" s="116">
        <f t="shared" ref="F97:L109" si="4">IFERROR(E97/C97-1,"-")</f>
        <v>5.2962595167163062E-3</v>
      </c>
      <c r="G97" s="115">
        <v>1233</v>
      </c>
      <c r="H97" s="116">
        <f t="shared" si="4"/>
        <v>-0.89850181099769511</v>
      </c>
      <c r="I97" s="115">
        <v>7747</v>
      </c>
      <c r="J97" s="116">
        <f t="shared" si="4"/>
        <v>5.2830494728304949</v>
      </c>
      <c r="K97" s="115">
        <v>10548</v>
      </c>
      <c r="L97" s="116">
        <f t="shared" si="4"/>
        <v>0.36155931328256097</v>
      </c>
      <c r="M97" s="115">
        <v>10084</v>
      </c>
      <c r="N97" s="116">
        <v>-4.3989381873340894E-2</v>
      </c>
      <c r="O97" s="116">
        <v>-0.16550810989738496</v>
      </c>
    </row>
    <row r="98" spans="2:15" x14ac:dyDescent="0.25">
      <c r="B98" s="114" t="s">
        <v>73</v>
      </c>
      <c r="C98" s="115">
        <v>10229</v>
      </c>
      <c r="D98" s="116">
        <v>-5.8796466691203531E-2</v>
      </c>
      <c r="E98" s="115">
        <v>9663</v>
      </c>
      <c r="F98" s="116">
        <f t="shared" si="4"/>
        <v>-5.5332877114087409E-2</v>
      </c>
      <c r="G98" s="115">
        <v>1782</v>
      </c>
      <c r="H98" s="116">
        <f t="shared" si="4"/>
        <v>-0.81558522198075134</v>
      </c>
      <c r="I98" s="115">
        <v>8701</v>
      </c>
      <c r="J98" s="116">
        <f t="shared" si="4"/>
        <v>3.882716049382716</v>
      </c>
      <c r="K98" s="115">
        <v>9744</v>
      </c>
      <c r="L98" s="116">
        <f t="shared" si="4"/>
        <v>0.11987127916331453</v>
      </c>
      <c r="M98" s="115">
        <v>10212</v>
      </c>
      <c r="N98" s="116">
        <v>4.8029556650246219E-2</v>
      </c>
      <c r="O98" s="116">
        <v>-1.6619415387623127E-3</v>
      </c>
    </row>
    <row r="99" spans="2:15" x14ac:dyDescent="0.25">
      <c r="B99" s="114" t="s">
        <v>75</v>
      </c>
      <c r="C99" s="115">
        <v>14570</v>
      </c>
      <c r="D99" s="116">
        <v>-0.10591556210112907</v>
      </c>
      <c r="E99" s="115">
        <v>4212</v>
      </c>
      <c r="F99" s="116">
        <f t="shared" si="4"/>
        <v>-0.71091283459162669</v>
      </c>
      <c r="G99" s="115">
        <v>2189</v>
      </c>
      <c r="H99" s="116">
        <f t="shared" si="4"/>
        <v>-0.48029439696106357</v>
      </c>
      <c r="I99" s="115">
        <v>10306</v>
      </c>
      <c r="J99" s="116">
        <f t="shared" si="4"/>
        <v>3.708085883965281</v>
      </c>
      <c r="K99" s="115">
        <v>12785</v>
      </c>
      <c r="L99" s="116">
        <f t="shared" si="4"/>
        <v>0.24053949155831544</v>
      </c>
      <c r="M99" s="115">
        <v>13554</v>
      </c>
      <c r="N99" s="116">
        <v>6.0148611654282425E-2</v>
      </c>
      <c r="O99" s="116">
        <v>-6.9732326698696001E-2</v>
      </c>
    </row>
    <row r="100" spans="2:15" x14ac:dyDescent="0.25">
      <c r="B100" s="114" t="s">
        <v>77</v>
      </c>
      <c r="C100" s="115">
        <v>13379</v>
      </c>
      <c r="D100" s="116">
        <v>-9.6928788390145071E-2</v>
      </c>
      <c r="E100" s="115">
        <v>0</v>
      </c>
      <c r="F100" s="116">
        <f t="shared" si="4"/>
        <v>-1</v>
      </c>
      <c r="G100" s="115">
        <v>2508</v>
      </c>
      <c r="H100" s="116" t="str">
        <f t="shared" si="4"/>
        <v>-</v>
      </c>
      <c r="I100" s="115">
        <v>11549</v>
      </c>
      <c r="J100" s="116">
        <f t="shared" si="4"/>
        <v>3.6048644338118025</v>
      </c>
      <c r="K100" s="115">
        <v>13464</v>
      </c>
      <c r="L100" s="116">
        <f t="shared" si="4"/>
        <v>0.16581522209715116</v>
      </c>
      <c r="M100" s="115">
        <v>14976</v>
      </c>
      <c r="N100" s="116">
        <v>0.11229946524064172</v>
      </c>
      <c r="O100" s="116">
        <v>0.11936617086478818</v>
      </c>
    </row>
    <row r="101" spans="2:15" x14ac:dyDescent="0.25">
      <c r="B101" s="114" t="s">
        <v>79</v>
      </c>
      <c r="C101" s="115">
        <v>14057</v>
      </c>
      <c r="D101" s="116">
        <v>0.19440904070014442</v>
      </c>
      <c r="E101" s="115">
        <v>0</v>
      </c>
      <c r="F101" s="116">
        <f t="shared" si="4"/>
        <v>-1</v>
      </c>
      <c r="G101" s="115">
        <v>4643</v>
      </c>
      <c r="H101" s="116" t="str">
        <f t="shared" si="4"/>
        <v>-</v>
      </c>
      <c r="I101" s="115">
        <v>9720</v>
      </c>
      <c r="J101" s="116">
        <f t="shared" si="4"/>
        <v>1.0934740469524016</v>
      </c>
      <c r="K101" s="115">
        <v>11720</v>
      </c>
      <c r="L101" s="116">
        <f t="shared" si="4"/>
        <v>0.20576131687242794</v>
      </c>
      <c r="M101" s="115">
        <v>15274</v>
      </c>
      <c r="N101" s="116">
        <v>0.30324232081911262</v>
      </c>
      <c r="O101" s="116">
        <v>8.6576083090275313E-2</v>
      </c>
    </row>
    <row r="102" spans="2:15" x14ac:dyDescent="0.25">
      <c r="B102" s="114" t="s">
        <v>81</v>
      </c>
      <c r="C102" s="115">
        <v>15679</v>
      </c>
      <c r="D102" s="116">
        <v>-1.0101647831302518E-2</v>
      </c>
      <c r="E102" s="115">
        <v>0</v>
      </c>
      <c r="F102" s="116">
        <f t="shared" si="4"/>
        <v>-1</v>
      </c>
      <c r="G102" s="115">
        <v>6523</v>
      </c>
      <c r="H102" s="116" t="str">
        <f t="shared" si="4"/>
        <v>-</v>
      </c>
      <c r="I102" s="115">
        <v>11984</v>
      </c>
      <c r="J102" s="116">
        <f t="shared" si="4"/>
        <v>0.83719147631457913</v>
      </c>
      <c r="K102" s="115">
        <v>14158</v>
      </c>
      <c r="L102" s="116">
        <f t="shared" si="4"/>
        <v>0.18140854472630163</v>
      </c>
      <c r="M102" s="115">
        <v>17109</v>
      </c>
      <c r="N102" s="116">
        <v>0.20843339454725252</v>
      </c>
      <c r="O102" s="116">
        <v>9.1204796224249041E-2</v>
      </c>
    </row>
    <row r="103" spans="2:15" x14ac:dyDescent="0.25">
      <c r="B103" s="114" t="s">
        <v>83</v>
      </c>
      <c r="C103" s="115">
        <v>14899</v>
      </c>
      <c r="D103" s="116">
        <v>-0.12461809635722676</v>
      </c>
      <c r="E103" s="115">
        <v>0</v>
      </c>
      <c r="F103" s="116">
        <f t="shared" si="4"/>
        <v>-1</v>
      </c>
      <c r="G103" s="115">
        <v>7479</v>
      </c>
      <c r="H103" s="116" t="str">
        <f t="shared" si="4"/>
        <v>-</v>
      </c>
      <c r="I103" s="115">
        <v>15890</v>
      </c>
      <c r="J103" s="116">
        <f t="shared" si="4"/>
        <v>1.1246155903195616</v>
      </c>
      <c r="K103" s="115">
        <v>13061</v>
      </c>
      <c r="L103" s="116">
        <f t="shared" si="4"/>
        <v>-0.17803650094398993</v>
      </c>
      <c r="M103" s="115">
        <v>18453</v>
      </c>
      <c r="N103" s="116">
        <v>0.41283209555164224</v>
      </c>
      <c r="O103" s="116">
        <v>0.23853949929525475</v>
      </c>
    </row>
    <row r="104" spans="2:15" x14ac:dyDescent="0.25">
      <c r="B104" s="114" t="s">
        <v>85</v>
      </c>
      <c r="C104" s="115">
        <v>14920</v>
      </c>
      <c r="D104" s="116">
        <v>-0.24020980801548097</v>
      </c>
      <c r="E104" s="115">
        <v>4389</v>
      </c>
      <c r="F104" s="116">
        <f t="shared" si="4"/>
        <v>-0.70583109919571041</v>
      </c>
      <c r="G104" s="115">
        <v>8501</v>
      </c>
      <c r="H104" s="116">
        <f t="shared" si="4"/>
        <v>0.9368876737297791</v>
      </c>
      <c r="I104" s="115">
        <v>13448</v>
      </c>
      <c r="J104" s="116">
        <f t="shared" si="4"/>
        <v>0.58193153746618043</v>
      </c>
      <c r="K104" s="115">
        <v>11864</v>
      </c>
      <c r="L104" s="116">
        <f t="shared" si="4"/>
        <v>-0.11778703152885184</v>
      </c>
      <c r="M104" s="115">
        <v>17564</v>
      </c>
      <c r="N104" s="116">
        <v>0.48044504383007425</v>
      </c>
      <c r="O104" s="116">
        <v>0.17721179624664884</v>
      </c>
    </row>
    <row r="105" spans="2:15" x14ac:dyDescent="0.25">
      <c r="B105" s="114" t="s">
        <v>87</v>
      </c>
      <c r="C105" s="115">
        <v>12449</v>
      </c>
      <c r="D105" s="116">
        <v>-0.1663988214811839</v>
      </c>
      <c r="E105" s="115">
        <v>3620</v>
      </c>
      <c r="F105" s="116">
        <f t="shared" si="4"/>
        <v>-0.70921359145312879</v>
      </c>
      <c r="G105" s="115">
        <v>7790</v>
      </c>
      <c r="H105" s="116">
        <f t="shared" si="4"/>
        <v>1.1519337016574585</v>
      </c>
      <c r="I105" s="115">
        <v>10187</v>
      </c>
      <c r="J105" s="116">
        <f t="shared" si="4"/>
        <v>0.30770218228498081</v>
      </c>
      <c r="K105" s="115">
        <v>13837</v>
      </c>
      <c r="L105" s="116">
        <f t="shared" si="4"/>
        <v>0.35829979385491306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12059</v>
      </c>
      <c r="D106" s="116">
        <v>-0.21786223894149692</v>
      </c>
      <c r="E106" s="115">
        <v>3889</v>
      </c>
      <c r="F106" s="116">
        <f t="shared" si="4"/>
        <v>-0.67750228045443239</v>
      </c>
      <c r="G106" s="115">
        <v>9193</v>
      </c>
      <c r="H106" s="116">
        <f t="shared" si="4"/>
        <v>1.3638467472357934</v>
      </c>
      <c r="I106" s="115">
        <v>13403</v>
      </c>
      <c r="J106" s="116">
        <f t="shared" si="4"/>
        <v>0.45795714130316556</v>
      </c>
      <c r="K106" s="115">
        <v>11965</v>
      </c>
      <c r="L106" s="116">
        <f t="shared" si="4"/>
        <v>-0.10728941281802584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12412</v>
      </c>
      <c r="D107" s="116">
        <v>-2.4980361351139013E-2</v>
      </c>
      <c r="E107" s="115">
        <v>2134</v>
      </c>
      <c r="F107" s="116">
        <f t="shared" si="4"/>
        <v>-0.82806961005478574</v>
      </c>
      <c r="G107" s="115">
        <v>8135</v>
      </c>
      <c r="H107" s="116">
        <f t="shared" si="4"/>
        <v>2.8120899718837862</v>
      </c>
      <c r="I107" s="115">
        <v>11498</v>
      </c>
      <c r="J107" s="116">
        <f t="shared" si="4"/>
        <v>0.41339889366933003</v>
      </c>
      <c r="K107" s="115">
        <v>10513</v>
      </c>
      <c r="L107" s="116">
        <f t="shared" si="4"/>
        <v>-8.5667072534353794E-2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12425</v>
      </c>
      <c r="D108" s="116">
        <v>-6.8241469816272993E-2</v>
      </c>
      <c r="E108" s="115">
        <v>3464</v>
      </c>
      <c r="F108" s="116">
        <f t="shared" si="4"/>
        <v>-0.72120724346076459</v>
      </c>
      <c r="G108" s="115">
        <v>8972</v>
      </c>
      <c r="H108" s="116">
        <f t="shared" si="4"/>
        <v>1.5900692840646653</v>
      </c>
      <c r="I108" s="115">
        <v>10992</v>
      </c>
      <c r="J108" s="116">
        <f t="shared" si="4"/>
        <v>0.22514489522960313</v>
      </c>
      <c r="K108" s="115">
        <v>11541</v>
      </c>
      <c r="L108" s="116">
        <f t="shared" si="4"/>
        <v>4.994541484716164E-2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159162</v>
      </c>
      <c r="D109" s="119">
        <v>-8.3094258753586114E-2</v>
      </c>
      <c r="E109" s="118">
        <v>48658</v>
      </c>
      <c r="F109" s="119">
        <f t="shared" si="4"/>
        <v>-0.69428632462522466</v>
      </c>
      <c r="G109" s="118">
        <v>68948</v>
      </c>
      <c r="H109" s="119">
        <f t="shared" si="4"/>
        <v>0.41699206708043901</v>
      </c>
      <c r="I109" s="118">
        <v>135425</v>
      </c>
      <c r="J109" s="119">
        <f t="shared" si="4"/>
        <v>0.96416139699483661</v>
      </c>
      <c r="K109" s="118">
        <v>145200</v>
      </c>
      <c r="L109" s="119">
        <f t="shared" si="4"/>
        <v>7.2180173527782943E-2</v>
      </c>
      <c r="M109" s="118">
        <v>117226</v>
      </c>
      <c r="N109" s="119">
        <v>0.20424474030243256</v>
      </c>
      <c r="O109" s="119">
        <v>6.7466785652494643E-2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2C5B3-A399-43E7-8632-1999DD0D2892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797848</v>
      </c>
      <c r="D8" s="116">
        <f t="shared" ref="D8:D9" si="0">C8/C9-1</f>
        <v>0.12337357879545219</v>
      </c>
    </row>
    <row r="9" spans="1:5" x14ac:dyDescent="0.25">
      <c r="A9" s="1"/>
      <c r="B9" s="114">
        <v>2022</v>
      </c>
      <c r="C9" s="115">
        <v>710225</v>
      </c>
      <c r="D9" s="116">
        <f t="shared" si="0"/>
        <v>1.0051298121986201</v>
      </c>
    </row>
    <row r="10" spans="1:5" x14ac:dyDescent="0.25">
      <c r="A10" s="1"/>
      <c r="B10" s="114">
        <v>2021</v>
      </c>
      <c r="C10" s="115">
        <v>354204</v>
      </c>
      <c r="D10" s="116">
        <f>C10/C11-1</f>
        <v>0.56841942125888378</v>
      </c>
    </row>
    <row r="11" spans="1:5" x14ac:dyDescent="0.25">
      <c r="A11" s="1" t="s">
        <v>72</v>
      </c>
      <c r="B11" s="114">
        <v>2020</v>
      </c>
      <c r="C11" s="115">
        <v>225835</v>
      </c>
      <c r="D11" s="116">
        <f t="shared" ref="D11:D20" si="1">C11/C12-1</f>
        <v>-0.71475431370394371</v>
      </c>
    </row>
    <row r="12" spans="1:5" x14ac:dyDescent="0.25">
      <c r="A12" s="1" t="s">
        <v>74</v>
      </c>
      <c r="B12" s="114">
        <v>2019</v>
      </c>
      <c r="C12" s="115">
        <v>791721</v>
      </c>
      <c r="D12" s="116">
        <f t="shared" si="1"/>
        <v>-3.0745499397063059E-2</v>
      </c>
    </row>
    <row r="13" spans="1:5" x14ac:dyDescent="0.25">
      <c r="A13" s="1" t="s">
        <v>76</v>
      </c>
      <c r="B13" s="114">
        <v>2018</v>
      </c>
      <c r="C13" s="115">
        <v>816835</v>
      </c>
      <c r="D13" s="116">
        <f t="shared" si="1"/>
        <v>9.7939955461257E-6</v>
      </c>
    </row>
    <row r="14" spans="1:5" x14ac:dyDescent="0.25">
      <c r="A14" s="1" t="s">
        <v>78</v>
      </c>
      <c r="B14" s="114">
        <v>2017</v>
      </c>
      <c r="C14" s="115">
        <v>816827</v>
      </c>
      <c r="D14" s="116">
        <f>C14/C15-1</f>
        <v>4.8172239495846814E-2</v>
      </c>
    </row>
    <row r="15" spans="1:5" x14ac:dyDescent="0.25">
      <c r="A15" s="1" t="s">
        <v>80</v>
      </c>
      <c r="B15" s="114">
        <v>2016</v>
      </c>
      <c r="C15" s="115">
        <v>779287</v>
      </c>
      <c r="D15" s="116">
        <f>C15/C16-1</f>
        <v>0.12733303822262343</v>
      </c>
    </row>
    <row r="16" spans="1:5" x14ac:dyDescent="0.25">
      <c r="A16" s="1" t="s">
        <v>82</v>
      </c>
      <c r="B16" s="114">
        <v>2015</v>
      </c>
      <c r="C16" s="115">
        <v>691266</v>
      </c>
      <c r="D16" s="116">
        <f t="shared" si="1"/>
        <v>-3.5005625804434226E-2</v>
      </c>
    </row>
    <row r="17" spans="1:5" x14ac:dyDescent="0.25">
      <c r="A17" s="1" t="s">
        <v>84</v>
      </c>
      <c r="B17" s="114">
        <v>2014</v>
      </c>
      <c r="C17" s="115">
        <v>716342</v>
      </c>
      <c r="D17" s="116">
        <f t="shared" si="1"/>
        <v>8.8414565447620941E-3</v>
      </c>
    </row>
    <row r="18" spans="1:5" x14ac:dyDescent="0.25">
      <c r="A18" s="1" t="s">
        <v>86</v>
      </c>
      <c r="B18" s="114">
        <v>2013</v>
      </c>
      <c r="C18" s="115">
        <v>710064</v>
      </c>
      <c r="D18" s="116">
        <f t="shared" si="1"/>
        <v>3.8519760079680943E-2</v>
      </c>
    </row>
    <row r="19" spans="1:5" x14ac:dyDescent="0.25">
      <c r="A19" s="1" t="s">
        <v>88</v>
      </c>
      <c r="B19" s="114">
        <v>2012</v>
      </c>
      <c r="C19" s="115">
        <v>683727</v>
      </c>
      <c r="D19" s="116">
        <f>C19/C20-1</f>
        <v>-1.9914853358561913E-2</v>
      </c>
    </row>
    <row r="20" spans="1:5" x14ac:dyDescent="0.25">
      <c r="A20" s="1" t="s">
        <v>90</v>
      </c>
      <c r="B20" s="114">
        <v>2011</v>
      </c>
      <c r="C20" s="115">
        <v>697620</v>
      </c>
      <c r="D20" s="116">
        <f t="shared" si="1"/>
        <v>1.5196957988989679E-2</v>
      </c>
    </row>
    <row r="21" spans="1:5" x14ac:dyDescent="0.25">
      <c r="A21" s="1" t="s">
        <v>92</v>
      </c>
      <c r="B21" s="114">
        <v>2010</v>
      </c>
      <c r="C21" s="115">
        <v>687177</v>
      </c>
      <c r="D21" s="116"/>
    </row>
    <row r="22" spans="1:5" ht="6" customHeight="1" x14ac:dyDescent="0.25"/>
    <row r="23" spans="1:5" x14ac:dyDescent="0.25">
      <c r="B23" s="105" t="s">
        <v>55</v>
      </c>
      <c r="C23" s="105"/>
      <c r="D23" s="105"/>
    </row>
    <row r="26" spans="1:5" ht="48.75" customHeight="1" thickBot="1" x14ac:dyDescent="0.3">
      <c r="B26" s="270" t="s">
        <v>256</v>
      </c>
      <c r="C26" s="270"/>
      <c r="D26" s="270"/>
      <c r="E26" s="1" t="s">
        <v>94</v>
      </c>
    </row>
    <row r="27" spans="1:5" ht="10.5" customHeight="1" thickBot="1" x14ac:dyDescent="0.3">
      <c r="B27" s="106"/>
      <c r="C27" s="107"/>
      <c r="D27" s="106"/>
      <c r="E27" s="1" t="s">
        <v>95</v>
      </c>
    </row>
    <row r="28" spans="1:5" ht="22.5" thickTop="1" thickBot="1" x14ac:dyDescent="0.3">
      <c r="B28" s="121" t="s">
        <v>96</v>
      </c>
      <c r="C28" s="292" t="s">
        <v>137</v>
      </c>
      <c r="D28" s="293"/>
    </row>
    <row r="29" spans="1:5" ht="16.5" thickTop="1" thickBot="1" x14ac:dyDescent="0.3">
      <c r="B29" s="85"/>
      <c r="C29" s="111" t="s">
        <v>138</v>
      </c>
      <c r="D29" s="112" t="s">
        <v>139</v>
      </c>
    </row>
    <row r="30" spans="1:5" x14ac:dyDescent="0.25">
      <c r="B30" s="114">
        <v>2023</v>
      </c>
      <c r="C30" s="115">
        <v>652648</v>
      </c>
      <c r="D30" s="116">
        <f t="shared" ref="D30:D31" si="2">C30/C31-1</f>
        <v>0.13543493389004868</v>
      </c>
    </row>
    <row r="31" spans="1:5" x14ac:dyDescent="0.25">
      <c r="B31" s="114">
        <v>2022</v>
      </c>
      <c r="C31" s="115">
        <v>574800</v>
      </c>
      <c r="D31" s="116">
        <f t="shared" si="2"/>
        <v>1.0150321115068568</v>
      </c>
    </row>
    <row r="32" spans="1:5" x14ac:dyDescent="0.25">
      <c r="B32" s="114">
        <v>2021</v>
      </c>
      <c r="C32" s="115">
        <v>285256</v>
      </c>
      <c r="D32" s="116">
        <f>C32/C33-1</f>
        <v>0.61000581339564386</v>
      </c>
    </row>
    <row r="33" spans="2:5" x14ac:dyDescent="0.25">
      <c r="B33" s="114">
        <v>2020</v>
      </c>
      <c r="C33" s="115">
        <v>177177</v>
      </c>
      <c r="D33" s="116">
        <f t="shared" ref="D33:D42" si="3">C33/C34-1</f>
        <v>-0.71990438836535409</v>
      </c>
    </row>
    <row r="34" spans="2:5" x14ac:dyDescent="0.25">
      <c r="B34" s="114">
        <v>2019</v>
      </c>
      <c r="C34" s="115">
        <v>632559</v>
      </c>
      <c r="D34" s="116">
        <f t="shared" si="3"/>
        <v>-1.6618758832116387E-2</v>
      </c>
    </row>
    <row r="35" spans="2:5" x14ac:dyDescent="0.25">
      <c r="B35" s="114">
        <v>2018</v>
      </c>
      <c r="C35" s="115">
        <v>643249</v>
      </c>
      <c r="D35" s="116">
        <f t="shared" si="3"/>
        <v>1.6925331558486967E-2</v>
      </c>
    </row>
    <row r="36" spans="2:5" x14ac:dyDescent="0.25">
      <c r="B36" s="114">
        <v>2017</v>
      </c>
      <c r="C36" s="115">
        <v>632543</v>
      </c>
      <c r="D36" s="116">
        <f>C36/C37-1</f>
        <v>7.4612995732419973E-2</v>
      </c>
    </row>
    <row r="37" spans="2:5" x14ac:dyDescent="0.25">
      <c r="B37" s="114">
        <v>2016</v>
      </c>
      <c r="C37" s="115">
        <v>588624</v>
      </c>
      <c r="D37" s="116">
        <f>C37/C38-1</f>
        <v>0.11416403248092966</v>
      </c>
    </row>
    <row r="38" spans="2:5" x14ac:dyDescent="0.25">
      <c r="B38" s="114">
        <v>2015</v>
      </c>
      <c r="C38" s="115">
        <v>528310</v>
      </c>
      <c r="D38" s="116">
        <f t="shared" si="3"/>
        <v>-5.375901132852734E-2</v>
      </c>
    </row>
    <row r="39" spans="2:5" x14ac:dyDescent="0.25">
      <c r="B39" s="114">
        <v>2014</v>
      </c>
      <c r="C39" s="115">
        <v>558325</v>
      </c>
      <c r="D39" s="116">
        <f t="shared" si="3"/>
        <v>-8.9392059443234029E-3</v>
      </c>
    </row>
    <row r="40" spans="2:5" x14ac:dyDescent="0.25">
      <c r="B40" s="114">
        <v>2013</v>
      </c>
      <c r="C40" s="115">
        <v>563361</v>
      </c>
      <c r="D40" s="116">
        <f t="shared" si="3"/>
        <v>3.4056096929738322E-2</v>
      </c>
    </row>
    <row r="41" spans="2:5" x14ac:dyDescent="0.25">
      <c r="B41" s="114">
        <v>2012</v>
      </c>
      <c r="C41" s="115">
        <v>544807</v>
      </c>
      <c r="D41" s="116">
        <f>C41/C42-1</f>
        <v>-4.7296655437745194E-3</v>
      </c>
    </row>
    <row r="42" spans="2:5" x14ac:dyDescent="0.25">
      <c r="B42" s="114">
        <v>2011</v>
      </c>
      <c r="C42" s="115">
        <v>547396</v>
      </c>
      <c r="D42" s="116">
        <f t="shared" si="3"/>
        <v>3.9493048790445906E-2</v>
      </c>
    </row>
    <row r="43" spans="2:5" x14ac:dyDescent="0.25">
      <c r="B43" s="114">
        <v>2010</v>
      </c>
      <c r="C43" s="115">
        <v>526599</v>
      </c>
      <c r="D43" s="116"/>
    </row>
    <row r="44" spans="2:5" ht="6" customHeight="1" x14ac:dyDescent="0.25"/>
    <row r="45" spans="2:5" x14ac:dyDescent="0.25">
      <c r="B45" s="105" t="s">
        <v>55</v>
      </c>
      <c r="C45" s="105"/>
      <c r="D45" s="105"/>
    </row>
    <row r="48" spans="2:5" ht="48.75" customHeight="1" thickBot="1" x14ac:dyDescent="0.3">
      <c r="B48" s="270" t="s">
        <v>257</v>
      </c>
      <c r="C48" s="270"/>
      <c r="D48" s="270"/>
      <c r="E48" s="1" t="s">
        <v>98</v>
      </c>
    </row>
    <row r="49" spans="1:5" ht="10.5" customHeight="1" thickBot="1" x14ac:dyDescent="0.3">
      <c r="B49" s="106"/>
      <c r="C49" s="107"/>
      <c r="D49" s="106"/>
      <c r="E49" s="1" t="s">
        <v>99</v>
      </c>
    </row>
    <row r="50" spans="1:5" ht="22.5" thickTop="1" thickBot="1" x14ac:dyDescent="0.3">
      <c r="B50" s="109"/>
      <c r="C50" s="292" t="s">
        <v>140</v>
      </c>
      <c r="D50" s="293"/>
    </row>
    <row r="51" spans="1:5" ht="16.5" thickTop="1" thickBot="1" x14ac:dyDescent="0.3">
      <c r="B51" s="85"/>
      <c r="C51" s="111" t="s">
        <v>138</v>
      </c>
      <c r="D51" s="112" t="s">
        <v>139</v>
      </c>
    </row>
    <row r="52" spans="1:5" x14ac:dyDescent="0.25">
      <c r="A52" s="1">
        <v>1</v>
      </c>
      <c r="B52" s="114">
        <v>2023</v>
      </c>
      <c r="C52" s="115">
        <v>549349</v>
      </c>
      <c r="D52" s="116">
        <f t="shared" ref="D52:D53" si="4">C52/C53-1</f>
        <v>0.15326108862502719</v>
      </c>
    </row>
    <row r="53" spans="1:5" x14ac:dyDescent="0.25">
      <c r="A53" s="1"/>
      <c r="B53" s="114">
        <v>2022</v>
      </c>
      <c r="C53" s="115">
        <v>476344</v>
      </c>
      <c r="D53" s="116">
        <f t="shared" si="4"/>
        <v>1.2214532549235413</v>
      </c>
    </row>
    <row r="54" spans="1:5" x14ac:dyDescent="0.25">
      <c r="A54" s="1"/>
      <c r="B54" s="114">
        <v>2021</v>
      </c>
      <c r="C54" s="115">
        <v>214429</v>
      </c>
      <c r="D54" s="116">
        <f>C54/C55-1</f>
        <v>0.4982252903117621</v>
      </c>
    </row>
    <row r="55" spans="1:5" x14ac:dyDescent="0.25">
      <c r="A55" s="1">
        <v>2</v>
      </c>
      <c r="B55" s="114">
        <v>2020</v>
      </c>
      <c r="C55" s="115">
        <v>143122</v>
      </c>
      <c r="D55" s="116">
        <f t="shared" ref="D55:D64" si="5">C55/C56-1</f>
        <v>-0.71444532897585233</v>
      </c>
    </row>
    <row r="56" spans="1:5" x14ac:dyDescent="0.25">
      <c r="A56" s="1">
        <v>3</v>
      </c>
      <c r="B56" s="114">
        <v>2019</v>
      </c>
      <c r="C56" s="115">
        <v>501207</v>
      </c>
      <c r="D56" s="116">
        <f t="shared" si="5"/>
        <v>-1.5000786101721508E-2</v>
      </c>
    </row>
    <row r="57" spans="1:5" x14ac:dyDescent="0.25">
      <c r="A57" s="1">
        <v>4</v>
      </c>
      <c r="B57" s="114">
        <v>2018</v>
      </c>
      <c r="C57" s="115">
        <v>508840</v>
      </c>
      <c r="D57" s="116">
        <f t="shared" si="5"/>
        <v>5.5231466984096089E-2</v>
      </c>
    </row>
    <row r="58" spans="1:5" x14ac:dyDescent="0.25">
      <c r="A58" s="1">
        <v>5</v>
      </c>
      <c r="B58" s="114">
        <v>2017</v>
      </c>
      <c r="C58" s="115">
        <v>482207</v>
      </c>
      <c r="D58" s="116">
        <f>C58/C59-1</f>
        <v>8.6756725082936637E-2</v>
      </c>
    </row>
    <row r="59" spans="1:5" x14ac:dyDescent="0.25">
      <c r="A59" s="1">
        <v>6</v>
      </c>
      <c r="B59" s="114">
        <v>2016</v>
      </c>
      <c r="C59" s="115">
        <v>443712</v>
      </c>
      <c r="D59" s="116">
        <f>C59/C60-1</f>
        <v>7.6067186295004641E-2</v>
      </c>
    </row>
    <row r="60" spans="1:5" x14ac:dyDescent="0.25">
      <c r="A60" s="1">
        <v>7</v>
      </c>
      <c r="B60" s="114">
        <v>2015</v>
      </c>
      <c r="C60" s="115">
        <v>412346</v>
      </c>
      <c r="D60" s="116">
        <f t="shared" si="5"/>
        <v>-6.2112479358768513E-2</v>
      </c>
    </row>
    <row r="61" spans="1:5" x14ac:dyDescent="0.25">
      <c r="A61" s="1">
        <v>8</v>
      </c>
      <c r="B61" s="114">
        <v>2014</v>
      </c>
      <c r="C61" s="115">
        <v>439654</v>
      </c>
      <c r="D61" s="116">
        <f t="shared" si="5"/>
        <v>-2.5688870372258199E-2</v>
      </c>
    </row>
    <row r="62" spans="1:5" x14ac:dyDescent="0.25">
      <c r="A62" s="1">
        <v>9</v>
      </c>
      <c r="B62" s="114">
        <v>2013</v>
      </c>
      <c r="C62" s="115">
        <v>451246</v>
      </c>
      <c r="D62" s="116">
        <f t="shared" si="5"/>
        <v>3.6334615605442933E-2</v>
      </c>
    </row>
    <row r="63" spans="1:5" x14ac:dyDescent="0.25">
      <c r="A63" s="1">
        <v>10</v>
      </c>
      <c r="B63" s="114">
        <v>2012</v>
      </c>
      <c r="C63" s="115">
        <v>435425</v>
      </c>
      <c r="D63" s="116">
        <f>C63/C64-1</f>
        <v>1.0482515989491903E-2</v>
      </c>
    </row>
    <row r="64" spans="1:5" x14ac:dyDescent="0.25">
      <c r="A64" s="1">
        <v>11</v>
      </c>
      <c r="B64" s="114">
        <v>2011</v>
      </c>
      <c r="C64" s="115">
        <v>430908</v>
      </c>
      <c r="D64" s="116">
        <f t="shared" si="5"/>
        <v>2.0650202316170319E-3</v>
      </c>
    </row>
    <row r="65" spans="1:5" x14ac:dyDescent="0.25">
      <c r="A65" s="1">
        <v>12</v>
      </c>
      <c r="B65" s="114">
        <v>2010</v>
      </c>
      <c r="C65" s="115">
        <v>430020</v>
      </c>
      <c r="D65" s="116"/>
    </row>
    <row r="66" spans="1:5" ht="6" customHeight="1" x14ac:dyDescent="0.25"/>
    <row r="67" spans="1:5" x14ac:dyDescent="0.25">
      <c r="B67" s="105" t="s">
        <v>55</v>
      </c>
      <c r="C67" s="105"/>
      <c r="D67" s="105"/>
    </row>
    <row r="70" spans="1:5" ht="48.75" customHeight="1" thickBot="1" x14ac:dyDescent="0.3">
      <c r="B70" s="270" t="s">
        <v>141</v>
      </c>
      <c r="C70" s="270"/>
      <c r="D70" s="270"/>
      <c r="E70" s="1" t="s">
        <v>101</v>
      </c>
    </row>
    <row r="71" spans="1:5" ht="10.5" customHeight="1" thickBot="1" x14ac:dyDescent="0.3">
      <c r="B71" s="106"/>
      <c r="C71" s="107"/>
      <c r="D71" s="106"/>
      <c r="E71" s="1" t="s">
        <v>102</v>
      </c>
    </row>
    <row r="72" spans="1:5" ht="22.5" thickTop="1" thickBot="1" x14ac:dyDescent="0.3">
      <c r="B72" s="109"/>
      <c r="C72" s="292" t="s">
        <v>142</v>
      </c>
      <c r="D72" s="293"/>
    </row>
    <row r="73" spans="1:5" ht="16.5" thickTop="1" thickBot="1" x14ac:dyDescent="0.3">
      <c r="B73" s="85"/>
      <c r="C73" s="111" t="s">
        <v>138</v>
      </c>
      <c r="D73" s="112" t="s">
        <v>139</v>
      </c>
    </row>
    <row r="74" spans="1:5" x14ac:dyDescent="0.25">
      <c r="A74" s="1">
        <v>1</v>
      </c>
      <c r="B74" s="114">
        <v>2023</v>
      </c>
      <c r="C74" s="115">
        <v>103299</v>
      </c>
      <c r="D74" s="116">
        <f t="shared" ref="D74:D75" si="6">C74/C75-1</f>
        <v>4.9189485658568399E-2</v>
      </c>
    </row>
    <row r="75" spans="1:5" x14ac:dyDescent="0.25">
      <c r="A75" s="1"/>
      <c r="B75" s="114">
        <v>2022</v>
      </c>
      <c r="C75" s="115">
        <v>98456</v>
      </c>
      <c r="D75" s="116">
        <f t="shared" si="6"/>
        <v>0.39009134934417666</v>
      </c>
    </row>
    <row r="76" spans="1:5" x14ac:dyDescent="0.25">
      <c r="A76" s="1"/>
      <c r="B76" s="114">
        <v>2021</v>
      </c>
      <c r="C76" s="115">
        <v>70827</v>
      </c>
      <c r="D76" s="116">
        <f>C76/C77-1</f>
        <v>1.0797827044486858</v>
      </c>
    </row>
    <row r="77" spans="1:5" x14ac:dyDescent="0.25">
      <c r="A77" s="1">
        <v>2</v>
      </c>
      <c r="B77" s="114">
        <v>2020</v>
      </c>
      <c r="C77" s="115">
        <v>34055</v>
      </c>
      <c r="D77" s="116">
        <f t="shared" ref="D77:D79" si="7">C77/C78-1</f>
        <v>-0.74073481941652963</v>
      </c>
    </row>
    <row r="78" spans="1:5" x14ac:dyDescent="0.25">
      <c r="A78" s="1">
        <v>3</v>
      </c>
      <c r="B78" s="114">
        <v>2019</v>
      </c>
      <c r="C78" s="115">
        <v>131352</v>
      </c>
      <c r="D78" s="116">
        <f t="shared" si="7"/>
        <v>-2.2744012677722525E-2</v>
      </c>
    </row>
    <row r="79" spans="1:5" x14ac:dyDescent="0.25">
      <c r="A79" s="1">
        <v>4</v>
      </c>
      <c r="B79" s="114">
        <v>2018</v>
      </c>
      <c r="C79" s="115">
        <v>134409</v>
      </c>
      <c r="D79" s="116">
        <f t="shared" si="7"/>
        <v>-0.10594268837803322</v>
      </c>
    </row>
    <row r="80" spans="1:5" x14ac:dyDescent="0.25">
      <c r="A80" s="1">
        <v>5</v>
      </c>
      <c r="B80" s="114">
        <v>2017</v>
      </c>
      <c r="C80" s="115">
        <v>150336</v>
      </c>
      <c r="D80" s="116">
        <f>C80/C81-1</f>
        <v>3.7429612454455086E-2</v>
      </c>
    </row>
    <row r="81" spans="1:5" x14ac:dyDescent="0.25">
      <c r="A81" s="1">
        <v>6</v>
      </c>
      <c r="B81" s="114">
        <v>2016</v>
      </c>
      <c r="C81" s="115">
        <v>144912</v>
      </c>
      <c r="D81" s="116">
        <f>C81/C82-1</f>
        <v>0.24962919526749672</v>
      </c>
    </row>
    <row r="82" spans="1:5" x14ac:dyDescent="0.25">
      <c r="A82" s="1">
        <v>7</v>
      </c>
      <c r="B82" s="114">
        <v>2015</v>
      </c>
      <c r="C82" s="115">
        <v>115964</v>
      </c>
      <c r="D82" s="116">
        <f t="shared" ref="D82:D84" si="8">C82/C83-1</f>
        <v>-2.2810964768140485E-2</v>
      </c>
    </row>
    <row r="83" spans="1:5" x14ac:dyDescent="0.25">
      <c r="A83" s="1">
        <v>8</v>
      </c>
      <c r="B83" s="114">
        <v>2014</v>
      </c>
      <c r="C83" s="115">
        <v>118671</v>
      </c>
      <c r="D83" s="116">
        <f t="shared" si="8"/>
        <v>5.8475672300762671E-2</v>
      </c>
    </row>
    <row r="84" spans="1:5" x14ac:dyDescent="0.25">
      <c r="A84" s="1">
        <v>9</v>
      </c>
      <c r="B84" s="114">
        <v>2013</v>
      </c>
      <c r="C84" s="115">
        <v>112115</v>
      </c>
      <c r="D84" s="116">
        <f t="shared" si="8"/>
        <v>2.4985829478342048E-2</v>
      </c>
    </row>
    <row r="85" spans="1:5" x14ac:dyDescent="0.25">
      <c r="A85" s="1">
        <v>10</v>
      </c>
      <c r="B85" s="114">
        <v>2012</v>
      </c>
      <c r="C85" s="115">
        <v>109382</v>
      </c>
      <c r="D85" s="116">
        <f>C85/C86-1</f>
        <v>-6.1001991621454588E-2</v>
      </c>
    </row>
    <row r="86" spans="1:5" x14ac:dyDescent="0.25">
      <c r="A86" s="1">
        <v>11</v>
      </c>
      <c r="B86" s="114">
        <v>2011</v>
      </c>
      <c r="C86" s="115">
        <v>116488</v>
      </c>
      <c r="D86" s="116">
        <f t="shared" ref="D86" si="9">C86/C87-1</f>
        <v>0.2061421219933941</v>
      </c>
    </row>
    <row r="87" spans="1:5" x14ac:dyDescent="0.25">
      <c r="A87" s="1">
        <v>12</v>
      </c>
      <c r="B87" s="114">
        <v>2010</v>
      </c>
      <c r="C87" s="115">
        <v>96579</v>
      </c>
      <c r="D87" s="116"/>
    </row>
    <row r="88" spans="1:5" ht="6" customHeight="1" x14ac:dyDescent="0.25"/>
    <row r="89" spans="1:5" x14ac:dyDescent="0.25">
      <c r="B89" s="105" t="s">
        <v>55</v>
      </c>
      <c r="C89" s="105"/>
      <c r="D89" s="105"/>
    </row>
    <row r="92" spans="1:5" ht="48.75" customHeight="1" thickBot="1" x14ac:dyDescent="0.3">
      <c r="B92" s="270" t="s">
        <v>258</v>
      </c>
      <c r="C92" s="270"/>
      <c r="D92" s="270"/>
      <c r="E92" s="1" t="s">
        <v>114</v>
      </c>
    </row>
    <row r="93" spans="1:5" ht="10.5" customHeight="1" thickBot="1" x14ac:dyDescent="0.3">
      <c r="B93" s="106"/>
      <c r="C93" s="107"/>
      <c r="D93" s="106"/>
      <c r="E93" s="1" t="s">
        <v>115</v>
      </c>
    </row>
    <row r="94" spans="1:5" ht="22.5" thickTop="1" thickBot="1" x14ac:dyDescent="0.3">
      <c r="B94" s="121" t="s">
        <v>96</v>
      </c>
      <c r="C94" s="292" t="s">
        <v>32</v>
      </c>
      <c r="D94" s="293"/>
    </row>
    <row r="95" spans="1:5" ht="16.5" thickTop="1" thickBot="1" x14ac:dyDescent="0.3">
      <c r="B95" s="85"/>
      <c r="C95" s="111" t="s">
        <v>138</v>
      </c>
      <c r="D95" s="112" t="s">
        <v>139</v>
      </c>
    </row>
    <row r="96" spans="1:5" x14ac:dyDescent="0.25">
      <c r="B96" s="114">
        <v>2023</v>
      </c>
      <c r="C96" s="115">
        <v>145200</v>
      </c>
      <c r="D96" s="116">
        <f t="shared" ref="D96:D108" si="10">C96/C97-1</f>
        <v>7.2180173527782943E-2</v>
      </c>
    </row>
    <row r="97" spans="2:4" x14ac:dyDescent="0.25">
      <c r="B97" s="114">
        <v>2022</v>
      </c>
      <c r="C97" s="115">
        <v>135425</v>
      </c>
      <c r="D97" s="116">
        <f t="shared" si="10"/>
        <v>0.96416139699483661</v>
      </c>
    </row>
    <row r="98" spans="2:4" x14ac:dyDescent="0.25">
      <c r="B98" s="114">
        <v>2021</v>
      </c>
      <c r="C98" s="115">
        <v>68948</v>
      </c>
      <c r="D98" s="116">
        <f t="shared" si="10"/>
        <v>0.41699206708043901</v>
      </c>
    </row>
    <row r="99" spans="2:4" x14ac:dyDescent="0.25">
      <c r="B99" s="114">
        <v>2020</v>
      </c>
      <c r="C99" s="115">
        <v>48658</v>
      </c>
      <c r="D99" s="116">
        <f t="shared" si="10"/>
        <v>-0.69428632462522466</v>
      </c>
    </row>
    <row r="100" spans="2:4" x14ac:dyDescent="0.25">
      <c r="B100" s="114">
        <v>2019</v>
      </c>
      <c r="C100" s="115">
        <v>159162</v>
      </c>
      <c r="D100" s="116">
        <f t="shared" si="10"/>
        <v>-8.3094258753586114E-2</v>
      </c>
    </row>
    <row r="101" spans="2:4" x14ac:dyDescent="0.25">
      <c r="B101" s="114">
        <v>2018</v>
      </c>
      <c r="C101" s="115">
        <v>173586</v>
      </c>
      <c r="D101" s="116">
        <f t="shared" si="10"/>
        <v>-5.8051702806537708E-2</v>
      </c>
    </row>
    <row r="102" spans="2:4" x14ac:dyDescent="0.25">
      <c r="B102" s="114">
        <v>2017</v>
      </c>
      <c r="C102" s="115">
        <v>184284</v>
      </c>
      <c r="D102" s="116">
        <f t="shared" si="10"/>
        <v>-3.3456937108930385E-2</v>
      </c>
    </row>
    <row r="103" spans="2:4" x14ac:dyDescent="0.25">
      <c r="B103" s="114">
        <v>2016</v>
      </c>
      <c r="C103" s="115">
        <v>190663</v>
      </c>
      <c r="D103" s="116">
        <f t="shared" si="10"/>
        <v>0.17002749208375256</v>
      </c>
    </row>
    <row r="104" spans="2:4" x14ac:dyDescent="0.25">
      <c r="B104" s="114">
        <v>2015</v>
      </c>
      <c r="C104" s="115">
        <v>162956</v>
      </c>
      <c r="D104" s="116">
        <f t="shared" si="10"/>
        <v>3.1256130669484961E-2</v>
      </c>
    </row>
    <row r="105" spans="2:4" x14ac:dyDescent="0.25">
      <c r="B105" s="114">
        <v>2014</v>
      </c>
      <c r="C105" s="115">
        <v>158017</v>
      </c>
      <c r="D105" s="116">
        <f t="shared" si="10"/>
        <v>7.7121803916756937E-2</v>
      </c>
    </row>
    <row r="106" spans="2:4" x14ac:dyDescent="0.25">
      <c r="B106" s="114">
        <v>2013</v>
      </c>
      <c r="C106" s="115">
        <v>146703</v>
      </c>
      <c r="D106" s="116">
        <f t="shared" si="10"/>
        <v>5.6025050388712971E-2</v>
      </c>
    </row>
    <row r="107" spans="2:4" x14ac:dyDescent="0.25">
      <c r="B107" s="114">
        <v>2012</v>
      </c>
      <c r="C107" s="115">
        <v>138920</v>
      </c>
      <c r="D107" s="116">
        <f t="shared" si="10"/>
        <v>-7.524763020555969E-2</v>
      </c>
    </row>
    <row r="108" spans="2:4" x14ac:dyDescent="0.25">
      <c r="B108" s="114">
        <v>2011</v>
      </c>
      <c r="C108" s="115">
        <v>150224</v>
      </c>
      <c r="D108" s="116">
        <f t="shared" si="10"/>
        <v>-6.447956756218165E-2</v>
      </c>
    </row>
    <row r="109" spans="2:4" x14ac:dyDescent="0.25">
      <c r="B109" s="114">
        <v>2010</v>
      </c>
      <c r="C109" s="115">
        <v>160578</v>
      </c>
      <c r="D109" s="116"/>
    </row>
    <row r="110" spans="2:4" ht="6" customHeight="1" x14ac:dyDescent="0.25"/>
    <row r="111" spans="2:4" x14ac:dyDescent="0.25">
      <c r="B111" s="105" t="s">
        <v>55</v>
      </c>
      <c r="C111" s="105"/>
      <c r="D111" s="105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4445B-9268-4085-B73B-2B6E2EEA0201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agosto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agosto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3238788</v>
      </c>
      <c r="D6" s="131">
        <v>1201306</v>
      </c>
      <c r="E6" s="131">
        <v>1031934</v>
      </c>
      <c r="F6" s="131">
        <v>3101117</v>
      </c>
      <c r="G6" s="131">
        <v>3425135</v>
      </c>
      <c r="H6" s="131">
        <v>3660664</v>
      </c>
      <c r="I6" s="132">
        <f>IFERROR(H6/G6-1,"-")</f>
        <v>6.8764880800318728E-2</v>
      </c>
      <c r="J6" s="131">
        <f>IFERROR(H6-G6,"-")</f>
        <v>235529</v>
      </c>
      <c r="K6" s="132">
        <f>IFERROR(H6/C6-1,"-")</f>
        <v>0.13025736787958953</v>
      </c>
      <c r="L6" s="131">
        <f>IFERROR(H6-C6,"-")</f>
        <v>421876</v>
      </c>
      <c r="M6" s="132">
        <f>IFERROR(H6/$H$6,"-")</f>
        <v>1</v>
      </c>
      <c r="N6" s="133">
        <f>H6/H6</f>
        <v>1</v>
      </c>
      <c r="O6" s="131">
        <v>446971</v>
      </c>
      <c r="P6" s="131">
        <v>152176</v>
      </c>
      <c r="Q6" s="131">
        <v>286184</v>
      </c>
      <c r="R6" s="131">
        <v>442299</v>
      </c>
      <c r="S6" s="131">
        <v>447853</v>
      </c>
      <c r="T6" s="131">
        <v>494247</v>
      </c>
      <c r="U6" s="132">
        <f>IFERROR(T6/S6-1,"-")</f>
        <v>0.10359202684809521</v>
      </c>
      <c r="V6" s="131">
        <f t="shared" ref="V6:V57" si="0">T6-S6</f>
        <v>46394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2366450</v>
      </c>
      <c r="D7" s="135">
        <v>914906</v>
      </c>
      <c r="E7" s="135">
        <v>808744</v>
      </c>
      <c r="F7" s="135">
        <v>2458403</v>
      </c>
      <c r="G7" s="135">
        <v>2697945</v>
      </c>
      <c r="H7" s="135">
        <v>2857454</v>
      </c>
      <c r="I7" s="136">
        <f t="shared" ref="I7:I57" si="1">IFERROR(H7/G7-1,"-")</f>
        <v>5.9122406127626759E-2</v>
      </c>
      <c r="J7" s="135">
        <f t="shared" ref="J7:J57" si="2">IFERROR(H7-G7,"-")</f>
        <v>159509</v>
      </c>
      <c r="K7" s="136">
        <f t="shared" ref="K7:K57" si="3">IFERROR(H7/C7-1,"-")</f>
        <v>0.20748547402226958</v>
      </c>
      <c r="L7" s="135">
        <f t="shared" ref="L7:L57" si="4">IFERROR(H7-C7,"-")</f>
        <v>491004</v>
      </c>
      <c r="M7" s="136">
        <f t="shared" ref="M7:M57" si="5">IFERROR(H7/$H$6,"-")</f>
        <v>0.78058352255219277</v>
      </c>
      <c r="N7" s="136">
        <f>H7/H6</f>
        <v>0.78058352255219277</v>
      </c>
      <c r="O7" s="135">
        <v>325829</v>
      </c>
      <c r="P7" s="135">
        <v>120031</v>
      </c>
      <c r="Q7" s="135">
        <v>230328</v>
      </c>
      <c r="R7" s="135">
        <v>347304</v>
      </c>
      <c r="S7" s="135">
        <v>346742</v>
      </c>
      <c r="T7" s="135">
        <v>384377</v>
      </c>
      <c r="U7" s="136">
        <f t="shared" ref="U7:U57" si="6">IFERROR(T7/S7-1,"-")</f>
        <v>0.10853891365914725</v>
      </c>
      <c r="V7" s="135">
        <f t="shared" si="0"/>
        <v>37635</v>
      </c>
      <c r="W7" s="136">
        <f t="shared" ref="W7:W57" si="7">IFERROR(R7/$R$6,"-")</f>
        <v>0.78522447484620128</v>
      </c>
      <c r="X7" s="136">
        <f>IFERROR(T7/T6,"-")</f>
        <v>0.77770224199641069</v>
      </c>
    </row>
    <row r="8" spans="1:24" x14ac:dyDescent="0.25">
      <c r="B8" s="97" t="s">
        <v>140</v>
      </c>
      <c r="C8" s="52">
        <v>1869810</v>
      </c>
      <c r="D8" s="52">
        <v>727101</v>
      </c>
      <c r="E8" s="52">
        <v>664620</v>
      </c>
      <c r="F8" s="52">
        <v>2023705</v>
      </c>
      <c r="G8" s="52">
        <v>2210182</v>
      </c>
      <c r="H8" s="52">
        <v>2353453</v>
      </c>
      <c r="I8" s="98">
        <f t="shared" si="1"/>
        <v>6.482316840875546E-2</v>
      </c>
      <c r="J8" s="52">
        <f t="shared" si="2"/>
        <v>143271</v>
      </c>
      <c r="K8" s="98">
        <f t="shared" si="3"/>
        <v>0.25865890117177681</v>
      </c>
      <c r="L8" s="52">
        <f t="shared" si="4"/>
        <v>483643</v>
      </c>
      <c r="M8" s="98">
        <f t="shared" si="5"/>
        <v>0.64290330934497131</v>
      </c>
      <c r="N8" s="98">
        <f>H8/H6</f>
        <v>0.64290330934497131</v>
      </c>
      <c r="O8" s="52">
        <v>263242</v>
      </c>
      <c r="P8" s="52">
        <v>94104</v>
      </c>
      <c r="Q8" s="52">
        <v>193973</v>
      </c>
      <c r="R8" s="52">
        <v>285837</v>
      </c>
      <c r="S8" s="52">
        <v>291854</v>
      </c>
      <c r="T8" s="52">
        <v>320782</v>
      </c>
      <c r="U8" s="98">
        <f t="shared" si="6"/>
        <v>9.9118052176773386E-2</v>
      </c>
      <c r="V8" s="52">
        <f t="shared" si="0"/>
        <v>28928</v>
      </c>
      <c r="W8" s="98">
        <f t="shared" si="7"/>
        <v>0.64625287418691879</v>
      </c>
      <c r="X8" s="98">
        <f>IFERROR(T8/T6,"-")</f>
        <v>0.64903175942393176</v>
      </c>
    </row>
    <row r="9" spans="1:24" x14ac:dyDescent="0.25">
      <c r="B9" s="97" t="s">
        <v>142</v>
      </c>
      <c r="C9" s="52">
        <v>496640</v>
      </c>
      <c r="D9" s="52">
        <v>187805</v>
      </c>
      <c r="E9" s="52">
        <v>144124</v>
      </c>
      <c r="F9" s="52">
        <v>434698</v>
      </c>
      <c r="G9" s="52">
        <v>487763</v>
      </c>
      <c r="H9" s="52">
        <v>504001</v>
      </c>
      <c r="I9" s="98">
        <f t="shared" si="1"/>
        <v>3.3290758011575328E-2</v>
      </c>
      <c r="J9" s="52">
        <f t="shared" si="2"/>
        <v>16238</v>
      </c>
      <c r="K9" s="98">
        <f t="shared" si="3"/>
        <v>1.4821601159793918E-2</v>
      </c>
      <c r="L9" s="52">
        <f t="shared" si="4"/>
        <v>7361</v>
      </c>
      <c r="M9" s="98">
        <f t="shared" si="5"/>
        <v>0.13768021320722143</v>
      </c>
      <c r="N9" s="98">
        <f>H9/H6</f>
        <v>0.13768021320722143</v>
      </c>
      <c r="O9" s="52">
        <v>62587</v>
      </c>
      <c r="P9" s="52">
        <v>25927</v>
      </c>
      <c r="Q9" s="52">
        <v>36355</v>
      </c>
      <c r="R9" s="52">
        <v>61467</v>
      </c>
      <c r="S9" s="52">
        <v>54888</v>
      </c>
      <c r="T9" s="52">
        <v>63595</v>
      </c>
      <c r="U9" s="98">
        <f t="shared" si="6"/>
        <v>0.15863212359714329</v>
      </c>
      <c r="V9" s="52">
        <f t="shared" si="0"/>
        <v>8707</v>
      </c>
      <c r="W9" s="98">
        <f t="shared" si="7"/>
        <v>0.13897160065928252</v>
      </c>
      <c r="X9" s="98">
        <f>IFERROR(T9/T6,"-")</f>
        <v>0.12867048257247896</v>
      </c>
    </row>
    <row r="10" spans="1:24" ht="16.5" thickBot="1" x14ac:dyDescent="0.3">
      <c r="B10" s="137" t="s">
        <v>63</v>
      </c>
      <c r="C10" s="138">
        <v>872338</v>
      </c>
      <c r="D10" s="138">
        <v>280673</v>
      </c>
      <c r="E10" s="138">
        <v>223190</v>
      </c>
      <c r="F10" s="138">
        <v>642714</v>
      </c>
      <c r="G10" s="138">
        <v>727190</v>
      </c>
      <c r="H10" s="138">
        <v>803210</v>
      </c>
      <c r="I10" s="139">
        <f t="shared" si="1"/>
        <v>0.10453939135576662</v>
      </c>
      <c r="J10" s="138">
        <f t="shared" si="2"/>
        <v>76020</v>
      </c>
      <c r="K10" s="139">
        <f t="shared" si="3"/>
        <v>-7.9244513021328844E-2</v>
      </c>
      <c r="L10" s="138">
        <f t="shared" si="4"/>
        <v>-69128</v>
      </c>
      <c r="M10" s="139">
        <f t="shared" si="5"/>
        <v>0.21941647744780729</v>
      </c>
      <c r="N10" s="139">
        <f>H10/H6</f>
        <v>0.21941647744780729</v>
      </c>
      <c r="O10" s="138">
        <v>121142</v>
      </c>
      <c r="P10" s="138">
        <v>32145</v>
      </c>
      <c r="Q10" s="138">
        <v>55856</v>
      </c>
      <c r="R10" s="138">
        <v>94995</v>
      </c>
      <c r="S10" s="138">
        <v>101111</v>
      </c>
      <c r="T10" s="138">
        <v>109870</v>
      </c>
      <c r="U10" s="139">
        <f t="shared" si="6"/>
        <v>8.6627567722601828E-2</v>
      </c>
      <c r="V10" s="138">
        <f t="shared" si="0"/>
        <v>8759</v>
      </c>
      <c r="W10" s="139">
        <f t="shared" si="7"/>
        <v>0.21477552515379866</v>
      </c>
      <c r="X10" s="139">
        <f>IFERROR(T10/T6,"-")</f>
        <v>0.22229775800358931</v>
      </c>
    </row>
    <row r="11" spans="1:24" ht="15.75" x14ac:dyDescent="0.25">
      <c r="A11" s="140">
        <f>G11/$G$11</f>
        <v>1</v>
      </c>
      <c r="B11" s="130" t="s">
        <v>44</v>
      </c>
      <c r="C11" s="131">
        <v>1190064</v>
      </c>
      <c r="D11" s="131">
        <v>396965</v>
      </c>
      <c r="E11" s="131">
        <v>400181</v>
      </c>
      <c r="F11" s="131">
        <v>1157727</v>
      </c>
      <c r="G11" s="131">
        <v>1246990</v>
      </c>
      <c r="H11" s="131">
        <v>1301111</v>
      </c>
      <c r="I11" s="132">
        <f t="shared" si="1"/>
        <v>4.3401310355335676E-2</v>
      </c>
      <c r="J11" s="131">
        <f t="shared" si="2"/>
        <v>54121</v>
      </c>
      <c r="K11" s="132">
        <f t="shared" si="3"/>
        <v>9.3311788273571894E-2</v>
      </c>
      <c r="L11" s="131">
        <f t="shared" si="4"/>
        <v>111047</v>
      </c>
      <c r="M11" s="132">
        <f t="shared" si="5"/>
        <v>0.35543032630145788</v>
      </c>
      <c r="N11" s="133">
        <f>H11/H11</f>
        <v>1</v>
      </c>
      <c r="O11" s="131">
        <v>164814</v>
      </c>
      <c r="P11" s="131">
        <v>52795</v>
      </c>
      <c r="Q11" s="131">
        <v>118184</v>
      </c>
      <c r="R11" s="131">
        <v>164674</v>
      </c>
      <c r="S11" s="131">
        <v>166974</v>
      </c>
      <c r="T11" s="131">
        <v>175399</v>
      </c>
      <c r="U11" s="132">
        <f t="shared" si="6"/>
        <v>5.0456957370608624E-2</v>
      </c>
      <c r="V11" s="131">
        <f t="shared" si="0"/>
        <v>8425</v>
      </c>
      <c r="W11" s="132">
        <f t="shared" si="7"/>
        <v>0.37231375155720453</v>
      </c>
      <c r="X11" s="133">
        <f>IFERROR(T11/T11,"-")</f>
        <v>1</v>
      </c>
    </row>
    <row r="12" spans="1:24" ht="15.75" x14ac:dyDescent="0.25">
      <c r="A12" s="140">
        <f>G12/$G$11</f>
        <v>0.81774272448054919</v>
      </c>
      <c r="B12" s="134" t="s">
        <v>60</v>
      </c>
      <c r="C12" s="135">
        <v>915210</v>
      </c>
      <c r="D12" s="135">
        <v>323732</v>
      </c>
      <c r="E12" s="135">
        <v>332691</v>
      </c>
      <c r="F12" s="135">
        <v>990351</v>
      </c>
      <c r="G12" s="135">
        <v>1019717</v>
      </c>
      <c r="H12" s="135">
        <v>1059130</v>
      </c>
      <c r="I12" s="136">
        <f t="shared" si="1"/>
        <v>3.8650919814026796E-2</v>
      </c>
      <c r="J12" s="135">
        <f t="shared" si="2"/>
        <v>39413</v>
      </c>
      <c r="K12" s="136">
        <f t="shared" si="3"/>
        <v>0.15725352651304081</v>
      </c>
      <c r="L12" s="135">
        <f t="shared" si="4"/>
        <v>143920</v>
      </c>
      <c r="M12" s="136">
        <f t="shared" si="5"/>
        <v>0.28932729144220831</v>
      </c>
      <c r="N12" s="136">
        <f>H12/H11</f>
        <v>0.81401971084711455</v>
      </c>
      <c r="O12" s="135">
        <v>127392</v>
      </c>
      <c r="P12" s="135">
        <v>43908</v>
      </c>
      <c r="Q12" s="135">
        <v>100580</v>
      </c>
      <c r="R12" s="135">
        <v>138022</v>
      </c>
      <c r="S12" s="135">
        <v>134916</v>
      </c>
      <c r="T12" s="135">
        <v>143446</v>
      </c>
      <c r="U12" s="136">
        <f t="shared" si="6"/>
        <v>6.3224524889560874E-2</v>
      </c>
      <c r="V12" s="135">
        <f t="shared" si="0"/>
        <v>8530</v>
      </c>
      <c r="W12" s="136">
        <f t="shared" si="7"/>
        <v>0.31205587170669613</v>
      </c>
      <c r="X12" s="136">
        <f>IFERROR(T12/T11,"-")</f>
        <v>0.81782678350503712</v>
      </c>
    </row>
    <row r="13" spans="1:24" x14ac:dyDescent="0.25">
      <c r="A13" s="140">
        <f>G13/$G$11</f>
        <v>0.72874521848611451</v>
      </c>
      <c r="B13" s="97" t="s">
        <v>140</v>
      </c>
      <c r="C13" s="52">
        <v>765968</v>
      </c>
      <c r="D13" s="52">
        <v>284685</v>
      </c>
      <c r="E13" s="52">
        <v>314175</v>
      </c>
      <c r="F13" s="52">
        <v>883564</v>
      </c>
      <c r="G13" s="52">
        <v>908738</v>
      </c>
      <c r="H13" s="52">
        <v>955619</v>
      </c>
      <c r="I13" s="98">
        <f t="shared" si="1"/>
        <v>5.1589126899062254E-2</v>
      </c>
      <c r="J13" s="52">
        <f t="shared" si="2"/>
        <v>46881</v>
      </c>
      <c r="K13" s="98">
        <f t="shared" si="3"/>
        <v>0.24759650533703748</v>
      </c>
      <c r="L13" s="52">
        <f t="shared" si="4"/>
        <v>189651</v>
      </c>
      <c r="M13" s="98">
        <f t="shared" si="5"/>
        <v>0.26105072740901653</v>
      </c>
      <c r="N13" s="98">
        <f>H13/H11</f>
        <v>0.73446385435216521</v>
      </c>
      <c r="O13" s="52">
        <v>108308</v>
      </c>
      <c r="P13" s="52">
        <v>40708</v>
      </c>
      <c r="Q13" s="52">
        <v>92057</v>
      </c>
      <c r="R13" s="52">
        <v>121901</v>
      </c>
      <c r="S13" s="52">
        <v>120435</v>
      </c>
      <c r="T13" s="52">
        <v>130238</v>
      </c>
      <c r="U13" s="98">
        <f t="shared" si="6"/>
        <v>8.1396603977249127E-2</v>
      </c>
      <c r="V13" s="52">
        <f t="shared" si="0"/>
        <v>9803</v>
      </c>
      <c r="W13" s="98">
        <f t="shared" si="7"/>
        <v>0.27560767715956852</v>
      </c>
      <c r="X13" s="98">
        <f>IFERROR(T13/T11,"-")</f>
        <v>0.74252418770916595</v>
      </c>
    </row>
    <row r="14" spans="1:24" x14ac:dyDescent="0.25">
      <c r="A14" s="140">
        <f>G14/$G$11</f>
        <v>8.8997505994434595E-2</v>
      </c>
      <c r="B14" s="97" t="s">
        <v>142</v>
      </c>
      <c r="C14" s="52">
        <v>149242</v>
      </c>
      <c r="D14" s="52">
        <v>39047</v>
      </c>
      <c r="E14" s="52">
        <v>18516</v>
      </c>
      <c r="F14" s="52">
        <v>106787</v>
      </c>
      <c r="G14" s="52">
        <v>110979</v>
      </c>
      <c r="H14" s="52">
        <v>103511</v>
      </c>
      <c r="I14" s="98">
        <f t="shared" si="1"/>
        <v>-6.7292010200127983E-2</v>
      </c>
      <c r="J14" s="52">
        <f t="shared" si="2"/>
        <v>-7468</v>
      </c>
      <c r="K14" s="98">
        <f t="shared" si="3"/>
        <v>-0.30642178475228155</v>
      </c>
      <c r="L14" s="52">
        <f t="shared" si="4"/>
        <v>-45731</v>
      </c>
      <c r="M14" s="98">
        <f t="shared" si="5"/>
        <v>2.8276564033191794E-2</v>
      </c>
      <c r="N14" s="98">
        <f>H14/H11</f>
        <v>7.9555856494949312E-2</v>
      </c>
      <c r="O14" s="52">
        <v>19084</v>
      </c>
      <c r="P14" s="52">
        <v>3200</v>
      </c>
      <c r="Q14" s="52">
        <v>8523</v>
      </c>
      <c r="R14" s="52">
        <v>16121</v>
      </c>
      <c r="S14" s="52">
        <v>14481</v>
      </c>
      <c r="T14" s="52">
        <v>13208</v>
      </c>
      <c r="U14" s="98">
        <f t="shared" si="6"/>
        <v>-8.790829362613084E-2</v>
      </c>
      <c r="V14" s="52">
        <f t="shared" si="0"/>
        <v>-1273</v>
      </c>
      <c r="W14" s="98">
        <f t="shared" si="7"/>
        <v>3.6448194547127624E-2</v>
      </c>
      <c r="X14" s="98">
        <f>IFERROR(T14/T11,"-")</f>
        <v>7.5302595795871133E-2</v>
      </c>
    </row>
    <row r="15" spans="1:24" ht="16.5" thickBot="1" x14ac:dyDescent="0.3">
      <c r="A15" s="140">
        <f>G15/$G$11</f>
        <v>0.18225727551945084</v>
      </c>
      <c r="B15" s="137" t="s">
        <v>63</v>
      </c>
      <c r="C15" s="138">
        <v>274854</v>
      </c>
      <c r="D15" s="138">
        <v>73233</v>
      </c>
      <c r="E15" s="138">
        <v>67490</v>
      </c>
      <c r="F15" s="138">
        <v>167376</v>
      </c>
      <c r="G15" s="138">
        <v>227273</v>
      </c>
      <c r="H15" s="138">
        <v>241981</v>
      </c>
      <c r="I15" s="139">
        <f t="shared" si="1"/>
        <v>6.4715122341853171E-2</v>
      </c>
      <c r="J15" s="138">
        <f t="shared" si="2"/>
        <v>14708</v>
      </c>
      <c r="K15" s="139">
        <f t="shared" si="3"/>
        <v>-0.119601679437083</v>
      </c>
      <c r="L15" s="138">
        <f t="shared" si="4"/>
        <v>-32873</v>
      </c>
      <c r="M15" s="139">
        <f t="shared" si="5"/>
        <v>6.6103034859249579E-2</v>
      </c>
      <c r="N15" s="139">
        <f>H15/H11</f>
        <v>0.1859802891528855</v>
      </c>
      <c r="O15" s="138">
        <v>37422</v>
      </c>
      <c r="P15" s="138">
        <v>8887</v>
      </c>
      <c r="Q15" s="138">
        <v>17604</v>
      </c>
      <c r="R15" s="138">
        <v>26652</v>
      </c>
      <c r="S15" s="138">
        <v>32058</v>
      </c>
      <c r="T15" s="138">
        <v>31953</v>
      </c>
      <c r="U15" s="139">
        <f t="shared" si="6"/>
        <v>-3.2753134942915541E-3</v>
      </c>
      <c r="V15" s="138">
        <f t="shared" si="0"/>
        <v>-105</v>
      </c>
      <c r="W15" s="139">
        <f t="shared" si="7"/>
        <v>6.0257879850508365E-2</v>
      </c>
      <c r="X15" s="139">
        <f>IFERROR(T15/T11,"-")</f>
        <v>0.1821732164949629</v>
      </c>
    </row>
    <row r="16" spans="1:24" ht="15.75" x14ac:dyDescent="0.25">
      <c r="A16" s="79"/>
      <c r="B16" s="130" t="s">
        <v>45</v>
      </c>
      <c r="C16" s="131">
        <v>873555</v>
      </c>
      <c r="D16" s="131">
        <v>280080</v>
      </c>
      <c r="E16" s="131">
        <v>176500</v>
      </c>
      <c r="F16" s="131">
        <v>810745</v>
      </c>
      <c r="G16" s="131">
        <v>867527</v>
      </c>
      <c r="H16" s="131">
        <v>922227</v>
      </c>
      <c r="I16" s="132">
        <f t="shared" si="1"/>
        <v>6.3052792593198737E-2</v>
      </c>
      <c r="J16" s="131">
        <f t="shared" si="2"/>
        <v>54700</v>
      </c>
      <c r="K16" s="132">
        <f t="shared" si="3"/>
        <v>5.5717155760083736E-2</v>
      </c>
      <c r="L16" s="131">
        <f t="shared" si="4"/>
        <v>48672</v>
      </c>
      <c r="M16" s="132">
        <f t="shared" si="5"/>
        <v>0.2519288850328793</v>
      </c>
      <c r="N16" s="133">
        <f>H16/H16</f>
        <v>1</v>
      </c>
      <c r="O16" s="131">
        <v>119564</v>
      </c>
      <c r="P16" s="131">
        <v>30803</v>
      </c>
      <c r="Q16" s="131">
        <v>53067</v>
      </c>
      <c r="R16" s="131">
        <v>117894</v>
      </c>
      <c r="S16" s="131">
        <v>116797</v>
      </c>
      <c r="T16" s="131">
        <v>126181</v>
      </c>
      <c r="U16" s="132">
        <f t="shared" si="6"/>
        <v>8.0344529397159192E-2</v>
      </c>
      <c r="V16" s="131">
        <f t="shared" si="0"/>
        <v>9384</v>
      </c>
      <c r="W16" s="132">
        <f t="shared" si="7"/>
        <v>0.266548194773219</v>
      </c>
      <c r="X16" s="133">
        <f>IFERROR(T16/T16,"-")</f>
        <v>1</v>
      </c>
    </row>
    <row r="17" spans="2:24" ht="15.75" x14ac:dyDescent="0.25">
      <c r="B17" s="134" t="s">
        <v>60</v>
      </c>
      <c r="C17" s="135">
        <v>480320</v>
      </c>
      <c r="D17" s="135">
        <v>161287</v>
      </c>
      <c r="E17" s="135">
        <v>70768</v>
      </c>
      <c r="F17" s="135">
        <v>482585</v>
      </c>
      <c r="G17" s="135">
        <v>531101</v>
      </c>
      <c r="H17" s="135">
        <v>567656</v>
      </c>
      <c r="I17" s="136">
        <f t="shared" si="1"/>
        <v>6.8828716195224571E-2</v>
      </c>
      <c r="J17" s="135">
        <f t="shared" si="2"/>
        <v>36555</v>
      </c>
      <c r="K17" s="136">
        <f t="shared" si="3"/>
        <v>0.18182878081279141</v>
      </c>
      <c r="L17" s="135">
        <f t="shared" si="4"/>
        <v>87336</v>
      </c>
      <c r="M17" s="136">
        <f t="shared" si="5"/>
        <v>0.15506913499845928</v>
      </c>
      <c r="N17" s="136">
        <f>H17/H16</f>
        <v>0.61552741353267693</v>
      </c>
      <c r="O17" s="135">
        <v>64060</v>
      </c>
      <c r="P17" s="135">
        <v>14181</v>
      </c>
      <c r="Q17" s="135">
        <v>28251</v>
      </c>
      <c r="R17" s="135">
        <v>71571</v>
      </c>
      <c r="S17" s="135">
        <v>69694</v>
      </c>
      <c r="T17" s="135">
        <v>78502</v>
      </c>
      <c r="U17" s="136">
        <f t="shared" si="6"/>
        <v>0.12638103710505932</v>
      </c>
      <c r="V17" s="135">
        <f t="shared" si="0"/>
        <v>8808</v>
      </c>
      <c r="W17" s="136">
        <f t="shared" si="7"/>
        <v>0.16181587568590478</v>
      </c>
      <c r="X17" s="136">
        <f>IFERROR(T17/T16,"-")</f>
        <v>0.62213803979996984</v>
      </c>
    </row>
    <row r="18" spans="2:24" x14ac:dyDescent="0.25">
      <c r="B18" s="97" t="s">
        <v>140</v>
      </c>
      <c r="C18" s="52">
        <v>363315</v>
      </c>
      <c r="D18" s="52">
        <v>117565</v>
      </c>
      <c r="E18" s="52">
        <v>58109</v>
      </c>
      <c r="F18" s="52">
        <v>366448</v>
      </c>
      <c r="G18" s="52">
        <v>401446</v>
      </c>
      <c r="H18" s="52">
        <v>428409</v>
      </c>
      <c r="I18" s="98">
        <f t="shared" si="1"/>
        <v>6.7164699610906542E-2</v>
      </c>
      <c r="J18" s="52">
        <f t="shared" si="2"/>
        <v>26963</v>
      </c>
      <c r="K18" s="98">
        <f t="shared" si="3"/>
        <v>0.17916683869369554</v>
      </c>
      <c r="L18" s="52">
        <f t="shared" si="4"/>
        <v>65094</v>
      </c>
      <c r="M18" s="98">
        <f t="shared" si="5"/>
        <v>0.11703040759818438</v>
      </c>
      <c r="N18" s="98">
        <f>H18/H16</f>
        <v>0.46453747287815256</v>
      </c>
      <c r="O18" s="52">
        <v>50189</v>
      </c>
      <c r="P18" s="52">
        <v>10075</v>
      </c>
      <c r="Q18" s="52">
        <v>22858</v>
      </c>
      <c r="R18" s="52">
        <v>54395</v>
      </c>
      <c r="S18" s="52">
        <v>55335</v>
      </c>
      <c r="T18" s="52">
        <v>59369</v>
      </c>
      <c r="U18" s="98">
        <f t="shared" si="6"/>
        <v>7.2901418631968973E-2</v>
      </c>
      <c r="V18" s="52">
        <f t="shared" si="0"/>
        <v>4034</v>
      </c>
      <c r="W18" s="98">
        <f t="shared" si="7"/>
        <v>0.12298241687184461</v>
      </c>
      <c r="X18" s="98">
        <f>IFERROR(T18/T16,"-")</f>
        <v>0.47050665314112267</v>
      </c>
    </row>
    <row r="19" spans="2:24" x14ac:dyDescent="0.25">
      <c r="B19" s="97" t="s">
        <v>142</v>
      </c>
      <c r="C19" s="52">
        <v>117005</v>
      </c>
      <c r="D19" s="52">
        <v>43722</v>
      </c>
      <c r="E19" s="52">
        <v>12659</v>
      </c>
      <c r="F19" s="52">
        <v>116137</v>
      </c>
      <c r="G19" s="52">
        <v>129655</v>
      </c>
      <c r="H19" s="52">
        <v>139247</v>
      </c>
      <c r="I19" s="98">
        <f t="shared" si="1"/>
        <v>7.3980949442751909E-2</v>
      </c>
      <c r="J19" s="52">
        <f t="shared" si="2"/>
        <v>9592</v>
      </c>
      <c r="K19" s="98">
        <f t="shared" si="3"/>
        <v>0.19009444040852963</v>
      </c>
      <c r="L19" s="52">
        <f t="shared" si="4"/>
        <v>22242</v>
      </c>
      <c r="M19" s="98">
        <f t="shared" si="5"/>
        <v>3.8038727400274926E-2</v>
      </c>
      <c r="N19" s="98">
        <f>H19/H16</f>
        <v>0.15098994065452431</v>
      </c>
      <c r="O19" s="52">
        <v>13871</v>
      </c>
      <c r="P19" s="52">
        <v>4106</v>
      </c>
      <c r="Q19" s="52">
        <v>5393</v>
      </c>
      <c r="R19" s="52">
        <v>17176</v>
      </c>
      <c r="S19" s="52">
        <v>14359</v>
      </c>
      <c r="T19" s="52">
        <v>19133</v>
      </c>
      <c r="U19" s="98">
        <f t="shared" si="6"/>
        <v>0.33247440629570302</v>
      </c>
      <c r="V19" s="52">
        <f t="shared" si="0"/>
        <v>4774</v>
      </c>
      <c r="W19" s="98">
        <f t="shared" si="7"/>
        <v>3.8833458814060175E-2</v>
      </c>
      <c r="X19" s="98">
        <f>IFERROR(T19/T16,"-")</f>
        <v>0.15163138665884721</v>
      </c>
    </row>
    <row r="20" spans="2:24" ht="16.5" thickBot="1" x14ac:dyDescent="0.3">
      <c r="B20" s="137" t="s">
        <v>63</v>
      </c>
      <c r="C20" s="138">
        <v>393235</v>
      </c>
      <c r="D20" s="138">
        <v>118793</v>
      </c>
      <c r="E20" s="138">
        <v>105732</v>
      </c>
      <c r="F20" s="138">
        <v>328160</v>
      </c>
      <c r="G20" s="138">
        <v>336426</v>
      </c>
      <c r="H20" s="138">
        <v>354571</v>
      </c>
      <c r="I20" s="139">
        <f t="shared" si="1"/>
        <v>5.3934594829174953E-2</v>
      </c>
      <c r="J20" s="138">
        <f t="shared" si="2"/>
        <v>18145</v>
      </c>
      <c r="K20" s="139">
        <f t="shared" si="3"/>
        <v>-9.8322885806197302E-2</v>
      </c>
      <c r="L20" s="138">
        <f t="shared" si="4"/>
        <v>-38664</v>
      </c>
      <c r="M20" s="139">
        <f t="shared" si="5"/>
        <v>9.6859750034419989E-2</v>
      </c>
      <c r="N20" s="139">
        <f>H20/H16</f>
        <v>0.38447258646732313</v>
      </c>
      <c r="O20" s="138">
        <v>55504</v>
      </c>
      <c r="P20" s="138">
        <v>16622</v>
      </c>
      <c r="Q20" s="138">
        <v>24816</v>
      </c>
      <c r="R20" s="138">
        <v>46323</v>
      </c>
      <c r="S20" s="138">
        <v>47103</v>
      </c>
      <c r="T20" s="138">
        <v>47679</v>
      </c>
      <c r="U20" s="139">
        <f t="shared" si="6"/>
        <v>1.2228520476402771E-2</v>
      </c>
      <c r="V20" s="138">
        <f t="shared" si="0"/>
        <v>576</v>
      </c>
      <c r="W20" s="139">
        <f t="shared" si="7"/>
        <v>0.10473231908731424</v>
      </c>
      <c r="X20" s="139">
        <f>IFERROR(T20/T16,"-")</f>
        <v>0.3778619602000301</v>
      </c>
    </row>
    <row r="21" spans="2:24" ht="15.75" x14ac:dyDescent="0.25">
      <c r="B21" s="130" t="s">
        <v>46</v>
      </c>
      <c r="C21" s="131">
        <v>29886</v>
      </c>
      <c r="D21" s="131">
        <v>11125</v>
      </c>
      <c r="E21" s="131">
        <v>9212</v>
      </c>
      <c r="F21" s="131">
        <v>22508</v>
      </c>
      <c r="G21" s="131">
        <v>33326</v>
      </c>
      <c r="H21" s="131">
        <v>28900</v>
      </c>
      <c r="I21" s="132">
        <f t="shared" si="1"/>
        <v>-0.13280921802796619</v>
      </c>
      <c r="J21" s="131">
        <f t="shared" si="2"/>
        <v>-4426</v>
      </c>
      <c r="K21" s="132">
        <f t="shared" si="3"/>
        <v>-3.2992036405005698E-2</v>
      </c>
      <c r="L21" s="131">
        <f t="shared" si="4"/>
        <v>-986</v>
      </c>
      <c r="M21" s="132">
        <f t="shared" si="5"/>
        <v>7.8947425931470364E-3</v>
      </c>
      <c r="N21" s="133">
        <f>H21/H21</f>
        <v>1</v>
      </c>
      <c r="O21" s="131">
        <v>3508</v>
      </c>
      <c r="P21" s="131">
        <v>1055</v>
      </c>
      <c r="Q21" s="131">
        <v>2316</v>
      </c>
      <c r="R21" s="131">
        <v>3343</v>
      </c>
      <c r="S21" s="131">
        <v>3080</v>
      </c>
      <c r="T21" s="131">
        <v>3161</v>
      </c>
      <c r="U21" s="132">
        <f t="shared" si="6"/>
        <v>2.6298701298701266E-2</v>
      </c>
      <c r="V21" s="131">
        <f t="shared" si="0"/>
        <v>81</v>
      </c>
      <c r="W21" s="132">
        <f t="shared" si="7"/>
        <v>7.558235492280109E-3</v>
      </c>
      <c r="X21" s="133">
        <f>IFERROR(T21/T21,"-")</f>
        <v>1</v>
      </c>
    </row>
    <row r="22" spans="2:24" ht="15.75" x14ac:dyDescent="0.25">
      <c r="B22" s="134" t="s">
        <v>60</v>
      </c>
      <c r="C22" s="135">
        <v>26089</v>
      </c>
      <c r="D22" s="135">
        <v>9247</v>
      </c>
      <c r="E22" s="135">
        <v>9212</v>
      </c>
      <c r="F22" s="135">
        <v>22508</v>
      </c>
      <c r="G22" s="135">
        <v>32923</v>
      </c>
      <c r="H22" s="135">
        <v>28494</v>
      </c>
      <c r="I22" s="136">
        <f t="shared" si="1"/>
        <v>-0.13452601524769914</v>
      </c>
      <c r="J22" s="135">
        <f t="shared" si="2"/>
        <v>-4429</v>
      </c>
      <c r="K22" s="136">
        <f t="shared" si="3"/>
        <v>9.2184445551765082E-2</v>
      </c>
      <c r="L22" s="135">
        <f t="shared" si="4"/>
        <v>2405</v>
      </c>
      <c r="M22" s="136">
        <f t="shared" si="5"/>
        <v>7.7838337525651087E-3</v>
      </c>
      <c r="N22" s="136">
        <f>H22/H21</f>
        <v>0.98595155709342563</v>
      </c>
      <c r="O22" s="135">
        <v>3196</v>
      </c>
      <c r="P22" s="135">
        <v>1055</v>
      </c>
      <c r="Q22" s="135">
        <v>2316</v>
      </c>
      <c r="R22" s="135">
        <v>3343</v>
      </c>
      <c r="S22" s="135">
        <v>3033</v>
      </c>
      <c r="T22" s="135">
        <v>3098</v>
      </c>
      <c r="U22" s="136">
        <f t="shared" si="6"/>
        <v>2.1430926475436873E-2</v>
      </c>
      <c r="V22" s="135">
        <f t="shared" si="0"/>
        <v>65</v>
      </c>
      <c r="W22" s="136">
        <f t="shared" si="7"/>
        <v>7.558235492280109E-3</v>
      </c>
      <c r="X22" s="136">
        <f>IFERROR(T22/T21,"-")</f>
        <v>0.98006959822840878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1055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1055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3797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-3797</v>
      </c>
      <c r="M25" s="139">
        <f t="shared" si="5"/>
        <v>0</v>
      </c>
      <c r="N25" s="139">
        <f>H25/H21</f>
        <v>0</v>
      </c>
      <c r="O25" s="138">
        <v>312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91696</v>
      </c>
      <c r="D26" s="131">
        <v>30708</v>
      </c>
      <c r="E26" s="131">
        <v>25824</v>
      </c>
      <c r="F26" s="131">
        <v>106797</v>
      </c>
      <c r="G26" s="131">
        <v>121209</v>
      </c>
      <c r="H26" s="131">
        <v>158757</v>
      </c>
      <c r="I26" s="132">
        <f t="shared" si="1"/>
        <v>0.30977897680865274</v>
      </c>
      <c r="J26" s="131">
        <f t="shared" si="2"/>
        <v>37548</v>
      </c>
      <c r="K26" s="132">
        <f t="shared" si="3"/>
        <v>0.73134051648926879</v>
      </c>
      <c r="L26" s="131">
        <f t="shared" si="4"/>
        <v>67061</v>
      </c>
      <c r="M26" s="132">
        <f t="shared" si="5"/>
        <v>4.3368361586859652E-2</v>
      </c>
      <c r="N26" s="133">
        <f>H26/H26</f>
        <v>1</v>
      </c>
      <c r="O26" s="131">
        <v>14488</v>
      </c>
      <c r="P26" s="131">
        <v>6635</v>
      </c>
      <c r="Q26" s="131">
        <v>6446</v>
      </c>
      <c r="R26" s="131">
        <v>14928</v>
      </c>
      <c r="S26" s="131">
        <v>11309</v>
      </c>
      <c r="T26" s="131">
        <v>25050</v>
      </c>
      <c r="U26" s="132">
        <f t="shared" si="6"/>
        <v>1.2150499602086833</v>
      </c>
      <c r="V26" s="131">
        <f t="shared" si="0"/>
        <v>13741</v>
      </c>
      <c r="W26" s="132">
        <f t="shared" si="7"/>
        <v>3.375092414859631E-2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90621</v>
      </c>
      <c r="D27" s="135">
        <v>29928</v>
      </c>
      <c r="E27" s="135">
        <v>25235</v>
      </c>
      <c r="F27" s="135">
        <v>100008</v>
      </c>
      <c r="G27" s="135">
        <v>115270</v>
      </c>
      <c r="H27" s="135">
        <v>132160</v>
      </c>
      <c r="I27" s="136">
        <f t="shared" si="1"/>
        <v>0.1465255487117203</v>
      </c>
      <c r="J27" s="135">
        <f t="shared" si="2"/>
        <v>16890</v>
      </c>
      <c r="K27" s="136">
        <f t="shared" si="3"/>
        <v>0.45838161132629307</v>
      </c>
      <c r="L27" s="135">
        <f t="shared" si="4"/>
        <v>41539</v>
      </c>
      <c r="M27" s="136">
        <f t="shared" si="5"/>
        <v>3.6102739830806654E-2</v>
      </c>
      <c r="N27" s="136">
        <f>H27/H26</f>
        <v>0.83246722979144228</v>
      </c>
      <c r="O27" s="135">
        <v>14311</v>
      </c>
      <c r="P27" s="135">
        <v>6593</v>
      </c>
      <c r="Q27" s="135">
        <v>6327</v>
      </c>
      <c r="R27" s="135">
        <v>14117</v>
      </c>
      <c r="S27" s="135">
        <v>10339</v>
      </c>
      <c r="T27" s="135">
        <v>21855</v>
      </c>
      <c r="U27" s="136">
        <f t="shared" si="6"/>
        <v>1.1138407969822999</v>
      </c>
      <c r="V27" s="135">
        <f t="shared" si="0"/>
        <v>11516</v>
      </c>
      <c r="W27" s="136">
        <f t="shared" si="7"/>
        <v>3.1917322896954321E-2</v>
      </c>
      <c r="X27" s="136">
        <f>IFERROR(T27/T26,"-")</f>
        <v>0.87245508982035924</v>
      </c>
    </row>
    <row r="28" spans="2:24" x14ac:dyDescent="0.25">
      <c r="B28" s="97" t="s">
        <v>140</v>
      </c>
      <c r="C28" s="52">
        <v>81756</v>
      </c>
      <c r="D28" s="52">
        <v>27988</v>
      </c>
      <c r="E28" s="52">
        <v>25235</v>
      </c>
      <c r="F28" s="52">
        <v>0</v>
      </c>
      <c r="G28" s="52">
        <v>54117</v>
      </c>
      <c r="H28" s="52">
        <v>0</v>
      </c>
      <c r="I28" s="98">
        <f t="shared" si="1"/>
        <v>-1</v>
      </c>
      <c r="J28" s="52">
        <f t="shared" si="2"/>
        <v>-54117</v>
      </c>
      <c r="K28" s="98">
        <f t="shared" si="3"/>
        <v>-1</v>
      </c>
      <c r="L28" s="52">
        <f t="shared" si="4"/>
        <v>-81756</v>
      </c>
      <c r="M28" s="98">
        <f t="shared" si="5"/>
        <v>0</v>
      </c>
      <c r="N28" s="98">
        <f>H28/H26</f>
        <v>0</v>
      </c>
      <c r="O28" s="52">
        <v>13085</v>
      </c>
      <c r="P28" s="52">
        <v>6593</v>
      </c>
      <c r="Q28" s="52">
        <v>6327</v>
      </c>
      <c r="R28" s="52">
        <v>0</v>
      </c>
      <c r="S28" s="52">
        <v>10339</v>
      </c>
      <c r="T28" s="52">
        <v>0</v>
      </c>
      <c r="U28" s="98">
        <f t="shared" si="6"/>
        <v>-1</v>
      </c>
      <c r="V28" s="52">
        <f t="shared" si="0"/>
        <v>-10339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8865</v>
      </c>
      <c r="D29" s="52">
        <v>1940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1"/>
        <v>-</v>
      </c>
      <c r="J29" s="52">
        <f t="shared" si="2"/>
        <v>0</v>
      </c>
      <c r="K29" s="98">
        <f t="shared" si="3"/>
        <v>-1</v>
      </c>
      <c r="L29" s="52">
        <f t="shared" si="4"/>
        <v>-8865</v>
      </c>
      <c r="M29" s="98">
        <f t="shared" si="5"/>
        <v>0</v>
      </c>
      <c r="N29" s="98">
        <f>H29/H26</f>
        <v>0</v>
      </c>
      <c r="O29" s="52">
        <v>1226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98" t="str">
        <f t="shared" si="6"/>
        <v>-</v>
      </c>
      <c r="V29" s="52">
        <f t="shared" si="0"/>
        <v>0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526928</v>
      </c>
      <c r="D30" s="131">
        <v>163947</v>
      </c>
      <c r="E30" s="131">
        <v>161693</v>
      </c>
      <c r="F30" s="131">
        <v>461029</v>
      </c>
      <c r="G30" s="131">
        <v>526478</v>
      </c>
      <c r="H30" s="131">
        <v>613713</v>
      </c>
      <c r="I30" s="132">
        <f t="shared" si="1"/>
        <v>0.16569543266765185</v>
      </c>
      <c r="J30" s="131">
        <f t="shared" si="2"/>
        <v>87235</v>
      </c>
      <c r="K30" s="132">
        <f t="shared" si="3"/>
        <v>0.16469992105183251</v>
      </c>
      <c r="L30" s="131">
        <f t="shared" si="4"/>
        <v>86785</v>
      </c>
      <c r="M30" s="132">
        <f t="shared" si="5"/>
        <v>0.16765073221688742</v>
      </c>
      <c r="N30" s="133">
        <f>H30/H30</f>
        <v>1</v>
      </c>
      <c r="O30" s="131">
        <v>76074</v>
      </c>
      <c r="P30" s="131">
        <v>21705</v>
      </c>
      <c r="Q30" s="131">
        <v>50036</v>
      </c>
      <c r="R30" s="131">
        <v>65748</v>
      </c>
      <c r="S30" s="131">
        <v>73184</v>
      </c>
      <c r="T30" s="131">
        <v>89034</v>
      </c>
      <c r="U30" s="132">
        <f t="shared" si="6"/>
        <v>0.21657739396589415</v>
      </c>
      <c r="V30" s="131">
        <f t="shared" si="0"/>
        <v>15850</v>
      </c>
      <c r="W30" s="132">
        <f t="shared" si="7"/>
        <v>0.14865057348083535</v>
      </c>
      <c r="X30" s="133">
        <f>IFERROR(T30/T30,"-")</f>
        <v>1</v>
      </c>
    </row>
    <row r="31" spans="2:24" ht="15.75" x14ac:dyDescent="0.25">
      <c r="B31" s="134" t="s">
        <v>60</v>
      </c>
      <c r="C31" s="135">
        <v>417111</v>
      </c>
      <c r="D31" s="135">
        <v>133535</v>
      </c>
      <c r="E31" s="135">
        <v>126835</v>
      </c>
      <c r="F31" s="135">
        <v>371684</v>
      </c>
      <c r="G31" s="135">
        <v>429134</v>
      </c>
      <c r="H31" s="135">
        <v>496487</v>
      </c>
      <c r="I31" s="136">
        <f t="shared" si="1"/>
        <v>0.15695097568591621</v>
      </c>
      <c r="J31" s="135">
        <f t="shared" si="2"/>
        <v>67353</v>
      </c>
      <c r="K31" s="136">
        <f t="shared" si="3"/>
        <v>0.1902994646508962</v>
      </c>
      <c r="L31" s="135">
        <f t="shared" si="4"/>
        <v>79376</v>
      </c>
      <c r="M31" s="136">
        <f t="shared" si="5"/>
        <v>0.13562758013300319</v>
      </c>
      <c r="N31" s="136">
        <f>H31/H30</f>
        <v>0.80898889220205539</v>
      </c>
      <c r="O31" s="135">
        <v>61154</v>
      </c>
      <c r="P31" s="135">
        <v>17316</v>
      </c>
      <c r="Q31" s="135">
        <v>41535</v>
      </c>
      <c r="R31" s="135">
        <v>52300</v>
      </c>
      <c r="S31" s="135">
        <v>61320</v>
      </c>
      <c r="T31" s="135">
        <v>71470</v>
      </c>
      <c r="U31" s="136">
        <f t="shared" si="6"/>
        <v>0.16552511415525117</v>
      </c>
      <c r="V31" s="135">
        <f t="shared" si="0"/>
        <v>10150</v>
      </c>
      <c r="W31" s="136">
        <f t="shared" si="7"/>
        <v>0.1182458020479359</v>
      </c>
      <c r="X31" s="136">
        <f>IFERROR(T31/T30,"-")</f>
        <v>0.80272704809398654</v>
      </c>
    </row>
    <row r="32" spans="2:24" x14ac:dyDescent="0.25">
      <c r="B32" s="97" t="s">
        <v>140</v>
      </c>
      <c r="C32" s="52">
        <v>329598</v>
      </c>
      <c r="D32" s="52">
        <v>108496</v>
      </c>
      <c r="E32" s="52">
        <v>92473</v>
      </c>
      <c r="F32" s="52">
        <v>303815</v>
      </c>
      <c r="G32" s="52">
        <v>360307</v>
      </c>
      <c r="H32" s="52">
        <v>418592</v>
      </c>
      <c r="I32" s="98">
        <f t="shared" si="1"/>
        <v>0.1617648283269546</v>
      </c>
      <c r="J32" s="52">
        <f t="shared" si="2"/>
        <v>58285</v>
      </c>
      <c r="K32" s="98">
        <f t="shared" si="3"/>
        <v>0.27000770635744153</v>
      </c>
      <c r="L32" s="52">
        <f t="shared" si="4"/>
        <v>88994</v>
      </c>
      <c r="M32" s="98">
        <f t="shared" si="5"/>
        <v>0.11434865368687211</v>
      </c>
      <c r="N32" s="98">
        <f>H32/H30</f>
        <v>0.68206474361794522</v>
      </c>
      <c r="O32" s="52">
        <v>48602</v>
      </c>
      <c r="P32" s="52">
        <v>15102</v>
      </c>
      <c r="Q32" s="52">
        <v>33953</v>
      </c>
      <c r="R32" s="52">
        <v>43951</v>
      </c>
      <c r="S32" s="52">
        <v>52333</v>
      </c>
      <c r="T32" s="52">
        <v>61133</v>
      </c>
      <c r="U32" s="98">
        <f t="shared" si="6"/>
        <v>0.16815393728622485</v>
      </c>
      <c r="V32" s="52">
        <f t="shared" si="0"/>
        <v>8800</v>
      </c>
      <c r="W32" s="98">
        <f t="shared" si="7"/>
        <v>9.9369431086210908E-2</v>
      </c>
      <c r="X32" s="98">
        <f>IFERROR(T32/T30,"-")</f>
        <v>0.68662533414201321</v>
      </c>
    </row>
    <row r="33" spans="2:24" x14ac:dyDescent="0.25">
      <c r="B33" s="97" t="s">
        <v>142</v>
      </c>
      <c r="C33" s="52">
        <v>87513</v>
      </c>
      <c r="D33" s="52">
        <v>25039</v>
      </c>
      <c r="E33" s="52">
        <v>34362</v>
      </c>
      <c r="F33" s="52">
        <v>67869</v>
      </c>
      <c r="G33" s="52">
        <v>68827</v>
      </c>
      <c r="H33" s="52">
        <v>77895</v>
      </c>
      <c r="I33" s="98">
        <f t="shared" si="1"/>
        <v>0.13175062112252456</v>
      </c>
      <c r="J33" s="52">
        <f t="shared" si="2"/>
        <v>9068</v>
      </c>
      <c r="K33" s="98">
        <f t="shared" si="3"/>
        <v>-0.10990367145452673</v>
      </c>
      <c r="L33" s="52">
        <f t="shared" si="4"/>
        <v>-9618</v>
      </c>
      <c r="M33" s="98">
        <f t="shared" si="5"/>
        <v>2.1278926446131084E-2</v>
      </c>
      <c r="N33" s="98">
        <f>H33/H30</f>
        <v>0.12692414858411016</v>
      </c>
      <c r="O33" s="52">
        <v>12552</v>
      </c>
      <c r="P33" s="52">
        <v>2214</v>
      </c>
      <c r="Q33" s="52">
        <v>7582</v>
      </c>
      <c r="R33" s="52">
        <v>8349</v>
      </c>
      <c r="S33" s="52">
        <v>8987</v>
      </c>
      <c r="T33" s="52">
        <v>10337</v>
      </c>
      <c r="U33" s="98">
        <f t="shared" si="6"/>
        <v>0.15021698008234119</v>
      </c>
      <c r="V33" s="52">
        <f t="shared" si="0"/>
        <v>1350</v>
      </c>
      <c r="W33" s="98">
        <f t="shared" si="7"/>
        <v>1.8876370961724988E-2</v>
      </c>
      <c r="X33" s="98">
        <f>IFERROR(T33/T30,"-")</f>
        <v>0.1161017139519734</v>
      </c>
    </row>
    <row r="34" spans="2:24" ht="16.5" thickBot="1" x14ac:dyDescent="0.3">
      <c r="B34" s="137" t="s">
        <v>63</v>
      </c>
      <c r="C34" s="138">
        <v>109817</v>
      </c>
      <c r="D34" s="138">
        <v>30412</v>
      </c>
      <c r="E34" s="138">
        <v>34858</v>
      </c>
      <c r="F34" s="138">
        <v>89345</v>
      </c>
      <c r="G34" s="138">
        <v>97344</v>
      </c>
      <c r="H34" s="138">
        <v>117226</v>
      </c>
      <c r="I34" s="139">
        <f t="shared" si="1"/>
        <v>0.20424474030243256</v>
      </c>
      <c r="J34" s="138">
        <f t="shared" si="2"/>
        <v>19882</v>
      </c>
      <c r="K34" s="139">
        <f t="shared" si="3"/>
        <v>6.7466785652494643E-2</v>
      </c>
      <c r="L34" s="138">
        <f t="shared" si="4"/>
        <v>7409</v>
      </c>
      <c r="M34" s="139">
        <f t="shared" si="5"/>
        <v>3.2023152083884232E-2</v>
      </c>
      <c r="N34" s="139">
        <f>H34/H30</f>
        <v>0.19101110779794464</v>
      </c>
      <c r="O34" s="138">
        <v>14920</v>
      </c>
      <c r="P34" s="138">
        <v>4389</v>
      </c>
      <c r="Q34" s="138">
        <v>8501</v>
      </c>
      <c r="R34" s="138">
        <v>13448</v>
      </c>
      <c r="S34" s="138">
        <v>11864</v>
      </c>
      <c r="T34" s="138">
        <v>17564</v>
      </c>
      <c r="U34" s="139">
        <f t="shared" si="6"/>
        <v>0.48044504383007425</v>
      </c>
      <c r="V34" s="138">
        <f t="shared" si="0"/>
        <v>5700</v>
      </c>
      <c r="W34" s="139">
        <f t="shared" si="7"/>
        <v>3.0404771432899463E-2</v>
      </c>
      <c r="X34" s="139">
        <f>IFERROR(T34/T30,"-")</f>
        <v>0.19727295190601343</v>
      </c>
    </row>
    <row r="35" spans="2:24" ht="15.75" x14ac:dyDescent="0.25">
      <c r="B35" s="130" t="s">
        <v>49</v>
      </c>
      <c r="C35" s="131">
        <v>35588</v>
      </c>
      <c r="D35" s="131">
        <v>15531</v>
      </c>
      <c r="E35" s="131">
        <v>17159</v>
      </c>
      <c r="F35" s="131">
        <v>32878</v>
      </c>
      <c r="G35" s="131">
        <v>39668</v>
      </c>
      <c r="H35" s="131">
        <v>36690</v>
      </c>
      <c r="I35" s="132">
        <f t="shared" si="1"/>
        <v>-7.5073106786326504E-2</v>
      </c>
      <c r="J35" s="131">
        <f t="shared" si="2"/>
        <v>-2978</v>
      </c>
      <c r="K35" s="132">
        <f t="shared" si="3"/>
        <v>3.0965493986737203E-2</v>
      </c>
      <c r="L35" s="131">
        <f t="shared" si="4"/>
        <v>1102</v>
      </c>
      <c r="M35" s="132">
        <f t="shared" si="5"/>
        <v>1.002277182500224E-2</v>
      </c>
      <c r="N35" s="133">
        <f>H35/H35</f>
        <v>1</v>
      </c>
      <c r="O35" s="131">
        <v>4223</v>
      </c>
      <c r="P35" s="131">
        <v>2777</v>
      </c>
      <c r="Q35" s="131">
        <v>2929</v>
      </c>
      <c r="R35" s="131">
        <v>3932</v>
      </c>
      <c r="S35" s="131">
        <v>4645</v>
      </c>
      <c r="T35" s="131">
        <v>2899</v>
      </c>
      <c r="U35" s="132">
        <f t="shared" si="6"/>
        <v>-0.37588805166846073</v>
      </c>
      <c r="V35" s="131">
        <f t="shared" si="0"/>
        <v>-1746</v>
      </c>
      <c r="W35" s="132">
        <f t="shared" si="7"/>
        <v>8.8899138365675714E-3</v>
      </c>
      <c r="X35" s="133">
        <f>IFERROR(T35/T35,"-")</f>
        <v>1</v>
      </c>
    </row>
    <row r="36" spans="2:24" ht="15.75" x14ac:dyDescent="0.25">
      <c r="B36" s="134" t="s">
        <v>60</v>
      </c>
      <c r="C36" s="135">
        <v>35588</v>
      </c>
      <c r="D36" s="135">
        <v>15531</v>
      </c>
      <c r="E36" s="135">
        <v>17159</v>
      </c>
      <c r="F36" s="135">
        <v>32878</v>
      </c>
      <c r="G36" s="135">
        <v>39668</v>
      </c>
      <c r="H36" s="135">
        <v>36690</v>
      </c>
      <c r="I36" s="136">
        <f t="shared" si="1"/>
        <v>-7.5073106786326504E-2</v>
      </c>
      <c r="J36" s="135">
        <f t="shared" si="2"/>
        <v>-2978</v>
      </c>
      <c r="K36" s="136">
        <f t="shared" si="3"/>
        <v>3.0965493986737203E-2</v>
      </c>
      <c r="L36" s="135">
        <f t="shared" si="4"/>
        <v>1102</v>
      </c>
      <c r="M36" s="136">
        <f t="shared" si="5"/>
        <v>1.002277182500224E-2</v>
      </c>
      <c r="N36" s="136">
        <f>H36/H35</f>
        <v>1</v>
      </c>
      <c r="O36" s="135">
        <v>4223</v>
      </c>
      <c r="P36" s="135">
        <v>2777</v>
      </c>
      <c r="Q36" s="135">
        <v>2929</v>
      </c>
      <c r="R36" s="135">
        <v>3932</v>
      </c>
      <c r="S36" s="135">
        <v>4645</v>
      </c>
      <c r="T36" s="135">
        <v>2899</v>
      </c>
      <c r="U36" s="136">
        <f t="shared" si="6"/>
        <v>-0.37588805166846073</v>
      </c>
      <c r="V36" s="135">
        <f t="shared" si="0"/>
        <v>-1746</v>
      </c>
      <c r="W36" s="136">
        <f t="shared" si="7"/>
        <v>8.8899138365675714E-3</v>
      </c>
      <c r="X36" s="136">
        <f>IFERROR(T36/T35,"-")</f>
        <v>1</v>
      </c>
    </row>
    <row r="37" spans="2:24" x14ac:dyDescent="0.25">
      <c r="B37" s="97" t="s">
        <v>140</v>
      </c>
      <c r="C37" s="52">
        <v>27224</v>
      </c>
      <c r="D37" s="52">
        <v>8693</v>
      </c>
      <c r="E37" s="52">
        <v>0</v>
      </c>
      <c r="F37" s="52">
        <v>18103</v>
      </c>
      <c r="G37" s="52">
        <v>26674</v>
      </c>
      <c r="H37" s="52">
        <v>31881</v>
      </c>
      <c r="I37" s="98">
        <f t="shared" si="1"/>
        <v>0.19520881757516673</v>
      </c>
      <c r="J37" s="52">
        <f t="shared" si="2"/>
        <v>5207</v>
      </c>
      <c r="K37" s="98">
        <f t="shared" si="3"/>
        <v>0.17106229797237726</v>
      </c>
      <c r="L37" s="52">
        <f t="shared" si="4"/>
        <v>4657</v>
      </c>
      <c r="M37" s="98">
        <f t="shared" si="5"/>
        <v>8.7090757305232063E-3</v>
      </c>
      <c r="N37" s="98">
        <f>H37/H35</f>
        <v>0.86892886345053144</v>
      </c>
      <c r="O37" s="52">
        <v>3268</v>
      </c>
      <c r="P37" s="52">
        <v>0</v>
      </c>
      <c r="Q37" s="52">
        <v>0</v>
      </c>
      <c r="R37" s="52">
        <v>3368</v>
      </c>
      <c r="S37" s="52">
        <v>0</v>
      </c>
      <c r="T37" s="52">
        <v>2669</v>
      </c>
      <c r="U37" s="98" t="str">
        <f t="shared" si="6"/>
        <v>-</v>
      </c>
      <c r="V37" s="52">
        <f t="shared" si="0"/>
        <v>2669</v>
      </c>
      <c r="W37" s="98">
        <f t="shared" si="7"/>
        <v>7.6147583422074205E-3</v>
      </c>
      <c r="X37" s="98">
        <f>IFERROR(T37/T35,"-")</f>
        <v>0.9206622973439117</v>
      </c>
    </row>
    <row r="38" spans="2:24" ht="15.75" thickBot="1" x14ac:dyDescent="0.3">
      <c r="B38" s="97" t="s">
        <v>142</v>
      </c>
      <c r="C38" s="52">
        <v>8364</v>
      </c>
      <c r="D38" s="52">
        <v>4061</v>
      </c>
      <c r="E38" s="52">
        <v>0</v>
      </c>
      <c r="F38" s="52">
        <v>2331</v>
      </c>
      <c r="G38" s="52">
        <v>4009</v>
      </c>
      <c r="H38" s="52">
        <v>4809</v>
      </c>
      <c r="I38" s="98">
        <f t="shared" si="1"/>
        <v>0.19955101022698929</v>
      </c>
      <c r="J38" s="52">
        <f t="shared" si="2"/>
        <v>800</v>
      </c>
      <c r="K38" s="98">
        <f t="shared" si="3"/>
        <v>-0.42503586800573889</v>
      </c>
      <c r="L38" s="52">
        <f t="shared" si="4"/>
        <v>-3555</v>
      </c>
      <c r="M38" s="98">
        <f t="shared" si="5"/>
        <v>1.3136960944790345E-3</v>
      </c>
      <c r="N38" s="98">
        <f>H38/H35</f>
        <v>0.13107113654946853</v>
      </c>
      <c r="O38" s="52">
        <v>955</v>
      </c>
      <c r="P38" s="52">
        <v>0</v>
      </c>
      <c r="Q38" s="52">
        <v>0</v>
      </c>
      <c r="R38" s="52">
        <v>564</v>
      </c>
      <c r="S38" s="52">
        <v>0</v>
      </c>
      <c r="T38" s="52">
        <v>230</v>
      </c>
      <c r="U38" s="98" t="str">
        <f t="shared" si="6"/>
        <v>-</v>
      </c>
      <c r="V38" s="52">
        <f t="shared" si="0"/>
        <v>230</v>
      </c>
      <c r="W38" s="98">
        <f t="shared" si="7"/>
        <v>1.2751554943601501E-3</v>
      </c>
      <c r="X38" s="98">
        <f>IFERROR(T38/T35,"-")</f>
        <v>7.9337702656088305E-2</v>
      </c>
    </row>
    <row r="39" spans="2:24" ht="15.75" x14ac:dyDescent="0.25">
      <c r="B39" s="130" t="s">
        <v>50</v>
      </c>
      <c r="C39" s="131">
        <v>95805</v>
      </c>
      <c r="D39" s="131">
        <v>48011</v>
      </c>
      <c r="E39" s="131">
        <v>56805</v>
      </c>
      <c r="F39" s="131">
        <v>128669</v>
      </c>
      <c r="G39" s="131">
        <v>168871</v>
      </c>
      <c r="H39" s="131">
        <v>160886</v>
      </c>
      <c r="I39" s="132">
        <f t="shared" si="1"/>
        <v>-4.7284613699214217E-2</v>
      </c>
      <c r="J39" s="131">
        <f t="shared" si="2"/>
        <v>-7985</v>
      </c>
      <c r="K39" s="132">
        <f t="shared" si="3"/>
        <v>0.67930692552580774</v>
      </c>
      <c r="L39" s="131">
        <f t="shared" si="4"/>
        <v>65081</v>
      </c>
      <c r="M39" s="132">
        <f t="shared" si="5"/>
        <v>4.3949950063704286E-2</v>
      </c>
      <c r="N39" s="133">
        <f>H39/H39</f>
        <v>1</v>
      </c>
      <c r="O39" s="131">
        <v>13742</v>
      </c>
      <c r="P39" s="131">
        <v>12002</v>
      </c>
      <c r="Q39" s="131">
        <v>13469</v>
      </c>
      <c r="R39" s="131">
        <v>21074</v>
      </c>
      <c r="S39" s="131">
        <v>20367</v>
      </c>
      <c r="T39" s="131">
        <v>22021</v>
      </c>
      <c r="U39" s="132">
        <f t="shared" si="6"/>
        <v>8.1209800166936796E-2</v>
      </c>
      <c r="V39" s="131">
        <f t="shared" si="0"/>
        <v>1654</v>
      </c>
      <c r="W39" s="132">
        <f t="shared" si="7"/>
        <v>4.76465015747266E-2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57433</v>
      </c>
      <c r="D40" s="135">
        <v>34253</v>
      </c>
      <c r="E40" s="135">
        <v>51252</v>
      </c>
      <c r="F40" s="135">
        <v>109813</v>
      </c>
      <c r="G40" s="135">
        <v>147358</v>
      </c>
      <c r="H40" s="135">
        <v>139462</v>
      </c>
      <c r="I40" s="136">
        <f t="shared" si="1"/>
        <v>-5.3583789139374893E-2</v>
      </c>
      <c r="J40" s="135">
        <f t="shared" si="2"/>
        <v>-7896</v>
      </c>
      <c r="K40" s="136">
        <f t="shared" si="3"/>
        <v>1.4282555325335609</v>
      </c>
      <c r="L40" s="135">
        <f t="shared" si="4"/>
        <v>82029</v>
      </c>
      <c r="M40" s="136">
        <f t="shared" si="5"/>
        <v>3.8097459914376193E-2</v>
      </c>
      <c r="N40" s="136">
        <f>H40/H39</f>
        <v>0.86683738796414855</v>
      </c>
      <c r="O40" s="135">
        <v>7859</v>
      </c>
      <c r="P40" s="135">
        <v>11626</v>
      </c>
      <c r="Q40" s="135">
        <v>11133</v>
      </c>
      <c r="R40" s="135">
        <v>17921</v>
      </c>
      <c r="S40" s="135">
        <v>17179</v>
      </c>
      <c r="T40" s="135">
        <v>18498</v>
      </c>
      <c r="U40" s="136">
        <f t="shared" si="6"/>
        <v>7.6779789277606314E-2</v>
      </c>
      <c r="V40" s="135">
        <f t="shared" si="0"/>
        <v>1319</v>
      </c>
      <c r="W40" s="136">
        <f t="shared" si="7"/>
        <v>4.051783974189406E-2</v>
      </c>
      <c r="X40" s="136">
        <f>IFERROR(T40/T39,"-")</f>
        <v>0.84001634803142455</v>
      </c>
    </row>
    <row r="41" spans="2:24" x14ac:dyDescent="0.25">
      <c r="B41" s="97" t="s">
        <v>140</v>
      </c>
      <c r="C41" s="52">
        <v>57433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-57433</v>
      </c>
      <c r="M41" s="98">
        <f t="shared" si="5"/>
        <v>0</v>
      </c>
      <c r="N41" s="98">
        <f>H41/H39</f>
        <v>0</v>
      </c>
      <c r="O41" s="52">
        <v>7859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38372</v>
      </c>
      <c r="D43" s="138">
        <v>13758</v>
      </c>
      <c r="E43" s="138">
        <v>3628</v>
      </c>
      <c r="F43" s="138">
        <v>18856</v>
      </c>
      <c r="G43" s="138">
        <v>21513</v>
      </c>
      <c r="H43" s="138">
        <v>21424</v>
      </c>
      <c r="I43" s="139">
        <f t="shared" si="1"/>
        <v>-4.1370334216520588E-3</v>
      </c>
      <c r="J43" s="138">
        <f t="shared" si="2"/>
        <v>-89</v>
      </c>
      <c r="K43" s="139">
        <f t="shared" si="3"/>
        <v>-0.44167622224538727</v>
      </c>
      <c r="L43" s="138">
        <f t="shared" si="4"/>
        <v>-16948</v>
      </c>
      <c r="M43" s="139">
        <f t="shared" si="5"/>
        <v>5.8524901493281004E-3</v>
      </c>
      <c r="N43" s="139">
        <f>H43/H39</f>
        <v>0.13316261203585147</v>
      </c>
      <c r="O43" s="138">
        <v>5883</v>
      </c>
      <c r="P43" s="138">
        <v>376</v>
      </c>
      <c r="Q43" s="138">
        <v>2336</v>
      </c>
      <c r="R43" s="138">
        <v>3153</v>
      </c>
      <c r="S43" s="138">
        <v>3188</v>
      </c>
      <c r="T43" s="138">
        <v>3523</v>
      </c>
      <c r="U43" s="139">
        <f t="shared" si="6"/>
        <v>0.10508155583437895</v>
      </c>
      <c r="V43" s="138">
        <f t="shared" si="0"/>
        <v>335</v>
      </c>
      <c r="W43" s="139">
        <f t="shared" si="7"/>
        <v>7.1286618328325405E-3</v>
      </c>
      <c r="X43" s="139">
        <f>IFERROR(T43/T39,"-")</f>
        <v>0.15998365196857545</v>
      </c>
    </row>
    <row r="44" spans="2:24" ht="15.75" x14ac:dyDescent="0.25">
      <c r="B44" s="130" t="s">
        <v>51</v>
      </c>
      <c r="C44" s="131">
        <v>143138</v>
      </c>
      <c r="D44" s="131">
        <v>59629</v>
      </c>
      <c r="E44" s="131">
        <v>87126</v>
      </c>
      <c r="F44" s="131">
        <v>138024</v>
      </c>
      <c r="G44" s="131">
        <v>158379</v>
      </c>
      <c r="H44" s="131">
        <v>162243</v>
      </c>
      <c r="I44" s="132">
        <f t="shared" si="1"/>
        <v>2.4397173867747535E-2</v>
      </c>
      <c r="J44" s="131">
        <f t="shared" si="2"/>
        <v>3864</v>
      </c>
      <c r="K44" s="132">
        <f t="shared" si="3"/>
        <v>0.13347259288239322</v>
      </c>
      <c r="L44" s="131">
        <f t="shared" si="4"/>
        <v>19105</v>
      </c>
      <c r="M44" s="132">
        <f t="shared" si="5"/>
        <v>4.4320647838752752E-2</v>
      </c>
      <c r="N44" s="133">
        <f>H44/H44</f>
        <v>1</v>
      </c>
      <c r="O44" s="131">
        <v>13793</v>
      </c>
      <c r="P44" s="131">
        <v>6776</v>
      </c>
      <c r="Q44" s="131">
        <v>13925</v>
      </c>
      <c r="R44" s="131">
        <v>15520</v>
      </c>
      <c r="S44" s="131">
        <v>14993</v>
      </c>
      <c r="T44" s="131">
        <v>15201</v>
      </c>
      <c r="U44" s="132">
        <f t="shared" si="6"/>
        <v>1.3873140799039563E-2</v>
      </c>
      <c r="V44" s="131">
        <f t="shared" si="0"/>
        <v>208</v>
      </c>
      <c r="W44" s="132">
        <f t="shared" si="7"/>
        <v>3.5089385234875051E-2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143138</v>
      </c>
      <c r="D45" s="135">
        <v>59629</v>
      </c>
      <c r="E45" s="135">
        <v>87126</v>
      </c>
      <c r="F45" s="135">
        <v>138024</v>
      </c>
      <c r="G45" s="135">
        <v>158379</v>
      </c>
      <c r="H45" s="135">
        <v>162243</v>
      </c>
      <c r="I45" s="136">
        <f t="shared" si="1"/>
        <v>2.4397173867747535E-2</v>
      </c>
      <c r="J45" s="135">
        <f t="shared" si="2"/>
        <v>3864</v>
      </c>
      <c r="K45" s="136">
        <f t="shared" si="3"/>
        <v>0.13347259288239322</v>
      </c>
      <c r="L45" s="135">
        <f t="shared" si="4"/>
        <v>19105</v>
      </c>
      <c r="M45" s="136">
        <f t="shared" si="5"/>
        <v>4.4320647838752752E-2</v>
      </c>
      <c r="N45" s="136">
        <f>H45/H44</f>
        <v>1</v>
      </c>
      <c r="O45" s="135">
        <v>13793</v>
      </c>
      <c r="P45" s="135">
        <v>6776</v>
      </c>
      <c r="Q45" s="135">
        <v>13925</v>
      </c>
      <c r="R45" s="135">
        <v>15520</v>
      </c>
      <c r="S45" s="135">
        <v>14993</v>
      </c>
      <c r="T45" s="135">
        <v>15201</v>
      </c>
      <c r="U45" s="136">
        <f t="shared" si="6"/>
        <v>1.3873140799039563E-2</v>
      </c>
      <c r="V45" s="135">
        <f t="shared" si="0"/>
        <v>208</v>
      </c>
      <c r="W45" s="136">
        <f t="shared" si="7"/>
        <v>3.5089385234875051E-2</v>
      </c>
      <c r="X45" s="136">
        <f>IFERROR(T45/T44,"-")</f>
        <v>1</v>
      </c>
    </row>
    <row r="46" spans="2:24" x14ac:dyDescent="0.25">
      <c r="B46" s="97" t="s">
        <v>140</v>
      </c>
      <c r="C46" s="52">
        <v>72800</v>
      </c>
      <c r="D46" s="52">
        <v>29833</v>
      </c>
      <c r="E46" s="52">
        <v>54163</v>
      </c>
      <c r="F46" s="52">
        <v>83735</v>
      </c>
      <c r="G46" s="52">
        <v>95045</v>
      </c>
      <c r="H46" s="52">
        <v>94341</v>
      </c>
      <c r="I46" s="98">
        <f t="shared" si="1"/>
        <v>-7.4070177284444316E-3</v>
      </c>
      <c r="J46" s="52">
        <f t="shared" si="2"/>
        <v>-704</v>
      </c>
      <c r="K46" s="98">
        <f t="shared" si="3"/>
        <v>0.29589285714285718</v>
      </c>
      <c r="L46" s="52">
        <f t="shared" si="4"/>
        <v>21541</v>
      </c>
      <c r="M46" s="98">
        <f t="shared" si="5"/>
        <v>2.5771554013151711E-2</v>
      </c>
      <c r="N46" s="98">
        <f>H46/H44</f>
        <v>0.58147963240324696</v>
      </c>
      <c r="O46" s="52">
        <v>6613</v>
      </c>
      <c r="P46" s="52">
        <v>3541</v>
      </c>
      <c r="Q46" s="52">
        <v>9293</v>
      </c>
      <c r="R46" s="52">
        <v>8772</v>
      </c>
      <c r="S46" s="52">
        <v>9451</v>
      </c>
      <c r="T46" s="52">
        <v>9290</v>
      </c>
      <c r="U46" s="98">
        <f t="shared" si="6"/>
        <v>-1.7035234366733709E-2</v>
      </c>
      <c r="V46" s="52">
        <f t="shared" si="0"/>
        <v>-161</v>
      </c>
      <c r="W46" s="98">
        <f t="shared" si="7"/>
        <v>1.98327375824951E-2</v>
      </c>
      <c r="X46" s="98">
        <f>IFERROR(T46/T44,"-")</f>
        <v>0.61114400368396815</v>
      </c>
    </row>
    <row r="47" spans="2:24" ht="15.75" thickBot="1" x14ac:dyDescent="0.3">
      <c r="B47" s="97" t="s">
        <v>142</v>
      </c>
      <c r="C47" s="52">
        <v>70338</v>
      </c>
      <c r="D47" s="52">
        <v>29796</v>
      </c>
      <c r="E47" s="52">
        <v>32963</v>
      </c>
      <c r="F47" s="52">
        <v>54289</v>
      </c>
      <c r="G47" s="52">
        <v>63334</v>
      </c>
      <c r="H47" s="52">
        <v>67902</v>
      </c>
      <c r="I47" s="98">
        <f t="shared" si="1"/>
        <v>7.2125556573088723E-2</v>
      </c>
      <c r="J47" s="52">
        <f t="shared" si="2"/>
        <v>4568</v>
      </c>
      <c r="K47" s="98">
        <f t="shared" si="3"/>
        <v>-3.4632773180926391E-2</v>
      </c>
      <c r="L47" s="52">
        <f t="shared" si="4"/>
        <v>-2436</v>
      </c>
      <c r="M47" s="98">
        <f t="shared" si="5"/>
        <v>1.8549093825601038E-2</v>
      </c>
      <c r="N47" s="98">
        <f>H47/H44</f>
        <v>0.41852036759675304</v>
      </c>
      <c r="O47" s="52">
        <v>7180</v>
      </c>
      <c r="P47" s="52">
        <v>3235</v>
      </c>
      <c r="Q47" s="52">
        <v>4632</v>
      </c>
      <c r="R47" s="52">
        <v>6748</v>
      </c>
      <c r="S47" s="52">
        <v>5542</v>
      </c>
      <c r="T47" s="52">
        <v>5911</v>
      </c>
      <c r="U47" s="98">
        <f t="shared" si="6"/>
        <v>6.6582461205340948E-2</v>
      </c>
      <c r="V47" s="52">
        <f t="shared" si="0"/>
        <v>369</v>
      </c>
      <c r="W47" s="98">
        <f t="shared" si="7"/>
        <v>1.525664765237995E-2</v>
      </c>
      <c r="X47" s="98">
        <f>IFERROR(T47/T44,"-")</f>
        <v>0.38885599631603185</v>
      </c>
    </row>
    <row r="48" spans="2:24" ht="15.75" x14ac:dyDescent="0.25">
      <c r="B48" s="130" t="s">
        <v>52</v>
      </c>
      <c r="C48" s="131">
        <v>164737</v>
      </c>
      <c r="D48" s="131">
        <v>65594</v>
      </c>
      <c r="E48" s="131">
        <v>62317</v>
      </c>
      <c r="F48" s="131">
        <v>170296</v>
      </c>
      <c r="G48" s="131">
        <v>183132</v>
      </c>
      <c r="H48" s="131">
        <v>192634</v>
      </c>
      <c r="I48" s="132">
        <f t="shared" si="1"/>
        <v>5.1886071249153565E-2</v>
      </c>
      <c r="J48" s="131">
        <f t="shared" si="2"/>
        <v>9502</v>
      </c>
      <c r="K48" s="132">
        <f t="shared" si="3"/>
        <v>0.16934264919234909</v>
      </c>
      <c r="L48" s="131">
        <f t="shared" si="4"/>
        <v>27897</v>
      </c>
      <c r="M48" s="132">
        <f t="shared" si="5"/>
        <v>5.262269358782997E-2</v>
      </c>
      <c r="N48" s="133">
        <f>H48/H48</f>
        <v>1</v>
      </c>
      <c r="O48" s="131">
        <v>24709</v>
      </c>
      <c r="P48" s="131">
        <v>13295</v>
      </c>
      <c r="Q48" s="131">
        <v>18239</v>
      </c>
      <c r="R48" s="131">
        <v>24659</v>
      </c>
      <c r="S48" s="131">
        <v>25495</v>
      </c>
      <c r="T48" s="131">
        <v>25319</v>
      </c>
      <c r="U48" s="132">
        <f t="shared" si="6"/>
        <v>-6.9033143753677306E-3</v>
      </c>
      <c r="V48" s="131">
        <f t="shared" si="0"/>
        <v>-176</v>
      </c>
      <c r="W48" s="132">
        <f t="shared" si="7"/>
        <v>5.5751878254303083E-2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116530</v>
      </c>
      <c r="D49" s="135">
        <v>50818</v>
      </c>
      <c r="E49" s="135">
        <v>51722</v>
      </c>
      <c r="F49" s="135">
        <v>140357</v>
      </c>
      <c r="G49" s="135">
        <v>150841</v>
      </c>
      <c r="H49" s="135">
        <v>159058</v>
      </c>
      <c r="I49" s="136">
        <f t="shared" si="1"/>
        <v>5.4474579192659744E-2</v>
      </c>
      <c r="J49" s="135">
        <f t="shared" si="2"/>
        <v>8217</v>
      </c>
      <c r="K49" s="136">
        <f t="shared" si="3"/>
        <v>0.36495323092765819</v>
      </c>
      <c r="L49" s="135">
        <f t="shared" si="4"/>
        <v>42528</v>
      </c>
      <c r="M49" s="136">
        <f t="shared" si="5"/>
        <v>4.3450587106601428E-2</v>
      </c>
      <c r="N49" s="136">
        <f>H49/H48</f>
        <v>0.82570055130454645</v>
      </c>
      <c r="O49" s="135">
        <v>18261</v>
      </c>
      <c r="P49" s="135">
        <v>11531</v>
      </c>
      <c r="Q49" s="135">
        <v>15840</v>
      </c>
      <c r="R49" s="135">
        <v>20467</v>
      </c>
      <c r="S49" s="135">
        <v>20391</v>
      </c>
      <c r="T49" s="135">
        <v>20545</v>
      </c>
      <c r="U49" s="136">
        <f t="shared" si="6"/>
        <v>7.5523515276347819E-3</v>
      </c>
      <c r="V49" s="135">
        <f t="shared" si="0"/>
        <v>154</v>
      </c>
      <c r="W49" s="136">
        <f t="shared" si="7"/>
        <v>4.6274126778491471E-2</v>
      </c>
      <c r="X49" s="136">
        <f>IFERROR(T49/T48,"-")</f>
        <v>0.81144594968205697</v>
      </c>
    </row>
    <row r="50" spans="2:24" x14ac:dyDescent="0.25">
      <c r="B50" s="97" t="s">
        <v>140</v>
      </c>
      <c r="C50" s="52">
        <v>96964</v>
      </c>
      <c r="D50" s="52">
        <v>40956</v>
      </c>
      <c r="E50" s="52">
        <v>15474</v>
      </c>
      <c r="F50" s="52">
        <v>107322</v>
      </c>
      <c r="G50" s="52">
        <v>118864</v>
      </c>
      <c r="H50" s="52">
        <v>123267</v>
      </c>
      <c r="I50" s="98">
        <f t="shared" si="1"/>
        <v>3.7042334096109908E-2</v>
      </c>
      <c r="J50" s="52">
        <f t="shared" si="2"/>
        <v>4403</v>
      </c>
      <c r="K50" s="98">
        <f t="shared" si="3"/>
        <v>0.27126562435543078</v>
      </c>
      <c r="L50" s="52">
        <f t="shared" si="4"/>
        <v>26303</v>
      </c>
      <c r="M50" s="98">
        <f t="shared" si="5"/>
        <v>3.3673399142887736E-2</v>
      </c>
      <c r="N50" s="98">
        <f>H50/H48</f>
        <v>0.63990261324584441</v>
      </c>
      <c r="O50" s="52">
        <v>15236</v>
      </c>
      <c r="P50" s="52">
        <v>8422</v>
      </c>
      <c r="Q50" s="52">
        <v>9978</v>
      </c>
      <c r="R50" s="52">
        <v>15896</v>
      </c>
      <c r="S50" s="52">
        <v>15580</v>
      </c>
      <c r="T50" s="52">
        <v>15273</v>
      </c>
      <c r="U50" s="98">
        <f t="shared" si="6"/>
        <v>-1.9704749679075761E-2</v>
      </c>
      <c r="V50" s="52">
        <f t="shared" si="0"/>
        <v>-307</v>
      </c>
      <c r="W50" s="98">
        <f t="shared" si="7"/>
        <v>3.593948889778182E-2</v>
      </c>
      <c r="X50" s="98">
        <f>IFERROR(T50/T48,"-")</f>
        <v>0.60322287610095182</v>
      </c>
    </row>
    <row r="51" spans="2:24" x14ac:dyDescent="0.25">
      <c r="B51" s="97" t="s">
        <v>142</v>
      </c>
      <c r="C51" s="52">
        <v>19566</v>
      </c>
      <c r="D51" s="52">
        <v>9862</v>
      </c>
      <c r="E51" s="52">
        <v>8652</v>
      </c>
      <c r="F51" s="52">
        <v>33035</v>
      </c>
      <c r="G51" s="52">
        <v>31977</v>
      </c>
      <c r="H51" s="52">
        <v>35791</v>
      </c>
      <c r="I51" s="98">
        <f t="shared" si="1"/>
        <v>0.1192732276323607</v>
      </c>
      <c r="J51" s="52">
        <f t="shared" si="2"/>
        <v>3814</v>
      </c>
      <c r="K51" s="98">
        <f t="shared" si="3"/>
        <v>0.82924460799345812</v>
      </c>
      <c r="L51" s="52">
        <f t="shared" si="4"/>
        <v>16225</v>
      </c>
      <c r="M51" s="98">
        <f t="shared" si="5"/>
        <v>9.7771879637136867E-3</v>
      </c>
      <c r="N51" s="98">
        <f>H51/H48</f>
        <v>0.18579793805870198</v>
      </c>
      <c r="O51" s="52">
        <v>3025</v>
      </c>
      <c r="P51" s="52">
        <v>3109</v>
      </c>
      <c r="Q51" s="52">
        <v>5862</v>
      </c>
      <c r="R51" s="52">
        <v>4571</v>
      </c>
      <c r="S51" s="52">
        <v>4811</v>
      </c>
      <c r="T51" s="52">
        <v>5272</v>
      </c>
      <c r="U51" s="98">
        <f t="shared" si="6"/>
        <v>9.5822074412803993E-2</v>
      </c>
      <c r="V51" s="52">
        <f t="shared" si="0"/>
        <v>461</v>
      </c>
      <c r="W51" s="98">
        <f t="shared" si="7"/>
        <v>1.0334637880709655E-2</v>
      </c>
      <c r="X51" s="98">
        <f>IFERROR(T51/T48,"-")</f>
        <v>0.20822307358110509</v>
      </c>
    </row>
    <row r="52" spans="2:24" ht="16.5" thickBot="1" x14ac:dyDescent="0.3">
      <c r="B52" s="137" t="s">
        <v>63</v>
      </c>
      <c r="C52" s="138">
        <v>48207</v>
      </c>
      <c r="D52" s="138">
        <v>14776</v>
      </c>
      <c r="E52" s="138">
        <v>10595</v>
      </c>
      <c r="F52" s="138">
        <v>29939</v>
      </c>
      <c r="G52" s="138">
        <v>32291</v>
      </c>
      <c r="H52" s="138">
        <v>33576</v>
      </c>
      <c r="I52" s="139">
        <f t="shared" si="1"/>
        <v>3.9794369948282782E-2</v>
      </c>
      <c r="J52" s="138">
        <f t="shared" si="2"/>
        <v>1285</v>
      </c>
      <c r="K52" s="139">
        <f t="shared" si="3"/>
        <v>-0.30350364055012757</v>
      </c>
      <c r="L52" s="138">
        <f t="shared" si="4"/>
        <v>-14631</v>
      </c>
      <c r="M52" s="139">
        <f t="shared" si="5"/>
        <v>9.1721064812285424E-3</v>
      </c>
      <c r="N52" s="139">
        <f>H52/H48</f>
        <v>0.17429944869545355</v>
      </c>
      <c r="O52" s="138">
        <v>6448</v>
      </c>
      <c r="P52" s="138">
        <v>1764</v>
      </c>
      <c r="Q52" s="138">
        <v>2399</v>
      </c>
      <c r="R52" s="138">
        <v>4192</v>
      </c>
      <c r="S52" s="138">
        <v>5104</v>
      </c>
      <c r="T52" s="138">
        <v>4774</v>
      </c>
      <c r="U52" s="139">
        <f t="shared" si="6"/>
        <v>-6.4655172413793149E-2</v>
      </c>
      <c r="V52" s="138">
        <f t="shared" si="0"/>
        <v>-330</v>
      </c>
      <c r="W52" s="139">
        <f t="shared" si="7"/>
        <v>9.4777514758116119E-3</v>
      </c>
      <c r="X52" s="139">
        <f>IFERROR(T52/T48,"-")</f>
        <v>0.18855405031794303</v>
      </c>
    </row>
    <row r="53" spans="2:24" ht="15.75" x14ac:dyDescent="0.25">
      <c r="B53" s="130" t="s">
        <v>53</v>
      </c>
      <c r="C53" s="131">
        <f t="shared" ref="C53:H56" si="8">C6-C11-C16-C21-C26-C30-C35-C39-C44-C48</f>
        <v>87391</v>
      </c>
      <c r="D53" s="131">
        <f t="shared" si="8"/>
        <v>129716</v>
      </c>
      <c r="E53" s="131">
        <f t="shared" si="8"/>
        <v>35117</v>
      </c>
      <c r="F53" s="131">
        <f t="shared" si="8"/>
        <v>72444</v>
      </c>
      <c r="G53" s="131">
        <f t="shared" si="8"/>
        <v>79555</v>
      </c>
      <c r="H53" s="131">
        <f t="shared" si="8"/>
        <v>83503</v>
      </c>
      <c r="I53" s="132">
        <f t="shared" si="1"/>
        <v>4.9626044874615083E-2</v>
      </c>
      <c r="J53" s="131">
        <f t="shared" si="2"/>
        <v>3948</v>
      </c>
      <c r="K53" s="132">
        <f t="shared" si="3"/>
        <v>-4.4489707178084648E-2</v>
      </c>
      <c r="L53" s="131">
        <f t="shared" si="4"/>
        <v>-3888</v>
      </c>
      <c r="M53" s="132">
        <f t="shared" si="5"/>
        <v>2.2810888953479477E-2</v>
      </c>
      <c r="N53" s="133">
        <f>H53/H53</f>
        <v>1</v>
      </c>
      <c r="O53" s="131">
        <v>12056</v>
      </c>
      <c r="P53" s="131">
        <v>4333</v>
      </c>
      <c r="Q53" s="131">
        <v>7573</v>
      </c>
      <c r="R53" s="131">
        <v>10527</v>
      </c>
      <c r="S53" s="131">
        <v>11009</v>
      </c>
      <c r="T53" s="131">
        <v>9982</v>
      </c>
      <c r="U53" s="132">
        <f t="shared" si="6"/>
        <v>-9.3287310382414335E-2</v>
      </c>
      <c r="V53" s="131">
        <f t="shared" si="0"/>
        <v>-1027</v>
      </c>
      <c r="W53" s="132">
        <f t="shared" si="7"/>
        <v>2.3800641647392373E-2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84410</v>
      </c>
      <c r="D54" s="135">
        <f t="shared" si="8"/>
        <v>96946</v>
      </c>
      <c r="E54" s="135">
        <f t="shared" si="8"/>
        <v>36744</v>
      </c>
      <c r="F54" s="135">
        <f t="shared" si="8"/>
        <v>70195</v>
      </c>
      <c r="G54" s="135">
        <f t="shared" si="8"/>
        <v>73554</v>
      </c>
      <c r="H54" s="135">
        <f t="shared" si="8"/>
        <v>76074</v>
      </c>
      <c r="I54" s="136">
        <f t="shared" si="1"/>
        <v>3.4260543274329036E-2</v>
      </c>
      <c r="J54" s="135">
        <f t="shared" si="2"/>
        <v>2520</v>
      </c>
      <c r="K54" s="136">
        <f t="shared" si="3"/>
        <v>-9.8756071555502922E-2</v>
      </c>
      <c r="L54" s="135">
        <f t="shared" si="4"/>
        <v>-8336</v>
      </c>
      <c r="M54" s="136">
        <f t="shared" si="5"/>
        <v>2.0781475710417562E-2</v>
      </c>
      <c r="N54" s="136">
        <f>H54/H53</f>
        <v>0.91103313653401674</v>
      </c>
      <c r="O54" s="135">
        <v>11580</v>
      </c>
      <c r="P54" s="135">
        <v>4268</v>
      </c>
      <c r="Q54" s="135">
        <v>7492</v>
      </c>
      <c r="R54" s="135">
        <v>10111</v>
      </c>
      <c r="S54" s="135">
        <v>10232</v>
      </c>
      <c r="T54" s="135">
        <v>8863</v>
      </c>
      <c r="U54" s="136">
        <f t="shared" si="6"/>
        <v>-0.13379593432369041</v>
      </c>
      <c r="V54" s="135">
        <f t="shared" si="0"/>
        <v>-1369</v>
      </c>
      <c r="W54" s="136">
        <f t="shared" si="7"/>
        <v>2.286010142460191E-2</v>
      </c>
      <c r="X54" s="136">
        <f>IFERROR(T54/T53,"-")</f>
        <v>0.88789821679022241</v>
      </c>
    </row>
    <row r="55" spans="2:24" x14ac:dyDescent="0.25">
      <c r="B55" s="97" t="s">
        <v>140</v>
      </c>
      <c r="C55" s="52">
        <f t="shared" si="8"/>
        <v>74752</v>
      </c>
      <c r="D55" s="52">
        <f t="shared" si="8"/>
        <v>86258</v>
      </c>
      <c r="E55" s="52">
        <f t="shared" si="8"/>
        <v>104991</v>
      </c>
      <c r="F55" s="52">
        <f t="shared" si="8"/>
        <v>260718</v>
      </c>
      <c r="G55" s="52">
        <f t="shared" si="8"/>
        <v>244991</v>
      </c>
      <c r="H55" s="52">
        <f t="shared" si="8"/>
        <v>301344</v>
      </c>
      <c r="I55" s="98">
        <f t="shared" si="1"/>
        <v>0.23002069463776231</v>
      </c>
      <c r="J55" s="52">
        <f t="shared" si="2"/>
        <v>56353</v>
      </c>
      <c r="K55" s="98">
        <f t="shared" si="3"/>
        <v>3.03125</v>
      </c>
      <c r="L55" s="52">
        <f t="shared" si="4"/>
        <v>226592</v>
      </c>
      <c r="M55" s="98">
        <f t="shared" si="5"/>
        <v>8.2319491764335645E-2</v>
      </c>
      <c r="N55" s="98">
        <f>H55/H53</f>
        <v>3.6087805228554664</v>
      </c>
      <c r="O55" s="52">
        <v>9111</v>
      </c>
      <c r="P55" s="52">
        <v>2743</v>
      </c>
      <c r="Q55" s="52">
        <v>5281</v>
      </c>
      <c r="R55" s="52">
        <v>7188</v>
      </c>
      <c r="S55" s="52">
        <v>7892</v>
      </c>
      <c r="T55" s="52">
        <v>5764</v>
      </c>
      <c r="U55" s="98">
        <f t="shared" si="6"/>
        <v>-0.26964014191586416</v>
      </c>
      <c r="V55" s="52">
        <f t="shared" si="0"/>
        <v>-2128</v>
      </c>
      <c r="W55" s="98">
        <f t="shared" si="7"/>
        <v>1.6251449811100636E-2</v>
      </c>
      <c r="X55" s="98">
        <f>IFERROR(T55/T53,"-")</f>
        <v>0.5774393909036265</v>
      </c>
    </row>
    <row r="56" spans="2:24" x14ac:dyDescent="0.25">
      <c r="B56" s="97" t="s">
        <v>142</v>
      </c>
      <c r="C56" s="52">
        <f t="shared" si="8"/>
        <v>35747</v>
      </c>
      <c r="D56" s="52">
        <f t="shared" si="8"/>
        <v>33283</v>
      </c>
      <c r="E56" s="52">
        <f t="shared" si="8"/>
        <v>33509</v>
      </c>
      <c r="F56" s="52">
        <f t="shared" si="8"/>
        <v>54250</v>
      </c>
      <c r="G56" s="52">
        <f t="shared" si="8"/>
        <v>78982</v>
      </c>
      <c r="H56" s="52">
        <f t="shared" si="8"/>
        <v>74846</v>
      </c>
      <c r="I56" s="98">
        <f t="shared" si="1"/>
        <v>-5.2366361955888729E-2</v>
      </c>
      <c r="J56" s="52">
        <f t="shared" si="2"/>
        <v>-4136</v>
      </c>
      <c r="K56" s="98">
        <f t="shared" si="3"/>
        <v>1.0937701065823706</v>
      </c>
      <c r="L56" s="52">
        <f t="shared" si="4"/>
        <v>39099</v>
      </c>
      <c r="M56" s="98">
        <f t="shared" si="5"/>
        <v>2.0446017443829862E-2</v>
      </c>
      <c r="N56" s="98">
        <f>H56/H53</f>
        <v>0.89632707806905143</v>
      </c>
      <c r="O56" s="52">
        <v>2469</v>
      </c>
      <c r="P56" s="52">
        <v>1525</v>
      </c>
      <c r="Q56" s="52">
        <v>2211</v>
      </c>
      <c r="R56" s="52">
        <v>2923</v>
      </c>
      <c r="S56" s="52">
        <v>2340</v>
      </c>
      <c r="T56" s="52">
        <v>3099</v>
      </c>
      <c r="U56" s="98">
        <f t="shared" si="6"/>
        <v>0.32435897435897432</v>
      </c>
      <c r="V56" s="52">
        <f t="shared" si="0"/>
        <v>759</v>
      </c>
      <c r="W56" s="98">
        <f t="shared" si="7"/>
        <v>6.6086516135012742E-3</v>
      </c>
      <c r="X56" s="98">
        <f>IFERROR(T56/T53,"-")</f>
        <v>0.31045882588659585</v>
      </c>
    </row>
    <row r="57" spans="2:24" ht="15.75" x14ac:dyDescent="0.25">
      <c r="B57" s="137" t="s">
        <v>63</v>
      </c>
      <c r="C57" s="138">
        <f>C53-C54</f>
        <v>2981</v>
      </c>
      <c r="D57" s="138">
        <f t="shared" ref="D57:H57" si="9">D53-D54</f>
        <v>32770</v>
      </c>
      <c r="E57" s="138">
        <f t="shared" si="9"/>
        <v>-1627</v>
      </c>
      <c r="F57" s="138">
        <f t="shared" si="9"/>
        <v>2249</v>
      </c>
      <c r="G57" s="138">
        <f t="shared" si="9"/>
        <v>6001</v>
      </c>
      <c r="H57" s="138">
        <f t="shared" si="9"/>
        <v>7429</v>
      </c>
      <c r="I57" s="139">
        <f t="shared" si="1"/>
        <v>0.23796033994334276</v>
      </c>
      <c r="J57" s="138">
        <f t="shared" si="2"/>
        <v>1428</v>
      </c>
      <c r="K57" s="139">
        <f t="shared" si="3"/>
        <v>1.4921167393492119</v>
      </c>
      <c r="L57" s="138">
        <f t="shared" si="4"/>
        <v>4448</v>
      </c>
      <c r="M57" s="139">
        <f t="shared" si="5"/>
        <v>2.0294132430619147E-3</v>
      </c>
      <c r="N57" s="139">
        <f>H57/H53</f>
        <v>8.8966863465983259E-2</v>
      </c>
      <c r="O57" s="138">
        <v>653</v>
      </c>
      <c r="P57" s="138">
        <v>107</v>
      </c>
      <c r="Q57" s="138">
        <v>200</v>
      </c>
      <c r="R57" s="138">
        <v>1227</v>
      </c>
      <c r="S57" s="138">
        <v>1747</v>
      </c>
      <c r="T57" s="138">
        <v>4314</v>
      </c>
      <c r="U57" s="139">
        <f t="shared" si="6"/>
        <v>1.4693760732684602</v>
      </c>
      <c r="V57" s="138">
        <f t="shared" si="0"/>
        <v>2567</v>
      </c>
      <c r="W57" s="139">
        <f t="shared" si="7"/>
        <v>2.7741414744324542E-3</v>
      </c>
      <c r="X57" s="139">
        <f>IFERROR(T57/T53,"-")</f>
        <v>0.43217792025646162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32E58-6896-43D5-A034-FA858AFAA470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48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816835</v>
      </c>
      <c r="R8" s="155">
        <v>791721</v>
      </c>
      <c r="S8" s="155">
        <v>225835</v>
      </c>
      <c r="T8" s="155">
        <v>354204</v>
      </c>
      <c r="U8" s="155">
        <v>710225</v>
      </c>
      <c r="V8" s="155">
        <v>797848</v>
      </c>
      <c r="W8" s="156">
        <f>IFERROR(V8/U8-1,"-")</f>
        <v>0.12337357879545219</v>
      </c>
      <c r="X8" s="156">
        <f>IFERROR(V8/S8-1,"-")</f>
        <v>2.5328802001461246</v>
      </c>
      <c r="Y8" s="155">
        <f>V8-U8</f>
        <v>87623</v>
      </c>
      <c r="Z8" s="155">
        <f>V8-S8</f>
        <v>572013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356304</v>
      </c>
      <c r="R9" s="158">
        <v>356283</v>
      </c>
      <c r="S9" s="158">
        <v>103133</v>
      </c>
      <c r="T9" s="158">
        <v>181693</v>
      </c>
      <c r="U9" s="158">
        <v>342343</v>
      </c>
      <c r="V9" s="158">
        <v>341923</v>
      </c>
      <c r="W9" s="159">
        <f>IFERROR(V9/U9-1,"-")</f>
        <v>-1.2268397484394011E-3</v>
      </c>
      <c r="X9" s="160">
        <f t="shared" ref="X9:X20" si="3">IFERROR(V9/S9-1,"-")</f>
        <v>2.3153597781505435</v>
      </c>
      <c r="Y9" s="158">
        <f t="shared" ref="Y9:Y19" si="4">V9-U9</f>
        <v>-420</v>
      </c>
      <c r="Z9" s="158">
        <f t="shared" ref="Z9:Z20" si="5">V9-S9</f>
        <v>238790</v>
      </c>
      <c r="AA9" s="159">
        <f>V9/V$8</f>
        <v>0.42855656716567569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89648</v>
      </c>
      <c r="R10" s="163">
        <v>72064</v>
      </c>
      <c r="S10" s="163">
        <v>28320</v>
      </c>
      <c r="T10" s="163">
        <v>66989</v>
      </c>
      <c r="U10" s="163">
        <v>97391</v>
      </c>
      <c r="V10" s="163">
        <v>92103</v>
      </c>
      <c r="W10" s="164">
        <f>IFERROR(V10/U10-1,"-")</f>
        <v>-5.4296598248298134E-2</v>
      </c>
      <c r="X10" s="165">
        <f t="shared" si="3"/>
        <v>2.2522245762711863</v>
      </c>
      <c r="Y10" s="163">
        <f t="shared" si="4"/>
        <v>-5288</v>
      </c>
      <c r="Z10" s="163">
        <f t="shared" si="5"/>
        <v>63783</v>
      </c>
      <c r="AA10" s="164">
        <f>V10/V$8</f>
        <v>0.11543928166768608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266656</v>
      </c>
      <c r="R11" s="163">
        <v>284219</v>
      </c>
      <c r="S11" s="163">
        <v>74813</v>
      </c>
      <c r="T11" s="163">
        <v>114704</v>
      </c>
      <c r="U11" s="163">
        <v>244952</v>
      </c>
      <c r="V11" s="163">
        <v>249820</v>
      </c>
      <c r="W11" s="164">
        <f>IFERROR(V11/U11-1,"-")</f>
        <v>1.987328129592747E-2</v>
      </c>
      <c r="X11" s="165">
        <f t="shared" si="3"/>
        <v>2.339259219654338</v>
      </c>
      <c r="Y11" s="163">
        <f t="shared" si="4"/>
        <v>4868</v>
      </c>
      <c r="Z11" s="163">
        <f t="shared" si="5"/>
        <v>175007</v>
      </c>
      <c r="AA11" s="164">
        <f>V11/V$8</f>
        <v>0.31311728549798962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460531</v>
      </c>
      <c r="R12" s="158">
        <v>435438</v>
      </c>
      <c r="S12" s="158">
        <v>122702</v>
      </c>
      <c r="T12" s="158">
        <v>172511</v>
      </c>
      <c r="U12" s="158">
        <v>367882</v>
      </c>
      <c r="V12" s="158">
        <v>455925</v>
      </c>
      <c r="W12" s="159">
        <f>IFERROR(V12/U12-1,"-")</f>
        <v>0.23932402237674033</v>
      </c>
      <c r="X12" s="160">
        <f t="shared" si="3"/>
        <v>2.7157096053854053</v>
      </c>
      <c r="Y12" s="158">
        <f t="shared" si="4"/>
        <v>88043</v>
      </c>
      <c r="Z12" s="158">
        <f t="shared" si="5"/>
        <v>333223</v>
      </c>
      <c r="AA12" s="159">
        <f>V12/V$8</f>
        <v>0.57144343283432431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69266</v>
      </c>
      <c r="R13" s="163">
        <v>75049</v>
      </c>
      <c r="S13" s="163">
        <v>21332</v>
      </c>
      <c r="T13" s="163">
        <v>16695</v>
      </c>
      <c r="U13" s="163">
        <v>71554</v>
      </c>
      <c r="V13" s="163">
        <v>93860</v>
      </c>
      <c r="W13" s="164">
        <f t="shared" ref="W13:W20" si="8">IFERROR(V13/U13-1,"-")</f>
        <v>0.31173659054699954</v>
      </c>
      <c r="X13" s="165">
        <f t="shared" si="3"/>
        <v>3.3999624976561034</v>
      </c>
      <c r="Y13" s="163">
        <f t="shared" si="4"/>
        <v>22306</v>
      </c>
      <c r="Z13" s="163">
        <f t="shared" si="5"/>
        <v>72528</v>
      </c>
      <c r="AA13" s="164">
        <f t="shared" ref="AA13:AA20" si="9">V13/V$8</f>
        <v>0.11764145551533625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194919</v>
      </c>
      <c r="R14" s="163">
        <v>159354</v>
      </c>
      <c r="S14" s="163">
        <v>39522</v>
      </c>
      <c r="T14" s="163">
        <v>53227</v>
      </c>
      <c r="U14" s="163">
        <v>113120</v>
      </c>
      <c r="V14" s="163">
        <v>127349</v>
      </c>
      <c r="W14" s="164">
        <f t="shared" si="8"/>
        <v>0.12578677510608194</v>
      </c>
      <c r="X14" s="165">
        <f t="shared" si="3"/>
        <v>2.2222306563433025</v>
      </c>
      <c r="Y14" s="163">
        <f t="shared" si="4"/>
        <v>14229</v>
      </c>
      <c r="Z14" s="163">
        <f t="shared" si="5"/>
        <v>87827</v>
      </c>
      <c r="AA14" s="164">
        <f t="shared" si="9"/>
        <v>0.15961561600705898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22836</v>
      </c>
      <c r="R15" s="163">
        <v>25447</v>
      </c>
      <c r="S15" s="163">
        <v>8286</v>
      </c>
      <c r="T15" s="163">
        <v>19927</v>
      </c>
      <c r="U15" s="163">
        <v>30758</v>
      </c>
      <c r="V15" s="163">
        <v>42539</v>
      </c>
      <c r="W15" s="164">
        <f t="shared" si="8"/>
        <v>0.38302230314064634</v>
      </c>
      <c r="X15" s="165">
        <f t="shared" si="3"/>
        <v>4.1338402124064686</v>
      </c>
      <c r="Y15" s="163">
        <f t="shared" si="4"/>
        <v>11781</v>
      </c>
      <c r="Z15" s="163">
        <f t="shared" si="5"/>
        <v>34253</v>
      </c>
      <c r="AA15" s="164">
        <f t="shared" si="9"/>
        <v>5.3317173195896961E-2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11686</v>
      </c>
      <c r="R16" s="163">
        <v>9296</v>
      </c>
      <c r="S16" s="163">
        <v>2074</v>
      </c>
      <c r="T16" s="163">
        <v>5996</v>
      </c>
      <c r="U16" s="163">
        <v>10713</v>
      </c>
      <c r="V16" s="163">
        <v>12911</v>
      </c>
      <c r="W16" s="164">
        <f t="shared" si="8"/>
        <v>0.20517128722113309</v>
      </c>
      <c r="X16" s="165">
        <f t="shared" si="3"/>
        <v>5.225168756027001</v>
      </c>
      <c r="Y16" s="163">
        <f t="shared" si="4"/>
        <v>2198</v>
      </c>
      <c r="Z16" s="163">
        <f t="shared" si="5"/>
        <v>10837</v>
      </c>
      <c r="AA16" s="164">
        <f t="shared" si="9"/>
        <v>1.6182280334098725E-2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6503</v>
      </c>
      <c r="R17" s="163">
        <v>6249</v>
      </c>
      <c r="S17" s="163">
        <v>2082</v>
      </c>
      <c r="T17" s="163">
        <v>5201</v>
      </c>
      <c r="U17" s="163">
        <v>5872</v>
      </c>
      <c r="V17" s="163">
        <v>6968</v>
      </c>
      <c r="W17" s="164">
        <f t="shared" si="8"/>
        <v>0.18664850136239775</v>
      </c>
      <c r="X17" s="165">
        <f t="shared" si="3"/>
        <v>2.3467819404418826</v>
      </c>
      <c r="Y17" s="163">
        <f t="shared" si="4"/>
        <v>1096</v>
      </c>
      <c r="Z17" s="163">
        <f t="shared" si="5"/>
        <v>4886</v>
      </c>
      <c r="AA17" s="164">
        <f t="shared" si="9"/>
        <v>8.7334930964293959E-3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7425</v>
      </c>
      <c r="R18" s="163">
        <v>8520</v>
      </c>
      <c r="S18" s="163">
        <v>3046</v>
      </c>
      <c r="T18" s="163">
        <v>2575</v>
      </c>
      <c r="U18" s="163">
        <v>7581</v>
      </c>
      <c r="V18" s="163">
        <v>8524</v>
      </c>
      <c r="W18" s="164">
        <f t="shared" si="8"/>
        <v>0.12438992217385558</v>
      </c>
      <c r="X18" s="165">
        <f t="shared" si="3"/>
        <v>1.7984241628365067</v>
      </c>
      <c r="Y18" s="163">
        <f t="shared" si="4"/>
        <v>943</v>
      </c>
      <c r="Z18" s="163">
        <f t="shared" si="5"/>
        <v>5478</v>
      </c>
      <c r="AA18" s="164">
        <f t="shared" si="9"/>
        <v>1.0683739258605648E-2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13371</v>
      </c>
      <c r="R19" s="163">
        <v>13181</v>
      </c>
      <c r="S19" s="163">
        <v>4839</v>
      </c>
      <c r="T19" s="163">
        <v>2819</v>
      </c>
      <c r="U19" s="163">
        <v>7599</v>
      </c>
      <c r="V19" s="163">
        <v>9961</v>
      </c>
      <c r="W19" s="164">
        <f t="shared" si="8"/>
        <v>0.31083037241742328</v>
      </c>
      <c r="X19" s="165">
        <f t="shared" si="3"/>
        <v>1.0584831576772062</v>
      </c>
      <c r="Y19" s="163">
        <f t="shared" si="4"/>
        <v>2362</v>
      </c>
      <c r="Z19" s="163">
        <f t="shared" si="5"/>
        <v>5122</v>
      </c>
      <c r="AA19" s="164">
        <f t="shared" si="9"/>
        <v>1.2484834204008784E-2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134525</v>
      </c>
      <c r="R20" s="169">
        <f t="shared" si="11"/>
        <v>138342</v>
      </c>
      <c r="S20" s="169">
        <f t="shared" si="11"/>
        <v>41521</v>
      </c>
      <c r="T20" s="169">
        <f t="shared" si="11"/>
        <v>66071</v>
      </c>
      <c r="U20" s="169">
        <f t="shared" si="11"/>
        <v>120685</v>
      </c>
      <c r="V20" s="169">
        <f t="shared" si="11"/>
        <v>153813</v>
      </c>
      <c r="W20" s="170">
        <f t="shared" si="8"/>
        <v>0.27449973070389855</v>
      </c>
      <c r="X20" s="171">
        <f t="shared" si="3"/>
        <v>2.7044628019556369</v>
      </c>
      <c r="Y20" s="169">
        <f>V20-U20</f>
        <v>33128</v>
      </c>
      <c r="Z20" s="169">
        <f t="shared" si="5"/>
        <v>112292</v>
      </c>
      <c r="AA20" s="170">
        <f t="shared" si="9"/>
        <v>0.19278484122288958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1ABFC-07BD-4221-A2E0-B9C980BBFDF4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48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534846</v>
      </c>
      <c r="D11" s="176">
        <v>169949</v>
      </c>
      <c r="E11" s="176">
        <v>323520</v>
      </c>
      <c r="F11" s="176">
        <v>524175</v>
      </c>
      <c r="G11" s="176">
        <v>536478</v>
      </c>
      <c r="H11" s="176">
        <v>584505</v>
      </c>
      <c r="I11" s="177">
        <f t="shared" ref="I11:I23" si="0">IFERROR(H11/G11-1,"-")</f>
        <v>8.9522776330063891E-2</v>
      </c>
      <c r="J11" s="177">
        <f t="shared" ref="J11:J23" si="1">IFERROR(H11/C11-1,"-")</f>
        <v>9.2847286882579372E-2</v>
      </c>
      <c r="K11" s="177">
        <f>H11/H11</f>
        <v>1</v>
      </c>
      <c r="L11" s="79"/>
      <c r="M11" s="79"/>
      <c r="N11" s="154" t="s">
        <v>68</v>
      </c>
      <c r="O11" s="176">
        <v>88878</v>
      </c>
      <c r="P11" s="176">
        <v>55912</v>
      </c>
      <c r="Q11" s="176">
        <v>75727</v>
      </c>
      <c r="R11" s="176">
        <v>86056</v>
      </c>
      <c r="S11" s="176">
        <v>102682</v>
      </c>
      <c r="T11" s="177">
        <f t="shared" ref="T11:T23" si="2">IFERROR(S11/R11-1,"-")</f>
        <v>0.19319977688946732</v>
      </c>
      <c r="U11" s="177">
        <f t="shared" ref="U11:U23" si="3">IFERROR(S11/O11-1,"-")</f>
        <v>0.15531402596818111</v>
      </c>
      <c r="V11" s="177">
        <f>S11/S11</f>
        <v>1</v>
      </c>
    </row>
    <row r="12" spans="1:22" x14ac:dyDescent="0.25">
      <c r="B12" s="157" t="s">
        <v>97</v>
      </c>
      <c r="C12" s="158">
        <v>151948</v>
      </c>
      <c r="D12" s="158">
        <v>97731</v>
      </c>
      <c r="E12" s="158">
        <v>133715</v>
      </c>
      <c r="F12" s="158">
        <v>133368</v>
      </c>
      <c r="G12" s="158">
        <v>129856</v>
      </c>
      <c r="H12" s="158">
        <v>141408</v>
      </c>
      <c r="I12" s="159">
        <f t="shared" si="0"/>
        <v>8.8960078856579639E-2</v>
      </c>
      <c r="J12" s="160">
        <f t="shared" si="1"/>
        <v>-6.9365835680627597E-2</v>
      </c>
      <c r="K12" s="159">
        <f>H12/H11</f>
        <v>0.24192778504888751</v>
      </c>
      <c r="L12" s="79"/>
      <c r="M12" s="79"/>
      <c r="N12" s="157" t="s">
        <v>97</v>
      </c>
      <c r="O12" s="158">
        <v>45812</v>
      </c>
      <c r="P12" s="158">
        <v>35462</v>
      </c>
      <c r="Q12" s="158">
        <v>41665</v>
      </c>
      <c r="R12" s="158">
        <v>41606</v>
      </c>
      <c r="S12" s="158">
        <v>52170</v>
      </c>
      <c r="T12" s="159">
        <f t="shared" si="2"/>
        <v>0.25390568667980573</v>
      </c>
      <c r="U12" s="160">
        <f t="shared" si="3"/>
        <v>0.13878459792194175</v>
      </c>
      <c r="V12" s="159">
        <f>S12/S11</f>
        <v>0.50807346954675603</v>
      </c>
    </row>
    <row r="13" spans="1:22" x14ac:dyDescent="0.25">
      <c r="B13" s="162" t="s">
        <v>103</v>
      </c>
      <c r="C13" s="163">
        <v>65349</v>
      </c>
      <c r="D13" s="163">
        <v>44783</v>
      </c>
      <c r="E13" s="163">
        <v>54254</v>
      </c>
      <c r="F13" s="163">
        <v>53372</v>
      </c>
      <c r="G13" s="163">
        <v>50630</v>
      </c>
      <c r="H13" s="163">
        <v>56113</v>
      </c>
      <c r="I13" s="164">
        <f t="shared" si="0"/>
        <v>0.10829547698992692</v>
      </c>
      <c r="J13" s="165">
        <f t="shared" si="1"/>
        <v>-0.14133345575295719</v>
      </c>
      <c r="K13" s="164">
        <f>H13/H11</f>
        <v>9.6000889641662604E-2</v>
      </c>
      <c r="L13" s="79"/>
      <c r="M13" s="79"/>
      <c r="N13" s="162" t="s">
        <v>103</v>
      </c>
      <c r="O13" s="163">
        <v>8929</v>
      </c>
      <c r="P13" s="163">
        <v>10186</v>
      </c>
      <c r="Q13" s="163">
        <v>10727</v>
      </c>
      <c r="R13" s="163">
        <v>9291</v>
      </c>
      <c r="S13" s="163">
        <v>13618</v>
      </c>
      <c r="T13" s="164">
        <f t="shared" si="2"/>
        <v>0.46571951350769569</v>
      </c>
      <c r="U13" s="165">
        <f t="shared" si="3"/>
        <v>0.52514279314592893</v>
      </c>
      <c r="V13" s="164">
        <f>S13/S11</f>
        <v>0.13262304980425002</v>
      </c>
    </row>
    <row r="14" spans="1:22" x14ac:dyDescent="0.25">
      <c r="B14" s="162" t="s">
        <v>100</v>
      </c>
      <c r="C14" s="163">
        <v>86599</v>
      </c>
      <c r="D14" s="163">
        <v>52948</v>
      </c>
      <c r="E14" s="163">
        <v>79461</v>
      </c>
      <c r="F14" s="163">
        <v>79996</v>
      </c>
      <c r="G14" s="163">
        <v>79226</v>
      </c>
      <c r="H14" s="163">
        <v>85295</v>
      </c>
      <c r="I14" s="164">
        <f t="shared" si="0"/>
        <v>7.6603640219119917E-2</v>
      </c>
      <c r="J14" s="165">
        <f t="shared" si="1"/>
        <v>-1.5057910599429514E-2</v>
      </c>
      <c r="K14" s="164">
        <f>H14/H11</f>
        <v>0.14592689540722492</v>
      </c>
      <c r="L14" s="79"/>
      <c r="M14" s="79"/>
      <c r="N14" s="162" t="s">
        <v>100</v>
      </c>
      <c r="O14" s="163">
        <v>36883</v>
      </c>
      <c r="P14" s="163">
        <v>25276</v>
      </c>
      <c r="Q14" s="163">
        <v>30938</v>
      </c>
      <c r="R14" s="163">
        <v>32315</v>
      </c>
      <c r="S14" s="163">
        <v>38552</v>
      </c>
      <c r="T14" s="164">
        <f t="shared" si="2"/>
        <v>0.19300634380318726</v>
      </c>
      <c r="U14" s="165">
        <f t="shared" si="3"/>
        <v>4.5251199739717585E-2</v>
      </c>
      <c r="V14" s="164">
        <f>S14/S11</f>
        <v>0.37545041974250598</v>
      </c>
    </row>
    <row r="15" spans="1:22" x14ac:dyDescent="0.25">
      <c r="B15" s="157" t="s">
        <v>107</v>
      </c>
      <c r="C15" s="158">
        <v>382898</v>
      </c>
      <c r="D15" s="158">
        <v>72218</v>
      </c>
      <c r="E15" s="158">
        <v>189805</v>
      </c>
      <c r="F15" s="158">
        <v>390807</v>
      </c>
      <c r="G15" s="158">
        <v>406622</v>
      </c>
      <c r="H15" s="158">
        <v>443097</v>
      </c>
      <c r="I15" s="159">
        <f t="shared" si="0"/>
        <v>8.970247551780286E-2</v>
      </c>
      <c r="J15" s="160">
        <f t="shared" si="1"/>
        <v>0.15721941613693469</v>
      </c>
      <c r="K15" s="159">
        <f>H15/H11</f>
        <v>0.75807221495111243</v>
      </c>
      <c r="L15" s="79"/>
      <c r="M15" s="79"/>
      <c r="N15" s="157" t="s">
        <v>107</v>
      </c>
      <c r="O15" s="158">
        <v>43066</v>
      </c>
      <c r="P15" s="158">
        <v>20450</v>
      </c>
      <c r="Q15" s="158">
        <v>34062</v>
      </c>
      <c r="R15" s="158">
        <v>44450</v>
      </c>
      <c r="S15" s="158">
        <v>50512</v>
      </c>
      <c r="T15" s="159">
        <f t="shared" si="2"/>
        <v>0.13637795275590547</v>
      </c>
      <c r="U15" s="160">
        <f t="shared" si="3"/>
        <v>0.17289741327265129</v>
      </c>
      <c r="V15" s="159">
        <f>S15/S11</f>
        <v>0.49192653045324397</v>
      </c>
    </row>
    <row r="16" spans="1:22" x14ac:dyDescent="0.25">
      <c r="B16" s="162" t="s">
        <v>110</v>
      </c>
      <c r="C16" s="163">
        <v>188290</v>
      </c>
      <c r="D16" s="163">
        <v>15610</v>
      </c>
      <c r="E16" s="163">
        <v>55051</v>
      </c>
      <c r="F16" s="163">
        <v>203676</v>
      </c>
      <c r="G16" s="163">
        <v>207939</v>
      </c>
      <c r="H16" s="163">
        <v>229447</v>
      </c>
      <c r="I16" s="164">
        <f t="shared" si="0"/>
        <v>0.10343418021631345</v>
      </c>
      <c r="J16" s="165">
        <f t="shared" si="1"/>
        <v>0.21858303680492863</v>
      </c>
      <c r="K16" s="164">
        <f>H16/H11</f>
        <v>0.39254925107569655</v>
      </c>
      <c r="L16" s="79"/>
      <c r="M16" s="79"/>
      <c r="N16" s="162" t="s">
        <v>110</v>
      </c>
      <c r="O16" s="163">
        <v>7853</v>
      </c>
      <c r="P16" s="163">
        <v>1465</v>
      </c>
      <c r="Q16" s="163">
        <v>8841</v>
      </c>
      <c r="R16" s="163">
        <v>11048</v>
      </c>
      <c r="S16" s="163">
        <v>12200</v>
      </c>
      <c r="T16" s="164">
        <f t="shared" si="2"/>
        <v>0.1042722664735698</v>
      </c>
      <c r="U16" s="165">
        <f t="shared" si="3"/>
        <v>0.55354641538265636</v>
      </c>
      <c r="V16" s="164">
        <f>S16/S11</f>
        <v>0.11881342396914746</v>
      </c>
    </row>
    <row r="17" spans="1:22" x14ac:dyDescent="0.25">
      <c r="B17" s="162" t="s">
        <v>113</v>
      </c>
      <c r="C17" s="163">
        <v>45943</v>
      </c>
      <c r="D17" s="163">
        <v>12429</v>
      </c>
      <c r="E17" s="163">
        <v>24245</v>
      </c>
      <c r="F17" s="163">
        <v>33788</v>
      </c>
      <c r="G17" s="163">
        <v>35898</v>
      </c>
      <c r="H17" s="163">
        <v>35542</v>
      </c>
      <c r="I17" s="164">
        <f t="shared" si="0"/>
        <v>-9.9169870187754139E-3</v>
      </c>
      <c r="J17" s="165">
        <f t="shared" si="1"/>
        <v>-0.22638922142655027</v>
      </c>
      <c r="K17" s="164">
        <f>H17/H11</f>
        <v>6.0807007638942354E-2</v>
      </c>
      <c r="L17" s="79"/>
      <c r="M17" s="79"/>
      <c r="N17" s="162" t="s">
        <v>113</v>
      </c>
      <c r="O17" s="163">
        <v>15144</v>
      </c>
      <c r="P17" s="163">
        <v>5372</v>
      </c>
      <c r="Q17" s="163">
        <v>8998</v>
      </c>
      <c r="R17" s="163">
        <v>9535</v>
      </c>
      <c r="S17" s="163">
        <v>9567</v>
      </c>
      <c r="T17" s="164">
        <f t="shared" si="2"/>
        <v>3.3560566334556174E-3</v>
      </c>
      <c r="U17" s="165">
        <f t="shared" si="3"/>
        <v>-0.36826465927099838</v>
      </c>
      <c r="V17" s="164">
        <f>S17/S11</f>
        <v>9.3171149763347033E-2</v>
      </c>
    </row>
    <row r="18" spans="1:22" x14ac:dyDescent="0.25">
      <c r="B18" s="162" t="s">
        <v>116</v>
      </c>
      <c r="C18" s="163">
        <v>20977</v>
      </c>
      <c r="D18" s="163">
        <v>5951</v>
      </c>
      <c r="E18" s="163">
        <v>18413</v>
      </c>
      <c r="F18" s="163">
        <v>22110</v>
      </c>
      <c r="G18" s="163">
        <v>23466</v>
      </c>
      <c r="H18" s="163">
        <v>27270</v>
      </c>
      <c r="I18" s="164">
        <f t="shared" si="0"/>
        <v>0.16210687803630774</v>
      </c>
      <c r="J18" s="165">
        <f t="shared" si="1"/>
        <v>0.29999523287410024</v>
      </c>
      <c r="K18" s="164">
        <f>H18/H11</f>
        <v>4.6654861806143658E-2</v>
      </c>
      <c r="L18" s="79"/>
      <c r="M18" s="79"/>
      <c r="N18" s="162" t="s">
        <v>116</v>
      </c>
      <c r="O18" s="163">
        <v>3167</v>
      </c>
      <c r="P18" s="163">
        <v>2634</v>
      </c>
      <c r="Q18" s="163">
        <v>2781</v>
      </c>
      <c r="R18" s="163">
        <v>4969</v>
      </c>
      <c r="S18" s="163">
        <v>6658</v>
      </c>
      <c r="T18" s="164">
        <f t="shared" si="2"/>
        <v>0.33990742604145696</v>
      </c>
      <c r="U18" s="165">
        <f t="shared" si="3"/>
        <v>1.1023050205241551</v>
      </c>
      <c r="V18" s="164">
        <f>S18/S11</f>
        <v>6.4840965310375726E-2</v>
      </c>
    </row>
    <row r="19" spans="1:22" x14ac:dyDescent="0.25">
      <c r="B19" s="162" t="s">
        <v>123</v>
      </c>
      <c r="C19" s="163">
        <v>19556</v>
      </c>
      <c r="D19" s="163">
        <v>6024</v>
      </c>
      <c r="E19" s="163">
        <v>13701</v>
      </c>
      <c r="F19" s="163">
        <v>20820</v>
      </c>
      <c r="G19" s="163">
        <v>23092</v>
      </c>
      <c r="H19" s="163">
        <v>21139</v>
      </c>
      <c r="I19" s="164">
        <f t="shared" si="0"/>
        <v>-8.4574744500259813E-2</v>
      </c>
      <c r="J19" s="165">
        <f t="shared" si="1"/>
        <v>8.0947023931274398E-2</v>
      </c>
      <c r="K19" s="164">
        <f>H19/H11</f>
        <v>3.6165644434179349E-2</v>
      </c>
      <c r="L19" s="79"/>
      <c r="M19" s="79"/>
      <c r="N19" s="162" t="s">
        <v>123</v>
      </c>
      <c r="O19" s="163">
        <v>2021</v>
      </c>
      <c r="P19" s="163">
        <v>925</v>
      </c>
      <c r="Q19" s="163">
        <v>1502</v>
      </c>
      <c r="R19" s="163">
        <v>2130</v>
      </c>
      <c r="S19" s="163">
        <v>2677</v>
      </c>
      <c r="T19" s="164">
        <f t="shared" si="2"/>
        <v>0.25680751173708916</v>
      </c>
      <c r="U19" s="165">
        <f t="shared" si="3"/>
        <v>0.32459178624443341</v>
      </c>
      <c r="V19" s="164">
        <f>S19/S11</f>
        <v>2.6070781636508833E-2</v>
      </c>
    </row>
    <row r="20" spans="1:22" x14ac:dyDescent="0.25">
      <c r="B20" s="162" t="s">
        <v>119</v>
      </c>
      <c r="C20" s="163">
        <v>13224</v>
      </c>
      <c r="D20" s="163">
        <v>6842</v>
      </c>
      <c r="E20" s="163">
        <v>13373</v>
      </c>
      <c r="F20" s="163">
        <v>13089</v>
      </c>
      <c r="G20" s="163">
        <v>15495</v>
      </c>
      <c r="H20" s="163">
        <v>15935</v>
      </c>
      <c r="I20" s="164">
        <f t="shared" si="0"/>
        <v>2.8396256857050606E-2</v>
      </c>
      <c r="J20" s="165">
        <f t="shared" si="1"/>
        <v>0.2050060496067756</v>
      </c>
      <c r="K20" s="164">
        <f>H20/H11</f>
        <v>2.7262384410740713E-2</v>
      </c>
      <c r="L20" s="79"/>
      <c r="M20" s="79"/>
      <c r="N20" s="162" t="s">
        <v>119</v>
      </c>
      <c r="O20" s="163">
        <v>925</v>
      </c>
      <c r="P20" s="163">
        <v>874</v>
      </c>
      <c r="Q20" s="163">
        <v>432</v>
      </c>
      <c r="R20" s="163">
        <v>953</v>
      </c>
      <c r="S20" s="163">
        <v>1022</v>
      </c>
      <c r="T20" s="164">
        <f t="shared" si="2"/>
        <v>7.2402938090241342E-2</v>
      </c>
      <c r="U20" s="165">
        <f t="shared" si="3"/>
        <v>0.1048648648648649</v>
      </c>
      <c r="V20" s="164">
        <f>S20/S11</f>
        <v>9.9530589587269441E-3</v>
      </c>
    </row>
    <row r="21" spans="1:22" x14ac:dyDescent="0.25">
      <c r="B21" s="162" t="s">
        <v>128</v>
      </c>
      <c r="C21" s="163">
        <v>1989</v>
      </c>
      <c r="D21" s="163">
        <v>51</v>
      </c>
      <c r="E21" s="163">
        <v>1157</v>
      </c>
      <c r="F21" s="163">
        <v>2087</v>
      </c>
      <c r="G21" s="163">
        <v>1444</v>
      </c>
      <c r="H21" s="163">
        <v>1435</v>
      </c>
      <c r="I21" s="164">
        <f t="shared" si="0"/>
        <v>-6.2326869806094143E-3</v>
      </c>
      <c r="J21" s="165">
        <f t="shared" si="1"/>
        <v>-0.27853192559074913</v>
      </c>
      <c r="K21" s="164">
        <f>H21/H11</f>
        <v>2.4550688189151505E-3</v>
      </c>
      <c r="L21" s="79"/>
      <c r="M21" s="79"/>
      <c r="N21" s="162" t="s">
        <v>128</v>
      </c>
      <c r="O21" s="163">
        <v>345</v>
      </c>
      <c r="P21" s="163">
        <v>150</v>
      </c>
      <c r="Q21" s="163">
        <v>329</v>
      </c>
      <c r="R21" s="163">
        <v>182</v>
      </c>
      <c r="S21" s="163">
        <v>195</v>
      </c>
      <c r="T21" s="164">
        <f t="shared" si="2"/>
        <v>7.1428571428571397E-2</v>
      </c>
      <c r="U21" s="165">
        <f t="shared" si="3"/>
        <v>-0.43478260869565222</v>
      </c>
      <c r="V21" s="164">
        <f>S21/S11</f>
        <v>1.899067022457685E-3</v>
      </c>
    </row>
    <row r="22" spans="1:22" x14ac:dyDescent="0.25">
      <c r="A22" s="167"/>
      <c r="B22" s="162" t="s">
        <v>131</v>
      </c>
      <c r="C22" s="163">
        <v>1655</v>
      </c>
      <c r="D22" s="163">
        <v>103</v>
      </c>
      <c r="E22" s="163">
        <v>241</v>
      </c>
      <c r="F22" s="163">
        <v>752</v>
      </c>
      <c r="G22" s="163">
        <v>1089</v>
      </c>
      <c r="H22" s="163">
        <v>486</v>
      </c>
      <c r="I22" s="164">
        <f t="shared" si="0"/>
        <v>-0.55371900826446274</v>
      </c>
      <c r="J22" s="165">
        <f t="shared" si="1"/>
        <v>-0.70634441087613298</v>
      </c>
      <c r="K22" s="164">
        <f>H22/H11</f>
        <v>8.3147278466394643E-4</v>
      </c>
      <c r="L22" s="79"/>
      <c r="M22" s="79"/>
      <c r="N22" s="162" t="s">
        <v>131</v>
      </c>
      <c r="O22" s="163">
        <v>257</v>
      </c>
      <c r="P22" s="163">
        <v>34</v>
      </c>
      <c r="Q22" s="163">
        <v>186</v>
      </c>
      <c r="R22" s="163">
        <v>112</v>
      </c>
      <c r="S22" s="163">
        <v>81</v>
      </c>
      <c r="T22" s="164">
        <f t="shared" si="2"/>
        <v>-0.2767857142857143</v>
      </c>
      <c r="U22" s="165">
        <f t="shared" si="3"/>
        <v>-0.68482490272373542</v>
      </c>
      <c r="V22" s="164">
        <f>S22/S11</f>
        <v>7.8884322471319218E-4</v>
      </c>
    </row>
    <row r="23" spans="1:22" x14ac:dyDescent="0.25">
      <c r="B23" s="168" t="s">
        <v>145</v>
      </c>
      <c r="C23" s="169">
        <f t="shared" ref="C23:H23" si="4">C15-SUM(C16:C22)</f>
        <v>91264</v>
      </c>
      <c r="D23" s="169">
        <f t="shared" si="4"/>
        <v>25208</v>
      </c>
      <c r="E23" s="169">
        <f t="shared" si="4"/>
        <v>63624</v>
      </c>
      <c r="F23" s="169">
        <f t="shared" si="4"/>
        <v>94485</v>
      </c>
      <c r="G23" s="169">
        <f t="shared" si="4"/>
        <v>98199</v>
      </c>
      <c r="H23" s="169">
        <f t="shared" si="4"/>
        <v>111843</v>
      </c>
      <c r="I23" s="170">
        <f t="shared" si="0"/>
        <v>0.13894235175510961</v>
      </c>
      <c r="J23" s="171">
        <f t="shared" si="1"/>
        <v>0.22548869214586253</v>
      </c>
      <c r="K23" s="170">
        <f>H23/H11</f>
        <v>0.19134652398183077</v>
      </c>
      <c r="L23" s="125"/>
      <c r="M23" s="125"/>
      <c r="N23" s="168" t="s">
        <v>145</v>
      </c>
      <c r="O23" s="169">
        <f>O15-SUM(O16:O22)</f>
        <v>13354</v>
      </c>
      <c r="P23" s="169">
        <f>P15-SUM(P16:P22)</f>
        <v>8996</v>
      </c>
      <c r="Q23" s="169">
        <f>Q15-SUM(Q16:Q22)</f>
        <v>10993</v>
      </c>
      <c r="R23" s="169">
        <f>R15-SUM(R16:R22)</f>
        <v>15521</v>
      </c>
      <c r="S23" s="169">
        <f>S15-SUM(S16:S22)</f>
        <v>18112</v>
      </c>
      <c r="T23" s="170">
        <f t="shared" si="2"/>
        <v>0.16693512015978351</v>
      </c>
      <c r="U23" s="171">
        <f t="shared" si="3"/>
        <v>0.35629773850531676</v>
      </c>
      <c r="V23" s="170">
        <f>S23/S11</f>
        <v>0.17638924056796712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199935</v>
      </c>
      <c r="D25" s="176">
        <v>59985</v>
      </c>
      <c r="E25" s="176">
        <v>135673</v>
      </c>
      <c r="F25" s="176">
        <v>198300</v>
      </c>
      <c r="G25" s="176">
        <v>203132</v>
      </c>
      <c r="H25" s="176">
        <v>210914</v>
      </c>
      <c r="I25" s="177">
        <f t="shared" ref="I25:I37" si="5">IFERROR(H25/G25-1,"-")</f>
        <v>3.8310064391627208E-2</v>
      </c>
      <c r="J25" s="177">
        <f t="shared" ref="J25:J37" si="6">IFERROR(H25/C25-1,"-")</f>
        <v>5.491284667516938E-2</v>
      </c>
      <c r="K25" s="177">
        <f>H25/H25</f>
        <v>1</v>
      </c>
    </row>
    <row r="26" spans="1:22" x14ac:dyDescent="0.25">
      <c r="B26" s="157" t="s">
        <v>97</v>
      </c>
      <c r="C26" s="158">
        <v>44375</v>
      </c>
      <c r="D26" s="158">
        <v>33589</v>
      </c>
      <c r="E26" s="158">
        <v>47355</v>
      </c>
      <c r="F26" s="158">
        <v>36241</v>
      </c>
      <c r="G26" s="158">
        <v>29404</v>
      </c>
      <c r="H26" s="158">
        <v>29634</v>
      </c>
      <c r="I26" s="159">
        <f t="shared" si="5"/>
        <v>7.8220650251665802E-3</v>
      </c>
      <c r="J26" s="160">
        <f t="shared" si="6"/>
        <v>-0.33219154929577466</v>
      </c>
      <c r="K26" s="159">
        <f>H26/H25</f>
        <v>0.14050276415979973</v>
      </c>
    </row>
    <row r="27" spans="1:22" x14ac:dyDescent="0.25">
      <c r="B27" s="162" t="s">
        <v>103</v>
      </c>
      <c r="C27" s="163">
        <v>23839</v>
      </c>
      <c r="D27" s="163">
        <v>19261</v>
      </c>
      <c r="E27" s="163">
        <v>19391</v>
      </c>
      <c r="F27" s="163">
        <v>14337</v>
      </c>
      <c r="G27" s="163">
        <v>12540</v>
      </c>
      <c r="H27" s="163">
        <v>11203</v>
      </c>
      <c r="I27" s="164">
        <f t="shared" si="5"/>
        <v>-0.1066188197767145</v>
      </c>
      <c r="J27" s="165">
        <f t="shared" si="6"/>
        <v>-0.53005579093082766</v>
      </c>
      <c r="K27" s="164">
        <f>H27/H25</f>
        <v>5.3116436082953244E-2</v>
      </c>
    </row>
    <row r="28" spans="1:22" x14ac:dyDescent="0.25">
      <c r="B28" s="162" t="s">
        <v>100</v>
      </c>
      <c r="C28" s="163">
        <v>20536</v>
      </c>
      <c r="D28" s="163">
        <v>14328</v>
      </c>
      <c r="E28" s="163">
        <v>27964</v>
      </c>
      <c r="F28" s="163">
        <v>21904</v>
      </c>
      <c r="G28" s="163">
        <v>16864</v>
      </c>
      <c r="H28" s="163">
        <v>18431</v>
      </c>
      <c r="I28" s="164">
        <f t="shared" si="5"/>
        <v>9.2919829222011474E-2</v>
      </c>
      <c r="J28" s="165">
        <f t="shared" si="6"/>
        <v>-0.10250292169848074</v>
      </c>
      <c r="K28" s="164">
        <f>H28/H25</f>
        <v>8.7386328076846487E-2</v>
      </c>
    </row>
    <row r="29" spans="1:22" x14ac:dyDescent="0.25">
      <c r="B29" s="157" t="s">
        <v>107</v>
      </c>
      <c r="C29" s="158">
        <v>155560</v>
      </c>
      <c r="D29" s="158">
        <v>26396</v>
      </c>
      <c r="E29" s="158">
        <v>88318</v>
      </c>
      <c r="F29" s="158">
        <v>162059</v>
      </c>
      <c r="G29" s="158">
        <v>173728</v>
      </c>
      <c r="H29" s="158">
        <v>181280</v>
      </c>
      <c r="I29" s="159">
        <f t="shared" si="5"/>
        <v>4.3470252348498883E-2</v>
      </c>
      <c r="J29" s="160">
        <f t="shared" si="6"/>
        <v>0.1653381331961945</v>
      </c>
      <c r="K29" s="159">
        <f>H29/H25</f>
        <v>0.85949723584020032</v>
      </c>
    </row>
    <row r="30" spans="1:22" x14ac:dyDescent="0.25">
      <c r="B30" s="162" t="s">
        <v>110</v>
      </c>
      <c r="C30" s="163">
        <v>77288</v>
      </c>
      <c r="D30" s="163">
        <v>5576</v>
      </c>
      <c r="E30" s="163">
        <v>28800</v>
      </c>
      <c r="F30" s="163">
        <v>89009</v>
      </c>
      <c r="G30" s="163">
        <v>95219</v>
      </c>
      <c r="H30" s="163">
        <v>101712</v>
      </c>
      <c r="I30" s="164">
        <f t="shared" si="5"/>
        <v>6.819017212951195E-2</v>
      </c>
      <c r="J30" s="165">
        <f t="shared" si="6"/>
        <v>0.31601283511023714</v>
      </c>
      <c r="K30" s="164">
        <f>H30/H25</f>
        <v>0.4822439477701812</v>
      </c>
    </row>
    <row r="31" spans="1:22" x14ac:dyDescent="0.25">
      <c r="B31" s="162" t="s">
        <v>113</v>
      </c>
      <c r="C31" s="163">
        <v>21354</v>
      </c>
      <c r="D31" s="163">
        <v>6120</v>
      </c>
      <c r="E31" s="163">
        <v>14020</v>
      </c>
      <c r="F31" s="163">
        <v>17512</v>
      </c>
      <c r="G31" s="163">
        <v>17456</v>
      </c>
      <c r="H31" s="163">
        <v>17415</v>
      </c>
      <c r="I31" s="164">
        <f t="shared" si="5"/>
        <v>-2.3487626031164499E-3</v>
      </c>
      <c r="J31" s="165">
        <f t="shared" si="6"/>
        <v>-0.18446192750772694</v>
      </c>
      <c r="K31" s="164">
        <f>H31/H25</f>
        <v>8.256919882037228E-2</v>
      </c>
    </row>
    <row r="32" spans="1:22" x14ac:dyDescent="0.25">
      <c r="B32" s="162" t="s">
        <v>116</v>
      </c>
      <c r="C32" s="163">
        <v>6677</v>
      </c>
      <c r="D32" s="163">
        <v>2302</v>
      </c>
      <c r="E32" s="163">
        <v>6475</v>
      </c>
      <c r="F32" s="163">
        <v>7432</v>
      </c>
      <c r="G32" s="163">
        <v>8076</v>
      </c>
      <c r="H32" s="163">
        <v>6722</v>
      </c>
      <c r="I32" s="164">
        <f t="shared" si="5"/>
        <v>-0.16765725606736004</v>
      </c>
      <c r="J32" s="165">
        <f t="shared" si="6"/>
        <v>6.7395536917778109E-3</v>
      </c>
      <c r="K32" s="164">
        <f>H32/H25</f>
        <v>3.1870809903562593E-2</v>
      </c>
    </row>
    <row r="33" spans="2:11" x14ac:dyDescent="0.25">
      <c r="B33" s="162" t="s">
        <v>123</v>
      </c>
      <c r="C33" s="163">
        <v>8027</v>
      </c>
      <c r="D33" s="163">
        <v>2975</v>
      </c>
      <c r="E33" s="163">
        <v>7050</v>
      </c>
      <c r="F33" s="163">
        <v>9314</v>
      </c>
      <c r="G33" s="163">
        <v>9861</v>
      </c>
      <c r="H33" s="163">
        <v>8555</v>
      </c>
      <c r="I33" s="164">
        <f t="shared" si="5"/>
        <v>-0.13244092891187509</v>
      </c>
      <c r="J33" s="165">
        <f t="shared" si="6"/>
        <v>6.5777999252522701E-2</v>
      </c>
      <c r="K33" s="164">
        <f>H33/H25</f>
        <v>4.056155589481969E-2</v>
      </c>
    </row>
    <row r="34" spans="2:11" x14ac:dyDescent="0.25">
      <c r="B34" s="162" t="s">
        <v>119</v>
      </c>
      <c r="C34" s="163">
        <v>6664</v>
      </c>
      <c r="D34" s="163">
        <v>3231</v>
      </c>
      <c r="E34" s="163">
        <v>7356</v>
      </c>
      <c r="F34" s="163">
        <v>7162</v>
      </c>
      <c r="G34" s="163">
        <v>7924</v>
      </c>
      <c r="H34" s="163">
        <v>7845</v>
      </c>
      <c r="I34" s="164">
        <f t="shared" si="5"/>
        <v>-9.9697122665320936E-3</v>
      </c>
      <c r="J34" s="165">
        <f t="shared" si="6"/>
        <v>0.17722088835534211</v>
      </c>
      <c r="K34" s="164">
        <f>H34/H25</f>
        <v>3.7195254938031615E-2</v>
      </c>
    </row>
    <row r="35" spans="2:11" x14ac:dyDescent="0.25">
      <c r="B35" s="162" t="s">
        <v>128</v>
      </c>
      <c r="C35" s="163">
        <v>867</v>
      </c>
      <c r="D35" s="163">
        <v>12</v>
      </c>
      <c r="E35" s="163">
        <v>192</v>
      </c>
      <c r="F35" s="163">
        <v>630</v>
      </c>
      <c r="G35" s="163">
        <v>729</v>
      </c>
      <c r="H35" s="163">
        <v>653</v>
      </c>
      <c r="I35" s="164">
        <f t="shared" si="5"/>
        <v>-0.10425240054869689</v>
      </c>
      <c r="J35" s="165">
        <f t="shared" si="6"/>
        <v>-0.24682814302191469</v>
      </c>
      <c r="K35" s="164">
        <f>H35/H25</f>
        <v>3.0960486264543841E-3</v>
      </c>
    </row>
    <row r="36" spans="2:11" x14ac:dyDescent="0.25">
      <c r="B36" s="162" t="s">
        <v>131</v>
      </c>
      <c r="C36" s="163">
        <v>828</v>
      </c>
      <c r="D36" s="163">
        <v>32</v>
      </c>
      <c r="E36" s="163">
        <v>81</v>
      </c>
      <c r="F36" s="163">
        <v>337</v>
      </c>
      <c r="G36" s="163">
        <v>470</v>
      </c>
      <c r="H36" s="163">
        <v>265</v>
      </c>
      <c r="I36" s="164">
        <f t="shared" si="5"/>
        <v>-0.43617021276595747</v>
      </c>
      <c r="J36" s="165">
        <f t="shared" si="6"/>
        <v>-0.67995169082125606</v>
      </c>
      <c r="K36" s="164">
        <f>H36/H25</f>
        <v>1.2564362726039998E-3</v>
      </c>
    </row>
    <row r="37" spans="2:11" x14ac:dyDescent="0.25">
      <c r="B37" s="168" t="s">
        <v>145</v>
      </c>
      <c r="C37" s="169">
        <f t="shared" ref="C37:H37" si="7">C29-SUM(C30:C36)</f>
        <v>33855</v>
      </c>
      <c r="D37" s="169">
        <f t="shared" si="7"/>
        <v>6148</v>
      </c>
      <c r="E37" s="169">
        <f t="shared" si="7"/>
        <v>24344</v>
      </c>
      <c r="F37" s="169">
        <f t="shared" si="7"/>
        <v>30663</v>
      </c>
      <c r="G37" s="169">
        <f t="shared" si="7"/>
        <v>33993</v>
      </c>
      <c r="H37" s="169">
        <f t="shared" si="7"/>
        <v>38113</v>
      </c>
      <c r="I37" s="170">
        <f t="shared" si="5"/>
        <v>0.12120142382255161</v>
      </c>
      <c r="J37" s="171">
        <f t="shared" si="6"/>
        <v>0.12577167331265682</v>
      </c>
      <c r="K37" s="170">
        <f>H37/H25</f>
        <v>0.1807039836141745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146945</v>
      </c>
      <c r="D39" s="176">
        <v>36202</v>
      </c>
      <c r="E39" s="176">
        <v>60982</v>
      </c>
      <c r="F39" s="176">
        <v>142344</v>
      </c>
      <c r="G39" s="176">
        <v>143539</v>
      </c>
      <c r="H39" s="176">
        <v>152016</v>
      </c>
      <c r="I39" s="177">
        <f t="shared" ref="I39:I51" si="8">IFERROR(H39/G39-1,"-")</f>
        <v>5.9057120364500282E-2</v>
      </c>
      <c r="J39" s="177">
        <f t="shared" ref="J39:J51" si="9">IFERROR(H39/C39-1,"-")</f>
        <v>3.4509510361019347E-2</v>
      </c>
      <c r="K39" s="177">
        <f>H39/H39</f>
        <v>1</v>
      </c>
    </row>
    <row r="40" spans="2:11" x14ac:dyDescent="0.25">
      <c r="B40" s="157" t="s">
        <v>97</v>
      </c>
      <c r="C40" s="158">
        <v>22835</v>
      </c>
      <c r="D40" s="158">
        <v>14306</v>
      </c>
      <c r="E40" s="158">
        <v>13776</v>
      </c>
      <c r="F40" s="158">
        <v>20969</v>
      </c>
      <c r="G40" s="158">
        <v>22947</v>
      </c>
      <c r="H40" s="158">
        <v>20840</v>
      </c>
      <c r="I40" s="159">
        <f t="shared" si="8"/>
        <v>-9.1820281518281255E-2</v>
      </c>
      <c r="J40" s="160">
        <f t="shared" si="9"/>
        <v>-8.7365885701773616E-2</v>
      </c>
      <c r="K40" s="159">
        <f>H40/H39</f>
        <v>0.13709083254394275</v>
      </c>
    </row>
    <row r="41" spans="2:11" x14ac:dyDescent="0.25">
      <c r="B41" s="162" t="s">
        <v>103</v>
      </c>
      <c r="C41" s="163">
        <v>10036</v>
      </c>
      <c r="D41" s="163">
        <v>7371</v>
      </c>
      <c r="E41" s="163">
        <v>4547</v>
      </c>
      <c r="F41" s="163">
        <v>8693</v>
      </c>
      <c r="G41" s="163">
        <v>11322</v>
      </c>
      <c r="H41" s="163">
        <v>10333</v>
      </c>
      <c r="I41" s="164">
        <f t="shared" si="8"/>
        <v>-8.7352057940293215E-2</v>
      </c>
      <c r="J41" s="165">
        <f t="shared" si="9"/>
        <v>2.9593463531287334E-2</v>
      </c>
      <c r="K41" s="164">
        <f>H41/H39</f>
        <v>6.7973108093884849E-2</v>
      </c>
    </row>
    <row r="42" spans="2:11" x14ac:dyDescent="0.25">
      <c r="B42" s="162" t="s">
        <v>100</v>
      </c>
      <c r="C42" s="163">
        <v>12799</v>
      </c>
      <c r="D42" s="163">
        <v>6935</v>
      </c>
      <c r="E42" s="163">
        <v>9229</v>
      </c>
      <c r="F42" s="163">
        <v>12276</v>
      </c>
      <c r="G42" s="163">
        <v>11625</v>
      </c>
      <c r="H42" s="163">
        <v>10507</v>
      </c>
      <c r="I42" s="164">
        <f t="shared" si="8"/>
        <v>-9.6172043010752661E-2</v>
      </c>
      <c r="J42" s="165">
        <f t="shared" si="9"/>
        <v>-0.17907649035080864</v>
      </c>
      <c r="K42" s="164">
        <f>H42/H39</f>
        <v>6.9117724450057885E-2</v>
      </c>
    </row>
    <row r="43" spans="2:11" x14ac:dyDescent="0.25">
      <c r="B43" s="157" t="s">
        <v>107</v>
      </c>
      <c r="C43" s="158">
        <v>124110</v>
      </c>
      <c r="D43" s="158">
        <v>21896</v>
      </c>
      <c r="E43" s="158">
        <v>47206</v>
      </c>
      <c r="F43" s="158">
        <v>121375</v>
      </c>
      <c r="G43" s="158">
        <v>120592</v>
      </c>
      <c r="H43" s="158">
        <v>131176</v>
      </c>
      <c r="I43" s="159">
        <f t="shared" si="8"/>
        <v>8.776701605413284E-2</v>
      </c>
      <c r="J43" s="160">
        <f t="shared" si="9"/>
        <v>5.6933365562807259E-2</v>
      </c>
      <c r="K43" s="159">
        <f>H43/H39</f>
        <v>0.86290916745605728</v>
      </c>
    </row>
    <row r="44" spans="2:11" x14ac:dyDescent="0.25">
      <c r="B44" s="162" t="s">
        <v>110</v>
      </c>
      <c r="C44" s="163">
        <v>76295</v>
      </c>
      <c r="D44" s="163">
        <v>7459</v>
      </c>
      <c r="E44" s="163">
        <v>16412</v>
      </c>
      <c r="F44" s="163">
        <v>67927</v>
      </c>
      <c r="G44" s="163">
        <v>68857</v>
      </c>
      <c r="H44" s="163">
        <v>76327</v>
      </c>
      <c r="I44" s="164">
        <f t="shared" si="8"/>
        <v>0.10848570225249432</v>
      </c>
      <c r="J44" s="165">
        <f t="shared" si="9"/>
        <v>4.1942460187427422E-4</v>
      </c>
      <c r="K44" s="164">
        <f>H44/H39</f>
        <v>0.50209846331965058</v>
      </c>
    </row>
    <row r="45" spans="2:11" x14ac:dyDescent="0.25">
      <c r="B45" s="162" t="s">
        <v>113</v>
      </c>
      <c r="C45" s="163">
        <v>4259</v>
      </c>
      <c r="D45" s="163">
        <v>1465</v>
      </c>
      <c r="E45" s="163">
        <v>1557</v>
      </c>
      <c r="F45" s="163">
        <v>3350</v>
      </c>
      <c r="G45" s="163">
        <v>3774</v>
      </c>
      <c r="H45" s="163">
        <v>3779</v>
      </c>
      <c r="I45" s="164">
        <f t="shared" si="8"/>
        <v>1.3248542660306839E-3</v>
      </c>
      <c r="J45" s="165">
        <f t="shared" si="9"/>
        <v>-0.11270251232683726</v>
      </c>
      <c r="K45" s="164">
        <f>H45/H39</f>
        <v>2.4859225344700558E-2</v>
      </c>
    </row>
    <row r="46" spans="2:11" x14ac:dyDescent="0.25">
      <c r="B46" s="162" t="s">
        <v>116</v>
      </c>
      <c r="C46" s="163">
        <v>2817</v>
      </c>
      <c r="D46" s="163">
        <v>1054</v>
      </c>
      <c r="E46" s="163">
        <v>2833</v>
      </c>
      <c r="F46" s="163">
        <v>3444</v>
      </c>
      <c r="G46" s="163">
        <v>3622</v>
      </c>
      <c r="H46" s="163">
        <v>3914</v>
      </c>
      <c r="I46" s="164">
        <f t="shared" si="8"/>
        <v>8.0618442849254457E-2</v>
      </c>
      <c r="J46" s="165">
        <f t="shared" si="9"/>
        <v>0.38942137025204127</v>
      </c>
      <c r="K46" s="164">
        <f>H46/H39</f>
        <v>2.5747289758972738E-2</v>
      </c>
    </row>
    <row r="47" spans="2:11" x14ac:dyDescent="0.25">
      <c r="B47" s="162" t="s">
        <v>123</v>
      </c>
      <c r="C47" s="163">
        <v>8269</v>
      </c>
      <c r="D47" s="163">
        <v>1984</v>
      </c>
      <c r="E47" s="163">
        <v>4526</v>
      </c>
      <c r="F47" s="163">
        <v>7311</v>
      </c>
      <c r="G47" s="163">
        <v>8276</v>
      </c>
      <c r="H47" s="163">
        <v>7598</v>
      </c>
      <c r="I47" s="164">
        <f t="shared" si="8"/>
        <v>-8.1923634606089868E-2</v>
      </c>
      <c r="J47" s="165">
        <f t="shared" si="9"/>
        <v>-8.1146450598621356E-2</v>
      </c>
      <c r="K47" s="164">
        <f>H47/H39</f>
        <v>4.9981580886222503E-2</v>
      </c>
    </row>
    <row r="48" spans="2:11" x14ac:dyDescent="0.25">
      <c r="B48" s="162" t="s">
        <v>119</v>
      </c>
      <c r="C48" s="163">
        <v>3885</v>
      </c>
      <c r="D48" s="163">
        <v>1702</v>
      </c>
      <c r="E48" s="163">
        <v>2898</v>
      </c>
      <c r="F48" s="163">
        <v>3422</v>
      </c>
      <c r="G48" s="163">
        <v>4872</v>
      </c>
      <c r="H48" s="163">
        <v>4672</v>
      </c>
      <c r="I48" s="164">
        <f t="shared" si="8"/>
        <v>-4.1050903119868587E-2</v>
      </c>
      <c r="J48" s="165">
        <f t="shared" si="9"/>
        <v>0.2025740025740026</v>
      </c>
      <c r="K48" s="164">
        <f>H48/H39</f>
        <v>3.0733606988738029E-2</v>
      </c>
    </row>
    <row r="49" spans="2:11" x14ac:dyDescent="0.25">
      <c r="B49" s="162" t="s">
        <v>128</v>
      </c>
      <c r="C49" s="163">
        <v>611</v>
      </c>
      <c r="D49" s="163">
        <v>17</v>
      </c>
      <c r="E49" s="163">
        <v>760</v>
      </c>
      <c r="F49" s="163">
        <v>971</v>
      </c>
      <c r="G49" s="163">
        <v>445</v>
      </c>
      <c r="H49" s="163">
        <v>513</v>
      </c>
      <c r="I49" s="164">
        <f t="shared" si="8"/>
        <v>0.15280898876404492</v>
      </c>
      <c r="J49" s="165">
        <f t="shared" si="9"/>
        <v>-0.16039279869067102</v>
      </c>
      <c r="K49" s="164">
        <f>H49/H39</f>
        <v>3.3746447742342913E-3</v>
      </c>
    </row>
    <row r="50" spans="2:11" x14ac:dyDescent="0.25">
      <c r="B50" s="162" t="s">
        <v>131</v>
      </c>
      <c r="C50" s="163">
        <v>391</v>
      </c>
      <c r="D50" s="163">
        <v>27</v>
      </c>
      <c r="E50" s="163">
        <v>79</v>
      </c>
      <c r="F50" s="163">
        <v>153</v>
      </c>
      <c r="G50" s="163">
        <v>384</v>
      </c>
      <c r="H50" s="163">
        <v>63</v>
      </c>
      <c r="I50" s="164">
        <f t="shared" si="8"/>
        <v>-0.8359375</v>
      </c>
      <c r="J50" s="165">
        <f t="shared" si="9"/>
        <v>-0.83887468030690537</v>
      </c>
      <c r="K50" s="164">
        <f>H50/H39</f>
        <v>4.1443005999368485E-4</v>
      </c>
    </row>
    <row r="51" spans="2:11" x14ac:dyDescent="0.25">
      <c r="B51" s="168" t="s">
        <v>145</v>
      </c>
      <c r="C51" s="169">
        <f t="shared" ref="C51:H51" si="10">C43-SUM(C44:C50)</f>
        <v>27583</v>
      </c>
      <c r="D51" s="169">
        <f t="shared" si="10"/>
        <v>8188</v>
      </c>
      <c r="E51" s="169">
        <f t="shared" si="10"/>
        <v>18141</v>
      </c>
      <c r="F51" s="169">
        <f t="shared" si="10"/>
        <v>34797</v>
      </c>
      <c r="G51" s="169">
        <f t="shared" si="10"/>
        <v>30362</v>
      </c>
      <c r="H51" s="169">
        <f t="shared" si="10"/>
        <v>34310</v>
      </c>
      <c r="I51" s="170">
        <f t="shared" si="8"/>
        <v>0.13003095975232193</v>
      </c>
      <c r="J51" s="171">
        <f t="shared" si="9"/>
        <v>0.24388210129427557</v>
      </c>
      <c r="K51" s="170">
        <f>H51/H39</f>
        <v>0.22569992632354488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3880</v>
      </c>
      <c r="D53" s="176">
        <v>1171</v>
      </c>
      <c r="E53" s="176">
        <v>2524</v>
      </c>
      <c r="F53" s="176">
        <v>3626</v>
      </c>
      <c r="G53" s="176">
        <v>3264</v>
      </c>
      <c r="H53" s="176">
        <v>3498</v>
      </c>
      <c r="I53" s="177">
        <f t="shared" ref="I53:I65" si="11">IFERROR(H53/G53-1,"-")</f>
        <v>7.1691176470588314E-2</v>
      </c>
      <c r="J53" s="177">
        <f t="shared" ref="J53:J65" si="12">IFERROR(H53/C53-1,"-")</f>
        <v>-9.8453608247422664E-2</v>
      </c>
      <c r="K53" s="177">
        <f>H53/H53</f>
        <v>1</v>
      </c>
    </row>
    <row r="54" spans="2:11" x14ac:dyDescent="0.25">
      <c r="B54" s="157" t="s">
        <v>97</v>
      </c>
      <c r="C54" s="158">
        <v>1380</v>
      </c>
      <c r="D54" s="158">
        <v>974</v>
      </c>
      <c r="E54" s="158">
        <v>1027</v>
      </c>
      <c r="F54" s="158">
        <v>1196</v>
      </c>
      <c r="G54" s="158">
        <v>1321</v>
      </c>
      <c r="H54" s="158">
        <v>697</v>
      </c>
      <c r="I54" s="159">
        <f t="shared" si="11"/>
        <v>-0.47236941710825131</v>
      </c>
      <c r="J54" s="160">
        <f t="shared" si="12"/>
        <v>-0.49492753623188401</v>
      </c>
      <c r="K54" s="159">
        <f>H54/H53</f>
        <v>0.19925671812464266</v>
      </c>
    </row>
    <row r="55" spans="2:11" x14ac:dyDescent="0.25">
      <c r="B55" s="162" t="s">
        <v>103</v>
      </c>
      <c r="C55" s="163">
        <v>985</v>
      </c>
      <c r="D55" s="163">
        <v>974</v>
      </c>
      <c r="E55" s="163">
        <v>524</v>
      </c>
      <c r="F55" s="163">
        <v>864</v>
      </c>
      <c r="G55" s="163">
        <v>903</v>
      </c>
      <c r="H55" s="163">
        <v>386</v>
      </c>
      <c r="I55" s="164">
        <f t="shared" si="11"/>
        <v>-0.57253599114064224</v>
      </c>
      <c r="J55" s="165">
        <f t="shared" si="12"/>
        <v>-0.60812182741116749</v>
      </c>
      <c r="K55" s="164">
        <f>H55/H53</f>
        <v>0.11034877072612921</v>
      </c>
    </row>
    <row r="56" spans="2:11" x14ac:dyDescent="0.25">
      <c r="B56" s="162" t="s">
        <v>100</v>
      </c>
      <c r="C56" s="163">
        <v>395</v>
      </c>
      <c r="D56" s="163">
        <v>0</v>
      </c>
      <c r="E56" s="163">
        <v>503</v>
      </c>
      <c r="F56" s="163">
        <v>332</v>
      </c>
      <c r="G56" s="163">
        <v>418</v>
      </c>
      <c r="H56" s="163">
        <v>311</v>
      </c>
      <c r="I56" s="164">
        <f t="shared" si="11"/>
        <v>-0.25598086124401909</v>
      </c>
      <c r="J56" s="165">
        <f t="shared" si="12"/>
        <v>-0.21265822784810129</v>
      </c>
      <c r="K56" s="164">
        <f>H56/H53</f>
        <v>8.8907947398513432E-2</v>
      </c>
    </row>
    <row r="57" spans="2:11" x14ac:dyDescent="0.25">
      <c r="B57" s="157" t="s">
        <v>107</v>
      </c>
      <c r="C57" s="158">
        <v>2500</v>
      </c>
      <c r="D57" s="158">
        <v>197</v>
      </c>
      <c r="E57" s="158">
        <v>1497</v>
      </c>
      <c r="F57" s="158">
        <v>2430</v>
      </c>
      <c r="G57" s="158">
        <v>1943</v>
      </c>
      <c r="H57" s="158">
        <v>2801</v>
      </c>
      <c r="I57" s="159">
        <f t="shared" si="11"/>
        <v>0.44158517756047355</v>
      </c>
      <c r="J57" s="160">
        <f t="shared" si="12"/>
        <v>0.12040000000000006</v>
      </c>
      <c r="K57" s="159">
        <f>H57/H53</f>
        <v>0.80074328187535737</v>
      </c>
    </row>
    <row r="58" spans="2:11" x14ac:dyDescent="0.25">
      <c r="B58" s="162" t="s">
        <v>110</v>
      </c>
      <c r="C58" s="163">
        <v>841</v>
      </c>
      <c r="D58" s="163">
        <v>16</v>
      </c>
      <c r="E58" s="163">
        <v>288</v>
      </c>
      <c r="F58" s="163">
        <v>895</v>
      </c>
      <c r="G58" s="163">
        <v>683</v>
      </c>
      <c r="H58" s="163">
        <v>1094</v>
      </c>
      <c r="I58" s="164">
        <f t="shared" si="11"/>
        <v>0.60175695461200585</v>
      </c>
      <c r="J58" s="165">
        <f t="shared" si="12"/>
        <v>0.300832342449465</v>
      </c>
      <c r="K58" s="164">
        <f>H58/H53</f>
        <v>0.3127501429388222</v>
      </c>
    </row>
    <row r="59" spans="2:11" x14ac:dyDescent="0.25">
      <c r="B59" s="162" t="s">
        <v>113</v>
      </c>
      <c r="C59" s="163">
        <v>512</v>
      </c>
      <c r="D59" s="163">
        <v>42</v>
      </c>
      <c r="E59" s="163">
        <v>386</v>
      </c>
      <c r="F59" s="163">
        <v>447</v>
      </c>
      <c r="G59" s="163">
        <v>296</v>
      </c>
      <c r="H59" s="163">
        <v>461</v>
      </c>
      <c r="I59" s="164">
        <f t="shared" si="11"/>
        <v>0.55743243243243246</v>
      </c>
      <c r="J59" s="165">
        <f t="shared" si="12"/>
        <v>-9.9609375E-2</v>
      </c>
      <c r="K59" s="164">
        <f>H59/H53</f>
        <v>0.13178959405374499</v>
      </c>
    </row>
    <row r="60" spans="2:11" x14ac:dyDescent="0.25">
      <c r="B60" s="162" t="s">
        <v>116</v>
      </c>
      <c r="C60" s="163">
        <v>215</v>
      </c>
      <c r="D60" s="163">
        <v>48</v>
      </c>
      <c r="E60" s="163">
        <v>230</v>
      </c>
      <c r="F60" s="163">
        <v>253</v>
      </c>
      <c r="G60" s="163">
        <v>212</v>
      </c>
      <c r="H60" s="163">
        <v>235</v>
      </c>
      <c r="I60" s="164">
        <f t="shared" si="11"/>
        <v>0.10849056603773577</v>
      </c>
      <c r="J60" s="165">
        <f t="shared" si="12"/>
        <v>9.3023255813953432E-2</v>
      </c>
      <c r="K60" s="164">
        <f>H60/H53</f>
        <v>6.7181246426529451E-2</v>
      </c>
    </row>
    <row r="61" spans="2:11" x14ac:dyDescent="0.25">
      <c r="B61" s="162" t="s">
        <v>123</v>
      </c>
      <c r="C61" s="163">
        <v>69</v>
      </c>
      <c r="D61" s="163">
        <v>35</v>
      </c>
      <c r="E61" s="163">
        <v>45</v>
      </c>
      <c r="F61" s="163">
        <v>76</v>
      </c>
      <c r="G61" s="163">
        <v>29</v>
      </c>
      <c r="H61" s="163">
        <v>106</v>
      </c>
      <c r="I61" s="164">
        <f t="shared" si="11"/>
        <v>2.6551724137931036</v>
      </c>
      <c r="J61" s="165">
        <f t="shared" si="12"/>
        <v>0.53623188405797095</v>
      </c>
      <c r="K61" s="164">
        <f>H61/H53</f>
        <v>3.0303030303030304E-2</v>
      </c>
    </row>
    <row r="62" spans="2:11" x14ac:dyDescent="0.25">
      <c r="B62" s="162" t="s">
        <v>119</v>
      </c>
      <c r="C62" s="163">
        <v>26</v>
      </c>
      <c r="D62" s="163">
        <v>16</v>
      </c>
      <c r="E62" s="163">
        <v>40</v>
      </c>
      <c r="F62" s="163">
        <v>56</v>
      </c>
      <c r="G62" s="163">
        <v>60</v>
      </c>
      <c r="H62" s="163">
        <v>40</v>
      </c>
      <c r="I62" s="164">
        <f t="shared" si="11"/>
        <v>-0.33333333333333337</v>
      </c>
      <c r="J62" s="165">
        <f t="shared" si="12"/>
        <v>0.53846153846153855</v>
      </c>
      <c r="K62" s="164">
        <f>H62/H53</f>
        <v>1.1435105774728416E-2</v>
      </c>
    </row>
    <row r="63" spans="2:11" x14ac:dyDescent="0.25">
      <c r="B63" s="162" t="s">
        <v>128</v>
      </c>
      <c r="C63" s="163">
        <v>12</v>
      </c>
      <c r="D63" s="163">
        <v>0</v>
      </c>
      <c r="E63" s="163">
        <v>3</v>
      </c>
      <c r="F63" s="163">
        <v>5</v>
      </c>
      <c r="G63" s="163">
        <v>5</v>
      </c>
      <c r="H63" s="163">
        <v>8</v>
      </c>
      <c r="I63" s="164">
        <f t="shared" si="11"/>
        <v>0.60000000000000009</v>
      </c>
      <c r="J63" s="165">
        <f t="shared" si="12"/>
        <v>-0.33333333333333337</v>
      </c>
      <c r="K63" s="164">
        <f>H63/H53</f>
        <v>2.2870211549456832E-3</v>
      </c>
    </row>
    <row r="64" spans="2:11" x14ac:dyDescent="0.25">
      <c r="B64" s="162" t="s">
        <v>131</v>
      </c>
      <c r="C64" s="163">
        <v>11</v>
      </c>
      <c r="D64" s="163">
        <v>0</v>
      </c>
      <c r="E64" s="163">
        <v>4</v>
      </c>
      <c r="F64" s="163">
        <v>2</v>
      </c>
      <c r="G64" s="163">
        <v>2</v>
      </c>
      <c r="H64" s="163">
        <v>6</v>
      </c>
      <c r="I64" s="164">
        <f t="shared" si="11"/>
        <v>2</v>
      </c>
      <c r="J64" s="165">
        <f t="shared" si="12"/>
        <v>-0.45454545454545459</v>
      </c>
      <c r="K64" s="164">
        <f>H64/H53</f>
        <v>1.7152658662092624E-3</v>
      </c>
    </row>
    <row r="65" spans="2:11" x14ac:dyDescent="0.25">
      <c r="B65" s="168" t="s">
        <v>145</v>
      </c>
      <c r="C65" s="169">
        <f t="shared" ref="C65:H65" si="13">C57-SUM(C58:C64)</f>
        <v>814</v>
      </c>
      <c r="D65" s="169">
        <f t="shared" si="13"/>
        <v>40</v>
      </c>
      <c r="E65" s="169">
        <f t="shared" si="13"/>
        <v>501</v>
      </c>
      <c r="F65" s="169">
        <f t="shared" si="13"/>
        <v>696</v>
      </c>
      <c r="G65" s="169">
        <f t="shared" si="13"/>
        <v>656</v>
      </c>
      <c r="H65" s="169">
        <f t="shared" si="13"/>
        <v>851</v>
      </c>
      <c r="I65" s="170">
        <f t="shared" si="11"/>
        <v>0.29725609756097571</v>
      </c>
      <c r="J65" s="171">
        <f t="shared" si="12"/>
        <v>4.5454545454545414E-2</v>
      </c>
      <c r="K65" s="170">
        <f>H65/H53</f>
        <v>0.24328187535734705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16702</v>
      </c>
      <c r="D67" s="176">
        <v>7226</v>
      </c>
      <c r="E67" s="176">
        <v>6786</v>
      </c>
      <c r="F67" s="176">
        <v>18865</v>
      </c>
      <c r="G67" s="176">
        <v>13528</v>
      </c>
      <c r="H67" s="176">
        <v>29179</v>
      </c>
      <c r="I67" s="177">
        <f t="shared" ref="I67:I79" si="14">IFERROR(H67/G67-1,"-")</f>
        <v>1.1569337670017741</v>
      </c>
      <c r="J67" s="177">
        <f t="shared" ref="J67:J79" si="15">IFERROR(H67/C67-1,"-")</f>
        <v>0.74703628307987069</v>
      </c>
      <c r="K67" s="177">
        <f>H67/H67</f>
        <v>1</v>
      </c>
    </row>
    <row r="68" spans="2:11" x14ac:dyDescent="0.25">
      <c r="B68" s="157" t="s">
        <v>97</v>
      </c>
      <c r="C68" s="158">
        <v>6863</v>
      </c>
      <c r="D68" s="158">
        <v>6327</v>
      </c>
      <c r="E68" s="158">
        <v>4036</v>
      </c>
      <c r="F68" s="158">
        <v>1261</v>
      </c>
      <c r="G68" s="158">
        <v>3125</v>
      </c>
      <c r="H68" s="158">
        <v>9446</v>
      </c>
      <c r="I68" s="159">
        <f t="shared" si="14"/>
        <v>2.0227200000000001</v>
      </c>
      <c r="J68" s="160">
        <f t="shared" si="15"/>
        <v>0.37636602069066005</v>
      </c>
      <c r="K68" s="159">
        <f>H68/H67</f>
        <v>0.32372596730525377</v>
      </c>
    </row>
    <row r="69" spans="2:11" x14ac:dyDescent="0.25">
      <c r="B69" s="162" t="s">
        <v>103</v>
      </c>
      <c r="C69" s="163">
        <v>3743</v>
      </c>
      <c r="D69" s="163">
        <v>2021</v>
      </c>
      <c r="E69" s="163">
        <v>3090</v>
      </c>
      <c r="F69" s="163">
        <v>510</v>
      </c>
      <c r="G69" s="163">
        <v>314</v>
      </c>
      <c r="H69" s="163">
        <v>6163</v>
      </c>
      <c r="I69" s="164">
        <f t="shared" si="14"/>
        <v>18.627388535031848</v>
      </c>
      <c r="J69" s="165">
        <f t="shared" si="15"/>
        <v>0.64654020838899284</v>
      </c>
      <c r="K69" s="164">
        <f>H69/H67</f>
        <v>0.21121354398711403</v>
      </c>
    </row>
    <row r="70" spans="2:11" x14ac:dyDescent="0.25">
      <c r="B70" s="162" t="s">
        <v>100</v>
      </c>
      <c r="C70" s="163">
        <v>3120</v>
      </c>
      <c r="D70" s="163">
        <v>4306</v>
      </c>
      <c r="E70" s="163">
        <v>946</v>
      </c>
      <c r="F70" s="163">
        <v>751</v>
      </c>
      <c r="G70" s="163">
        <v>2811</v>
      </c>
      <c r="H70" s="163">
        <v>3283</v>
      </c>
      <c r="I70" s="164">
        <f t="shared" si="14"/>
        <v>0.16791177516897893</v>
      </c>
      <c r="J70" s="165">
        <f t="shared" si="15"/>
        <v>5.224358974358978E-2</v>
      </c>
      <c r="K70" s="164">
        <f>H70/H67</f>
        <v>0.11251242331813976</v>
      </c>
    </row>
    <row r="71" spans="2:11" x14ac:dyDescent="0.25">
      <c r="B71" s="157" t="s">
        <v>107</v>
      </c>
      <c r="C71" s="158">
        <v>9839</v>
      </c>
      <c r="D71" s="158">
        <v>899</v>
      </c>
      <c r="E71" s="158">
        <v>2750</v>
      </c>
      <c r="F71" s="158">
        <v>17604</v>
      </c>
      <c r="G71" s="158">
        <v>10403</v>
      </c>
      <c r="H71" s="158">
        <v>19733</v>
      </c>
      <c r="I71" s="159">
        <f t="shared" si="14"/>
        <v>0.8968566759588581</v>
      </c>
      <c r="J71" s="160">
        <f t="shared" si="15"/>
        <v>1.0055899989836368</v>
      </c>
      <c r="K71" s="159">
        <f>H71/H67</f>
        <v>0.67627403269474617</v>
      </c>
    </row>
    <row r="72" spans="2:11" x14ac:dyDescent="0.25">
      <c r="B72" s="162" t="s">
        <v>110</v>
      </c>
      <c r="C72" s="163">
        <v>4645</v>
      </c>
      <c r="D72" s="163">
        <v>4</v>
      </c>
      <c r="E72" s="163">
        <v>88</v>
      </c>
      <c r="F72" s="163">
        <v>11526</v>
      </c>
      <c r="G72" s="163">
        <v>5253</v>
      </c>
      <c r="H72" s="163">
        <v>10695</v>
      </c>
      <c r="I72" s="164">
        <f t="shared" si="14"/>
        <v>1.0359794403198173</v>
      </c>
      <c r="J72" s="165">
        <f t="shared" si="15"/>
        <v>1.3024757804090421</v>
      </c>
      <c r="K72" s="164">
        <f>H72/H67</f>
        <v>0.36653072415093046</v>
      </c>
    </row>
    <row r="73" spans="2:11" x14ac:dyDescent="0.25">
      <c r="B73" s="162" t="s">
        <v>113</v>
      </c>
      <c r="C73" s="163">
        <v>819</v>
      </c>
      <c r="D73" s="163">
        <v>401</v>
      </c>
      <c r="E73" s="163">
        <v>96</v>
      </c>
      <c r="F73" s="163">
        <v>192</v>
      </c>
      <c r="G73" s="163">
        <v>752</v>
      </c>
      <c r="H73" s="163">
        <v>454</v>
      </c>
      <c r="I73" s="164">
        <f t="shared" si="14"/>
        <v>-0.39627659574468088</v>
      </c>
      <c r="J73" s="165">
        <f t="shared" si="15"/>
        <v>-0.44566544566544564</v>
      </c>
      <c r="K73" s="164">
        <f>H73/H67</f>
        <v>1.5559134994345249E-2</v>
      </c>
    </row>
    <row r="74" spans="2:11" x14ac:dyDescent="0.25">
      <c r="B74" s="162" t="s">
        <v>116</v>
      </c>
      <c r="C74" s="163">
        <v>1268</v>
      </c>
      <c r="D74" s="163">
        <v>30</v>
      </c>
      <c r="E74" s="163">
        <v>1080</v>
      </c>
      <c r="F74" s="163">
        <v>1870</v>
      </c>
      <c r="G74" s="163">
        <v>265</v>
      </c>
      <c r="H74" s="163">
        <v>2386</v>
      </c>
      <c r="I74" s="164">
        <f t="shared" si="14"/>
        <v>8.0037735849056606</v>
      </c>
      <c r="J74" s="165">
        <f t="shared" si="15"/>
        <v>0.88170347003154581</v>
      </c>
      <c r="K74" s="164">
        <f>H74/H67</f>
        <v>8.1771136776448816E-2</v>
      </c>
    </row>
    <row r="75" spans="2:11" x14ac:dyDescent="0.25">
      <c r="B75" s="162" t="s">
        <v>123</v>
      </c>
      <c r="C75" s="163">
        <v>122</v>
      </c>
      <c r="D75" s="163">
        <v>50</v>
      </c>
      <c r="E75" s="163">
        <v>160</v>
      </c>
      <c r="F75" s="163">
        <v>311</v>
      </c>
      <c r="G75" s="163">
        <v>425</v>
      </c>
      <c r="H75" s="163">
        <v>702</v>
      </c>
      <c r="I75" s="164">
        <f t="shared" si="14"/>
        <v>0.65176470588235302</v>
      </c>
      <c r="J75" s="165">
        <f t="shared" si="15"/>
        <v>4.7540983606557381</v>
      </c>
      <c r="K75" s="164">
        <f>H75/H67</f>
        <v>2.4058398163062475E-2</v>
      </c>
    </row>
    <row r="76" spans="2:11" x14ac:dyDescent="0.25">
      <c r="B76" s="162" t="s">
        <v>119</v>
      </c>
      <c r="C76" s="163">
        <v>192</v>
      </c>
      <c r="D76" s="163">
        <v>150</v>
      </c>
      <c r="E76" s="163">
        <v>252</v>
      </c>
      <c r="F76" s="163">
        <v>285</v>
      </c>
      <c r="G76" s="163">
        <v>122</v>
      </c>
      <c r="H76" s="163">
        <v>567</v>
      </c>
      <c r="I76" s="164">
        <f t="shared" si="14"/>
        <v>3.6475409836065573</v>
      </c>
      <c r="J76" s="165">
        <f t="shared" si="15"/>
        <v>1.953125</v>
      </c>
      <c r="K76" s="164">
        <f>H76/H67</f>
        <v>1.9431783131704308E-2</v>
      </c>
    </row>
    <row r="77" spans="2:11" x14ac:dyDescent="0.25">
      <c r="B77" s="162" t="s">
        <v>128</v>
      </c>
      <c r="C77" s="163">
        <v>31</v>
      </c>
      <c r="D77" s="163">
        <v>0</v>
      </c>
      <c r="E77" s="163">
        <v>0</v>
      </c>
      <c r="F77" s="163">
        <v>6</v>
      </c>
      <c r="G77" s="163">
        <v>5</v>
      </c>
      <c r="H77" s="163">
        <v>0</v>
      </c>
      <c r="I77" s="164">
        <f t="shared" si="14"/>
        <v>-1</v>
      </c>
      <c r="J77" s="165">
        <f t="shared" si="15"/>
        <v>-1</v>
      </c>
      <c r="K77" s="164">
        <f>H77/H67</f>
        <v>0</v>
      </c>
    </row>
    <row r="78" spans="2:11" x14ac:dyDescent="0.25">
      <c r="B78" s="162" t="s">
        <v>131</v>
      </c>
      <c r="C78" s="163">
        <v>54</v>
      </c>
      <c r="D78" s="163">
        <v>0</v>
      </c>
      <c r="E78" s="163">
        <v>0</v>
      </c>
      <c r="F78" s="163">
        <v>17</v>
      </c>
      <c r="G78" s="163">
        <v>9</v>
      </c>
      <c r="H78" s="163">
        <v>0</v>
      </c>
      <c r="I78" s="164">
        <f t="shared" si="14"/>
        <v>-1</v>
      </c>
      <c r="J78" s="165">
        <f t="shared" si="15"/>
        <v>-1</v>
      </c>
      <c r="K78" s="164">
        <f>H78/H67</f>
        <v>0</v>
      </c>
    </row>
    <row r="79" spans="2:11" x14ac:dyDescent="0.25">
      <c r="B79" s="168" t="s">
        <v>145</v>
      </c>
      <c r="C79" s="169">
        <f t="shared" ref="C79:H79" si="16">C71-SUM(C72:C78)</f>
        <v>2708</v>
      </c>
      <c r="D79" s="169">
        <f t="shared" si="16"/>
        <v>264</v>
      </c>
      <c r="E79" s="169">
        <f t="shared" si="16"/>
        <v>1074</v>
      </c>
      <c r="F79" s="169">
        <f t="shared" si="16"/>
        <v>3397</v>
      </c>
      <c r="G79" s="169">
        <f t="shared" si="16"/>
        <v>3572</v>
      </c>
      <c r="H79" s="169">
        <f t="shared" si="16"/>
        <v>4929</v>
      </c>
      <c r="I79" s="170">
        <f t="shared" si="14"/>
        <v>0.37989921612541999</v>
      </c>
      <c r="J79" s="171">
        <f t="shared" si="15"/>
        <v>0.82016248153618898</v>
      </c>
      <c r="K79" s="170">
        <f>H79/H67</f>
        <v>0.16892285547825492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88878</v>
      </c>
      <c r="D81" s="176">
        <v>23813</v>
      </c>
      <c r="E81" s="176">
        <v>55912</v>
      </c>
      <c r="F81" s="176">
        <v>75727</v>
      </c>
      <c r="G81" s="176">
        <v>86056</v>
      </c>
      <c r="H81" s="176">
        <v>102682</v>
      </c>
      <c r="I81" s="177">
        <f t="shared" ref="I81:I93" si="17">IFERROR(H81/G81-1,"-")</f>
        <v>0.19319977688946732</v>
      </c>
      <c r="J81" s="177">
        <f t="shared" ref="J81:J93" si="18">IFERROR(H81/C81-1,"-")</f>
        <v>0.15531402596818111</v>
      </c>
      <c r="K81" s="177">
        <f>H81/H81</f>
        <v>1</v>
      </c>
    </row>
    <row r="82" spans="2:11" x14ac:dyDescent="0.25">
      <c r="B82" s="157" t="s">
        <v>97</v>
      </c>
      <c r="C82" s="158">
        <v>45812</v>
      </c>
      <c r="D82" s="158">
        <v>15672</v>
      </c>
      <c r="E82" s="158">
        <v>35462</v>
      </c>
      <c r="F82" s="158">
        <v>41665</v>
      </c>
      <c r="G82" s="158">
        <v>41606</v>
      </c>
      <c r="H82" s="158">
        <v>52170</v>
      </c>
      <c r="I82" s="159">
        <f t="shared" si="17"/>
        <v>0.25390568667980573</v>
      </c>
      <c r="J82" s="160">
        <f t="shared" si="18"/>
        <v>0.13878459792194175</v>
      </c>
      <c r="K82" s="159">
        <f>H82/H81</f>
        <v>0.50807346954675603</v>
      </c>
    </row>
    <row r="83" spans="2:11" x14ac:dyDescent="0.25">
      <c r="B83" s="162" t="s">
        <v>103</v>
      </c>
      <c r="C83" s="163">
        <v>8929</v>
      </c>
      <c r="D83" s="163">
        <v>4403</v>
      </c>
      <c r="E83" s="163">
        <v>10186</v>
      </c>
      <c r="F83" s="163">
        <v>10727</v>
      </c>
      <c r="G83" s="163">
        <v>9291</v>
      </c>
      <c r="H83" s="163">
        <v>13618</v>
      </c>
      <c r="I83" s="164">
        <f t="shared" si="17"/>
        <v>0.46571951350769569</v>
      </c>
      <c r="J83" s="165">
        <f t="shared" si="18"/>
        <v>0.52514279314592893</v>
      </c>
      <c r="K83" s="164">
        <f>H83/H81</f>
        <v>0.13262304980425002</v>
      </c>
    </row>
    <row r="84" spans="2:11" x14ac:dyDescent="0.25">
      <c r="B84" s="162" t="s">
        <v>100</v>
      </c>
      <c r="C84" s="163">
        <v>36883</v>
      </c>
      <c r="D84" s="163">
        <v>11269</v>
      </c>
      <c r="E84" s="163">
        <v>25276</v>
      </c>
      <c r="F84" s="163">
        <v>30938</v>
      </c>
      <c r="G84" s="163">
        <v>32315</v>
      </c>
      <c r="H84" s="163">
        <v>38552</v>
      </c>
      <c r="I84" s="164">
        <f t="shared" si="17"/>
        <v>0.19300634380318726</v>
      </c>
      <c r="J84" s="165">
        <f t="shared" si="18"/>
        <v>4.5251199739717585E-2</v>
      </c>
      <c r="K84" s="164">
        <f>H84/H81</f>
        <v>0.37545041974250598</v>
      </c>
    </row>
    <row r="85" spans="2:11" x14ac:dyDescent="0.25">
      <c r="B85" s="157" t="s">
        <v>107</v>
      </c>
      <c r="C85" s="158">
        <v>43066</v>
      </c>
      <c r="D85" s="158">
        <v>8141</v>
      </c>
      <c r="E85" s="158">
        <v>20450</v>
      </c>
      <c r="F85" s="158">
        <v>34062</v>
      </c>
      <c r="G85" s="158">
        <v>44450</v>
      </c>
      <c r="H85" s="158">
        <v>50512</v>
      </c>
      <c r="I85" s="159">
        <f t="shared" si="17"/>
        <v>0.13637795275590547</v>
      </c>
      <c r="J85" s="160">
        <f t="shared" si="18"/>
        <v>0.17289741327265129</v>
      </c>
      <c r="K85" s="159">
        <f>H85/H81</f>
        <v>0.49192653045324397</v>
      </c>
    </row>
    <row r="86" spans="2:11" x14ac:dyDescent="0.25">
      <c r="B86" s="162" t="s">
        <v>110</v>
      </c>
      <c r="C86" s="163">
        <v>7853</v>
      </c>
      <c r="D86" s="163">
        <v>843</v>
      </c>
      <c r="E86" s="163">
        <v>1465</v>
      </c>
      <c r="F86" s="163">
        <v>8841</v>
      </c>
      <c r="G86" s="163">
        <v>11048</v>
      </c>
      <c r="H86" s="163">
        <v>12200</v>
      </c>
      <c r="I86" s="164">
        <f t="shared" si="17"/>
        <v>0.1042722664735698</v>
      </c>
      <c r="J86" s="165">
        <f t="shared" si="18"/>
        <v>0.55354641538265636</v>
      </c>
      <c r="K86" s="164">
        <f>H86/H81</f>
        <v>0.11881342396914746</v>
      </c>
    </row>
    <row r="87" spans="2:11" x14ac:dyDescent="0.25">
      <c r="B87" s="162" t="s">
        <v>113</v>
      </c>
      <c r="C87" s="163">
        <v>15144</v>
      </c>
      <c r="D87" s="163">
        <v>2462</v>
      </c>
      <c r="E87" s="163">
        <v>5372</v>
      </c>
      <c r="F87" s="163">
        <v>8998</v>
      </c>
      <c r="G87" s="163">
        <v>9535</v>
      </c>
      <c r="H87" s="163">
        <v>9567</v>
      </c>
      <c r="I87" s="164">
        <f t="shared" si="17"/>
        <v>3.3560566334556174E-3</v>
      </c>
      <c r="J87" s="165">
        <f t="shared" si="18"/>
        <v>-0.36826465927099838</v>
      </c>
      <c r="K87" s="164">
        <f>H87/H81</f>
        <v>9.3171149763347033E-2</v>
      </c>
    </row>
    <row r="88" spans="2:11" x14ac:dyDescent="0.25">
      <c r="B88" s="162" t="s">
        <v>116</v>
      </c>
      <c r="C88" s="163">
        <v>3167</v>
      </c>
      <c r="D88" s="163">
        <v>641</v>
      </c>
      <c r="E88" s="163">
        <v>2634</v>
      </c>
      <c r="F88" s="163">
        <v>2781</v>
      </c>
      <c r="G88" s="163">
        <v>4969</v>
      </c>
      <c r="H88" s="163">
        <v>6658</v>
      </c>
      <c r="I88" s="164">
        <f t="shared" si="17"/>
        <v>0.33990742604145696</v>
      </c>
      <c r="J88" s="165">
        <f t="shared" si="18"/>
        <v>1.1023050205241551</v>
      </c>
      <c r="K88" s="164">
        <f>H88/H81</f>
        <v>6.4840965310375726E-2</v>
      </c>
    </row>
    <row r="89" spans="2:11" x14ac:dyDescent="0.25">
      <c r="B89" s="162" t="s">
        <v>123</v>
      </c>
      <c r="C89" s="163">
        <v>2021</v>
      </c>
      <c r="D89" s="163">
        <v>230</v>
      </c>
      <c r="E89" s="163">
        <v>925</v>
      </c>
      <c r="F89" s="163">
        <v>1502</v>
      </c>
      <c r="G89" s="163">
        <v>2130</v>
      </c>
      <c r="H89" s="163">
        <v>2677</v>
      </c>
      <c r="I89" s="164">
        <f t="shared" si="17"/>
        <v>0.25680751173708916</v>
      </c>
      <c r="J89" s="165">
        <f t="shared" si="18"/>
        <v>0.32459178624443341</v>
      </c>
      <c r="K89" s="164">
        <f>H89/H81</f>
        <v>2.6070781636508833E-2</v>
      </c>
    </row>
    <row r="90" spans="2:11" x14ac:dyDescent="0.25">
      <c r="B90" s="162" t="s">
        <v>119</v>
      </c>
      <c r="C90" s="163">
        <v>925</v>
      </c>
      <c r="D90" s="163">
        <v>240</v>
      </c>
      <c r="E90" s="163">
        <v>874</v>
      </c>
      <c r="F90" s="163">
        <v>432</v>
      </c>
      <c r="G90" s="163">
        <v>953</v>
      </c>
      <c r="H90" s="163">
        <v>1022</v>
      </c>
      <c r="I90" s="164">
        <f t="shared" si="17"/>
        <v>7.2402938090241342E-2</v>
      </c>
      <c r="J90" s="165">
        <f t="shared" si="18"/>
        <v>0.1048648648648649</v>
      </c>
      <c r="K90" s="164">
        <f>H90/H81</f>
        <v>9.9530589587269441E-3</v>
      </c>
    </row>
    <row r="91" spans="2:11" x14ac:dyDescent="0.25">
      <c r="B91" s="162" t="s">
        <v>128</v>
      </c>
      <c r="C91" s="163">
        <v>345</v>
      </c>
      <c r="D91" s="163">
        <v>3</v>
      </c>
      <c r="E91" s="163">
        <v>150</v>
      </c>
      <c r="F91" s="163">
        <v>329</v>
      </c>
      <c r="G91" s="163">
        <v>182</v>
      </c>
      <c r="H91" s="163">
        <v>195</v>
      </c>
      <c r="I91" s="164">
        <f t="shared" si="17"/>
        <v>7.1428571428571397E-2</v>
      </c>
      <c r="J91" s="165">
        <f t="shared" si="18"/>
        <v>-0.43478260869565222</v>
      </c>
      <c r="K91" s="164">
        <f>H91/H81</f>
        <v>1.899067022457685E-3</v>
      </c>
    </row>
    <row r="92" spans="2:11" x14ac:dyDescent="0.25">
      <c r="B92" s="162" t="s">
        <v>131</v>
      </c>
      <c r="C92" s="163">
        <v>257</v>
      </c>
      <c r="D92" s="163">
        <v>23</v>
      </c>
      <c r="E92" s="163">
        <v>34</v>
      </c>
      <c r="F92" s="163">
        <v>186</v>
      </c>
      <c r="G92" s="163">
        <v>112</v>
      </c>
      <c r="H92" s="163">
        <v>81</v>
      </c>
      <c r="I92" s="164">
        <f t="shared" si="17"/>
        <v>-0.2767857142857143</v>
      </c>
      <c r="J92" s="165">
        <f t="shared" si="18"/>
        <v>-0.68482490272373542</v>
      </c>
      <c r="K92" s="164">
        <f>H92/H81</f>
        <v>7.8884322471319218E-4</v>
      </c>
    </row>
    <row r="93" spans="2:11" x14ac:dyDescent="0.25">
      <c r="B93" s="168" t="s">
        <v>145</v>
      </c>
      <c r="C93" s="169">
        <f t="shared" ref="C93:H93" si="19">C85-SUM(C86:C92)</f>
        <v>13354</v>
      </c>
      <c r="D93" s="169">
        <f t="shared" si="19"/>
        <v>3699</v>
      </c>
      <c r="E93" s="169">
        <f t="shared" si="19"/>
        <v>8996</v>
      </c>
      <c r="F93" s="169">
        <f t="shared" si="19"/>
        <v>10993</v>
      </c>
      <c r="G93" s="169">
        <f t="shared" si="19"/>
        <v>15521</v>
      </c>
      <c r="H93" s="169">
        <f t="shared" si="19"/>
        <v>18112</v>
      </c>
      <c r="I93" s="170">
        <f t="shared" si="17"/>
        <v>0.16693512015978351</v>
      </c>
      <c r="J93" s="171">
        <f t="shared" si="18"/>
        <v>0.35629773850531676</v>
      </c>
      <c r="K93" s="170">
        <f>H93/H81</f>
        <v>0.17638924056796712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4334</v>
      </c>
      <c r="D95" s="176">
        <v>2863</v>
      </c>
      <c r="E95" s="176">
        <v>3078</v>
      </c>
      <c r="F95" s="176">
        <v>4073</v>
      </c>
      <c r="G95" s="176">
        <v>4816</v>
      </c>
      <c r="H95" s="176">
        <v>3075</v>
      </c>
      <c r="I95" s="177">
        <f t="shared" ref="I95:I107" si="20">IFERROR(H95/G95-1,"-")</f>
        <v>-0.36150332225913617</v>
      </c>
      <c r="J95" s="177">
        <f t="shared" ref="J95:J107" si="21">IFERROR(H95/C95-1,"-")</f>
        <v>-0.29049377018920164</v>
      </c>
      <c r="K95" s="177">
        <f>H95/H95</f>
        <v>1</v>
      </c>
    </row>
    <row r="96" spans="2:11" x14ac:dyDescent="0.25">
      <c r="B96" s="157" t="s">
        <v>97</v>
      </c>
      <c r="C96" s="158">
        <v>3141</v>
      </c>
      <c r="D96" s="158">
        <v>2201</v>
      </c>
      <c r="E96" s="158">
        <v>1870</v>
      </c>
      <c r="F96" s="158">
        <v>2670</v>
      </c>
      <c r="G96" s="158">
        <v>3465</v>
      </c>
      <c r="H96" s="158">
        <v>1793</v>
      </c>
      <c r="I96" s="159">
        <f t="shared" si="20"/>
        <v>-0.48253968253968249</v>
      </c>
      <c r="J96" s="160">
        <f t="shared" si="21"/>
        <v>-0.42916268704234317</v>
      </c>
      <c r="K96" s="159">
        <f>H96/H95</f>
        <v>0.58308943089430898</v>
      </c>
    </row>
    <row r="97" spans="2:11" x14ac:dyDescent="0.25">
      <c r="B97" s="162" t="s">
        <v>103</v>
      </c>
      <c r="C97" s="163">
        <v>1679</v>
      </c>
      <c r="D97" s="163">
        <v>1046</v>
      </c>
      <c r="E97" s="163">
        <v>633</v>
      </c>
      <c r="F97" s="163">
        <v>1026</v>
      </c>
      <c r="G97" s="163">
        <v>1472</v>
      </c>
      <c r="H97" s="163">
        <v>178</v>
      </c>
      <c r="I97" s="164">
        <f t="shared" si="20"/>
        <v>-0.87907608695652173</v>
      </c>
      <c r="J97" s="165">
        <f t="shared" si="21"/>
        <v>-0.89398451459201911</v>
      </c>
      <c r="K97" s="164">
        <f>H97/H95</f>
        <v>5.7886178861788616E-2</v>
      </c>
    </row>
    <row r="98" spans="2:11" x14ac:dyDescent="0.25">
      <c r="B98" s="162" t="s">
        <v>100</v>
      </c>
      <c r="C98" s="163">
        <v>1462</v>
      </c>
      <c r="D98" s="163">
        <v>1155</v>
      </c>
      <c r="E98" s="163">
        <v>1237</v>
      </c>
      <c r="F98" s="163">
        <v>1644</v>
      </c>
      <c r="G98" s="163">
        <v>1993</v>
      </c>
      <c r="H98" s="163">
        <v>1615</v>
      </c>
      <c r="I98" s="164">
        <f t="shared" si="20"/>
        <v>-0.1896638233818364</v>
      </c>
      <c r="J98" s="165">
        <f t="shared" si="21"/>
        <v>0.10465116279069764</v>
      </c>
      <c r="K98" s="164">
        <f>H98/H95</f>
        <v>0.52520325203252027</v>
      </c>
    </row>
    <row r="99" spans="2:11" x14ac:dyDescent="0.25">
      <c r="B99" s="157" t="s">
        <v>107</v>
      </c>
      <c r="C99" s="158">
        <v>1193</v>
      </c>
      <c r="D99" s="158">
        <v>662</v>
      </c>
      <c r="E99" s="158">
        <v>1208</v>
      </c>
      <c r="F99" s="158">
        <v>1403</v>
      </c>
      <c r="G99" s="158">
        <v>1351</v>
      </c>
      <c r="H99" s="158">
        <v>1282</v>
      </c>
      <c r="I99" s="159">
        <f t="shared" si="20"/>
        <v>-5.1073279052553655E-2</v>
      </c>
      <c r="J99" s="160">
        <f t="shared" si="21"/>
        <v>7.4601844090528058E-2</v>
      </c>
      <c r="K99" s="159">
        <f>H99/H95</f>
        <v>0.41691056910569108</v>
      </c>
    </row>
    <row r="100" spans="2:11" x14ac:dyDescent="0.25">
      <c r="B100" s="162" t="s">
        <v>110</v>
      </c>
      <c r="C100" s="163">
        <v>91</v>
      </c>
      <c r="D100" s="163">
        <v>26</v>
      </c>
      <c r="E100" s="163">
        <v>83</v>
      </c>
      <c r="F100" s="163">
        <v>113</v>
      </c>
      <c r="G100" s="163">
        <v>164</v>
      </c>
      <c r="H100" s="163">
        <v>130</v>
      </c>
      <c r="I100" s="164">
        <f t="shared" si="20"/>
        <v>-0.20731707317073167</v>
      </c>
      <c r="J100" s="165">
        <f t="shared" si="21"/>
        <v>0.4285714285714286</v>
      </c>
      <c r="K100" s="164">
        <f>H100/H95</f>
        <v>4.2276422764227641E-2</v>
      </c>
    </row>
    <row r="101" spans="2:11" x14ac:dyDescent="0.25">
      <c r="B101" s="162" t="s">
        <v>113</v>
      </c>
      <c r="C101" s="163">
        <v>146</v>
      </c>
      <c r="D101" s="163">
        <v>90</v>
      </c>
      <c r="E101" s="163">
        <v>248</v>
      </c>
      <c r="F101" s="163">
        <v>207</v>
      </c>
      <c r="G101" s="163">
        <v>249</v>
      </c>
      <c r="H101" s="163">
        <v>212</v>
      </c>
      <c r="I101" s="164">
        <f t="shared" si="20"/>
        <v>-0.14859437751004012</v>
      </c>
      <c r="J101" s="165">
        <f t="shared" si="21"/>
        <v>0.45205479452054798</v>
      </c>
      <c r="K101" s="164">
        <f>H101/H95</f>
        <v>6.8943089430894305E-2</v>
      </c>
    </row>
    <row r="102" spans="2:11" x14ac:dyDescent="0.25">
      <c r="B102" s="162" t="s">
        <v>116</v>
      </c>
      <c r="C102" s="163">
        <v>390</v>
      </c>
      <c r="D102" s="163">
        <v>287</v>
      </c>
      <c r="E102" s="163">
        <v>434</v>
      </c>
      <c r="F102" s="163">
        <v>426</v>
      </c>
      <c r="G102" s="163">
        <v>338</v>
      </c>
      <c r="H102" s="163">
        <v>345</v>
      </c>
      <c r="I102" s="164">
        <f t="shared" si="20"/>
        <v>2.0710059171597628E-2</v>
      </c>
      <c r="J102" s="165">
        <f t="shared" si="21"/>
        <v>-0.11538461538461542</v>
      </c>
      <c r="K102" s="164">
        <f>H102/H95</f>
        <v>0.11219512195121951</v>
      </c>
    </row>
    <row r="103" spans="2:11" x14ac:dyDescent="0.25">
      <c r="B103" s="162" t="s">
        <v>123</v>
      </c>
      <c r="C103" s="163">
        <v>42</v>
      </c>
      <c r="D103" s="163">
        <v>13</v>
      </c>
      <c r="E103" s="163">
        <v>24</v>
      </c>
      <c r="F103" s="163">
        <v>111</v>
      </c>
      <c r="G103" s="163">
        <v>51</v>
      </c>
      <c r="H103" s="163">
        <v>52</v>
      </c>
      <c r="I103" s="164">
        <f t="shared" si="20"/>
        <v>1.9607843137254832E-2</v>
      </c>
      <c r="J103" s="165">
        <f t="shared" si="21"/>
        <v>0.23809523809523814</v>
      </c>
      <c r="K103" s="164">
        <f>H103/H95</f>
        <v>1.6910569105691057E-2</v>
      </c>
    </row>
    <row r="104" spans="2:11" x14ac:dyDescent="0.25">
      <c r="B104" s="162" t="s">
        <v>119</v>
      </c>
      <c r="C104" s="163">
        <v>22</v>
      </c>
      <c r="D104" s="163">
        <v>46</v>
      </c>
      <c r="E104" s="163">
        <v>41</v>
      </c>
      <c r="F104" s="163">
        <v>61</v>
      </c>
      <c r="G104" s="163">
        <v>51</v>
      </c>
      <c r="H104" s="163">
        <v>59</v>
      </c>
      <c r="I104" s="164">
        <f t="shared" si="20"/>
        <v>0.15686274509803932</v>
      </c>
      <c r="J104" s="165">
        <f t="shared" si="21"/>
        <v>1.6818181818181817</v>
      </c>
      <c r="K104" s="164">
        <f>H104/H95</f>
        <v>1.91869918699187E-2</v>
      </c>
    </row>
    <row r="105" spans="2:11" x14ac:dyDescent="0.25">
      <c r="B105" s="162" t="s">
        <v>128</v>
      </c>
      <c r="C105" s="163">
        <v>1</v>
      </c>
      <c r="D105" s="163">
        <v>1</v>
      </c>
      <c r="E105" s="163">
        <v>0</v>
      </c>
      <c r="F105" s="163">
        <v>27</v>
      </c>
      <c r="G105" s="163">
        <v>6</v>
      </c>
      <c r="H105" s="163">
        <v>4</v>
      </c>
      <c r="I105" s="164">
        <f t="shared" si="20"/>
        <v>-0.33333333333333337</v>
      </c>
      <c r="J105" s="165">
        <f t="shared" si="21"/>
        <v>3</v>
      </c>
      <c r="K105" s="164">
        <f>H105/H95</f>
        <v>1.3008130081300813E-3</v>
      </c>
    </row>
    <row r="106" spans="2:11" x14ac:dyDescent="0.25">
      <c r="B106" s="162" t="s">
        <v>131</v>
      </c>
      <c r="C106" s="163">
        <v>9</v>
      </c>
      <c r="D106" s="163">
        <v>3</v>
      </c>
      <c r="E106" s="163">
        <v>9</v>
      </c>
      <c r="F106" s="163">
        <v>5</v>
      </c>
      <c r="G106" s="163">
        <v>14</v>
      </c>
      <c r="H106" s="163">
        <v>5</v>
      </c>
      <c r="I106" s="164">
        <f t="shared" si="20"/>
        <v>-0.64285714285714279</v>
      </c>
      <c r="J106" s="165">
        <f t="shared" si="21"/>
        <v>-0.44444444444444442</v>
      </c>
      <c r="K106" s="164">
        <f>H106/H95</f>
        <v>1.6260162601626016E-3</v>
      </c>
    </row>
    <row r="107" spans="2:11" x14ac:dyDescent="0.25">
      <c r="B107" s="168" t="s">
        <v>145</v>
      </c>
      <c r="C107" s="169">
        <f t="shared" ref="C107:H107" si="22">C99-SUM(C100:C106)</f>
        <v>492</v>
      </c>
      <c r="D107" s="169">
        <f t="shared" si="22"/>
        <v>196</v>
      </c>
      <c r="E107" s="169">
        <f t="shared" si="22"/>
        <v>369</v>
      </c>
      <c r="F107" s="169">
        <f t="shared" si="22"/>
        <v>453</v>
      </c>
      <c r="G107" s="169">
        <f t="shared" si="22"/>
        <v>478</v>
      </c>
      <c r="H107" s="169">
        <f t="shared" si="22"/>
        <v>475</v>
      </c>
      <c r="I107" s="170">
        <f t="shared" si="20"/>
        <v>-6.2761506276151069E-3</v>
      </c>
      <c r="J107" s="171">
        <f t="shared" si="21"/>
        <v>-3.4552845528455278E-2</v>
      </c>
      <c r="K107" s="170">
        <f>H107/H95</f>
        <v>0.15447154471544716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16563</v>
      </c>
      <c r="D109" s="176">
        <v>12147</v>
      </c>
      <c r="E109" s="176">
        <v>15789</v>
      </c>
      <c r="F109" s="176">
        <v>23478</v>
      </c>
      <c r="G109" s="176">
        <v>23404</v>
      </c>
      <c r="H109" s="176">
        <v>25728</v>
      </c>
      <c r="I109" s="177">
        <f t="shared" ref="I109:I121" si="23">IFERROR(H109/G109-1,"-")</f>
        <v>9.9299265082891885E-2</v>
      </c>
      <c r="J109" s="177">
        <f t="shared" ref="J109:J121" si="24">IFERROR(H109/C109-1,"-")</f>
        <v>0.55334178590835004</v>
      </c>
      <c r="K109" s="177">
        <f>H109/H109</f>
        <v>1</v>
      </c>
    </row>
    <row r="110" spans="2:11" x14ac:dyDescent="0.25">
      <c r="B110" s="157" t="s">
        <v>97</v>
      </c>
      <c r="C110" s="158">
        <v>4659</v>
      </c>
      <c r="D110" s="158">
        <v>8715</v>
      </c>
      <c r="E110" s="158">
        <v>6967</v>
      </c>
      <c r="F110" s="158">
        <v>7917</v>
      </c>
      <c r="G110" s="158">
        <v>7203</v>
      </c>
      <c r="H110" s="158">
        <v>7276</v>
      </c>
      <c r="I110" s="159">
        <f t="shared" si="23"/>
        <v>1.0134666111342394E-2</v>
      </c>
      <c r="J110" s="160">
        <f t="shared" si="24"/>
        <v>0.56170852114187597</v>
      </c>
      <c r="K110" s="159">
        <f>H110/H109</f>
        <v>0.28280472636815923</v>
      </c>
    </row>
    <row r="111" spans="2:11" x14ac:dyDescent="0.25">
      <c r="B111" s="162" t="s">
        <v>103</v>
      </c>
      <c r="C111" s="163">
        <v>1902</v>
      </c>
      <c r="D111" s="163">
        <v>393</v>
      </c>
      <c r="E111" s="163">
        <v>2685</v>
      </c>
      <c r="F111" s="163">
        <v>2935</v>
      </c>
      <c r="G111" s="163">
        <v>2382</v>
      </c>
      <c r="H111" s="163">
        <v>2847</v>
      </c>
      <c r="I111" s="164">
        <f t="shared" si="23"/>
        <v>0.19521410579345089</v>
      </c>
      <c r="J111" s="165">
        <f t="shared" si="24"/>
        <v>0.49684542586750791</v>
      </c>
      <c r="K111" s="164">
        <f>H111/H109</f>
        <v>0.11065764925373134</v>
      </c>
    </row>
    <row r="112" spans="2:11" x14ac:dyDescent="0.25">
      <c r="B112" s="162" t="s">
        <v>100</v>
      </c>
      <c r="C112" s="163">
        <v>2757</v>
      </c>
      <c r="D112" s="163">
        <v>8322</v>
      </c>
      <c r="E112" s="163">
        <v>4282</v>
      </c>
      <c r="F112" s="163">
        <v>4982</v>
      </c>
      <c r="G112" s="163">
        <v>4821</v>
      </c>
      <c r="H112" s="163">
        <v>4429</v>
      </c>
      <c r="I112" s="164">
        <f t="shared" si="23"/>
        <v>-8.1310931342045256E-2</v>
      </c>
      <c r="J112" s="165">
        <f t="shared" si="24"/>
        <v>0.60645629307217996</v>
      </c>
      <c r="K112" s="164">
        <f>H112/H109</f>
        <v>0.17214707711442787</v>
      </c>
    </row>
    <row r="113" spans="2:11" x14ac:dyDescent="0.25">
      <c r="B113" s="157" t="s">
        <v>107</v>
      </c>
      <c r="C113" s="158">
        <v>11904</v>
      </c>
      <c r="D113" s="158">
        <v>3432</v>
      </c>
      <c r="E113" s="158">
        <v>8822</v>
      </c>
      <c r="F113" s="158">
        <v>15561</v>
      </c>
      <c r="G113" s="158">
        <v>16201</v>
      </c>
      <c r="H113" s="158">
        <v>18452</v>
      </c>
      <c r="I113" s="159">
        <f t="shared" si="23"/>
        <v>0.13894204061477677</v>
      </c>
      <c r="J113" s="160">
        <f t="shared" si="24"/>
        <v>0.55006720430107525</v>
      </c>
      <c r="K113" s="159">
        <f>H113/H109</f>
        <v>0.71719527363184077</v>
      </c>
    </row>
    <row r="114" spans="2:11" x14ac:dyDescent="0.25">
      <c r="B114" s="162" t="s">
        <v>110</v>
      </c>
      <c r="C114" s="163">
        <v>6650</v>
      </c>
      <c r="D114" s="163">
        <v>1098</v>
      </c>
      <c r="E114" s="163">
        <v>4186</v>
      </c>
      <c r="F114" s="163">
        <v>10586</v>
      </c>
      <c r="G114" s="163">
        <v>11111</v>
      </c>
      <c r="H114" s="163">
        <v>12278</v>
      </c>
      <c r="I114" s="164">
        <f t="shared" si="23"/>
        <v>0.10503105031050319</v>
      </c>
      <c r="J114" s="165">
        <f t="shared" si="24"/>
        <v>0.84631578947368413</v>
      </c>
      <c r="K114" s="164">
        <f>H114/H109</f>
        <v>0.47722325870646765</v>
      </c>
    </row>
    <row r="115" spans="2:11" x14ac:dyDescent="0.25">
      <c r="B115" s="162" t="s">
        <v>113</v>
      </c>
      <c r="C115" s="163">
        <v>579</v>
      </c>
      <c r="D115" s="163">
        <v>392</v>
      </c>
      <c r="E115" s="163">
        <v>486</v>
      </c>
      <c r="F115" s="163">
        <v>392</v>
      </c>
      <c r="G115" s="163">
        <v>409</v>
      </c>
      <c r="H115" s="163">
        <v>650</v>
      </c>
      <c r="I115" s="164">
        <f t="shared" si="23"/>
        <v>0.58924205378973116</v>
      </c>
      <c r="J115" s="165">
        <f t="shared" si="24"/>
        <v>0.12262521588946451</v>
      </c>
      <c r="K115" s="164">
        <f>H115/H109</f>
        <v>2.5264303482587066E-2</v>
      </c>
    </row>
    <row r="116" spans="2:11" x14ac:dyDescent="0.25">
      <c r="B116" s="162" t="s">
        <v>116</v>
      </c>
      <c r="C116" s="163">
        <v>1690</v>
      </c>
      <c r="D116" s="163">
        <v>219</v>
      </c>
      <c r="E116" s="163">
        <v>1111</v>
      </c>
      <c r="F116" s="163">
        <v>1161</v>
      </c>
      <c r="G116" s="163">
        <v>1257</v>
      </c>
      <c r="H116" s="163">
        <v>1822</v>
      </c>
      <c r="I116" s="164">
        <f t="shared" si="23"/>
        <v>0.44948289578361167</v>
      </c>
      <c r="J116" s="165">
        <f t="shared" si="24"/>
        <v>7.8106508875739555E-2</v>
      </c>
      <c r="K116" s="164">
        <f>H116/H109</f>
        <v>7.0817786069651736E-2</v>
      </c>
    </row>
    <row r="117" spans="2:11" x14ac:dyDescent="0.25">
      <c r="B117" s="162" t="s">
        <v>123</v>
      </c>
      <c r="C117" s="163">
        <v>264</v>
      </c>
      <c r="D117" s="163">
        <v>450</v>
      </c>
      <c r="E117" s="163">
        <v>559</v>
      </c>
      <c r="F117" s="163">
        <v>300</v>
      </c>
      <c r="G117" s="163">
        <v>536</v>
      </c>
      <c r="H117" s="163">
        <v>332</v>
      </c>
      <c r="I117" s="164">
        <f t="shared" si="23"/>
        <v>-0.38059701492537312</v>
      </c>
      <c r="J117" s="165">
        <f t="shared" si="24"/>
        <v>0.25757575757575757</v>
      </c>
      <c r="K117" s="164">
        <f>H117/H109</f>
        <v>1.2904228855721393E-2</v>
      </c>
    </row>
    <row r="118" spans="2:11" x14ac:dyDescent="0.25">
      <c r="B118" s="162" t="s">
        <v>119</v>
      </c>
      <c r="C118" s="163">
        <v>473</v>
      </c>
      <c r="D118" s="163">
        <v>468</v>
      </c>
      <c r="E118" s="163">
        <v>618</v>
      </c>
      <c r="F118" s="163">
        <v>420</v>
      </c>
      <c r="G118" s="163">
        <v>311</v>
      </c>
      <c r="H118" s="163">
        <v>345</v>
      </c>
      <c r="I118" s="164">
        <f t="shared" si="23"/>
        <v>0.10932475884244375</v>
      </c>
      <c r="J118" s="165">
        <f t="shared" si="24"/>
        <v>-0.2706131078224101</v>
      </c>
      <c r="K118" s="164">
        <f>H118/H109</f>
        <v>1.3409514925373135E-2</v>
      </c>
    </row>
    <row r="119" spans="2:11" x14ac:dyDescent="0.25">
      <c r="B119" s="162" t="s">
        <v>128</v>
      </c>
      <c r="C119" s="163">
        <v>24</v>
      </c>
      <c r="D119" s="163">
        <v>3</v>
      </c>
      <c r="E119" s="163">
        <v>15</v>
      </c>
      <c r="F119" s="163">
        <v>41</v>
      </c>
      <c r="G119" s="163">
        <v>17</v>
      </c>
      <c r="H119" s="163">
        <v>4</v>
      </c>
      <c r="I119" s="164">
        <f t="shared" si="23"/>
        <v>-0.76470588235294112</v>
      </c>
      <c r="J119" s="165">
        <f t="shared" si="24"/>
        <v>-0.83333333333333337</v>
      </c>
      <c r="K119" s="164">
        <f>H119/H109</f>
        <v>1.554726368159204E-4</v>
      </c>
    </row>
    <row r="120" spans="2:11" x14ac:dyDescent="0.25">
      <c r="B120" s="162" t="s">
        <v>131</v>
      </c>
      <c r="C120" s="163">
        <v>23</v>
      </c>
      <c r="D120" s="163">
        <v>0</v>
      </c>
      <c r="E120" s="163">
        <v>5</v>
      </c>
      <c r="F120" s="163">
        <v>10</v>
      </c>
      <c r="G120" s="163">
        <v>22</v>
      </c>
      <c r="H120" s="163">
        <v>9</v>
      </c>
      <c r="I120" s="164">
        <f t="shared" si="23"/>
        <v>-0.59090909090909083</v>
      </c>
      <c r="J120" s="165">
        <f t="shared" si="24"/>
        <v>-0.60869565217391308</v>
      </c>
      <c r="K120" s="164">
        <f>H120/H109</f>
        <v>3.4981343283582088E-4</v>
      </c>
    </row>
    <row r="121" spans="2:11" x14ac:dyDescent="0.25">
      <c r="B121" s="168" t="s">
        <v>145</v>
      </c>
      <c r="C121" s="169">
        <f t="shared" ref="C121:H121" si="25">C113-SUM(C114:C120)</f>
        <v>2201</v>
      </c>
      <c r="D121" s="169">
        <f t="shared" si="25"/>
        <v>802</v>
      </c>
      <c r="E121" s="169">
        <f t="shared" si="25"/>
        <v>1842</v>
      </c>
      <c r="F121" s="169">
        <f t="shared" si="25"/>
        <v>2651</v>
      </c>
      <c r="G121" s="169">
        <f t="shared" si="25"/>
        <v>2538</v>
      </c>
      <c r="H121" s="169">
        <f t="shared" si="25"/>
        <v>3012</v>
      </c>
      <c r="I121" s="170">
        <f t="shared" si="23"/>
        <v>0.18676122931442074</v>
      </c>
      <c r="J121" s="171">
        <f t="shared" si="24"/>
        <v>0.368468877782826</v>
      </c>
      <c r="K121" s="170">
        <f>H121/H109</f>
        <v>0.11707089552238806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14527</v>
      </c>
      <c r="D123" s="176">
        <v>7038</v>
      </c>
      <c r="E123" s="176">
        <v>14503</v>
      </c>
      <c r="F123" s="176">
        <v>16220</v>
      </c>
      <c r="G123" s="176">
        <v>15661</v>
      </c>
      <c r="H123" s="176">
        <v>15944</v>
      </c>
      <c r="I123" s="177">
        <f t="shared" ref="I123:I135" si="26">IFERROR(H123/G123-1,"-")</f>
        <v>1.8070365877019379E-2</v>
      </c>
      <c r="J123" s="177">
        <f t="shared" ref="J123:J135" si="27">IFERROR(H123/C123-1,"-")</f>
        <v>9.7542507055827121E-2</v>
      </c>
      <c r="K123" s="177">
        <f>H123/H123</f>
        <v>1</v>
      </c>
    </row>
    <row r="124" spans="2:11" x14ac:dyDescent="0.25">
      <c r="B124" s="157" t="s">
        <v>97</v>
      </c>
      <c r="C124" s="158">
        <v>8418</v>
      </c>
      <c r="D124" s="158">
        <v>4371</v>
      </c>
      <c r="E124" s="158">
        <v>9513</v>
      </c>
      <c r="F124" s="158">
        <v>9159</v>
      </c>
      <c r="G124" s="158">
        <v>9130</v>
      </c>
      <c r="H124" s="158">
        <v>9659</v>
      </c>
      <c r="I124" s="159">
        <f t="shared" si="26"/>
        <v>5.7940854326396396E-2</v>
      </c>
      <c r="J124" s="160">
        <f t="shared" si="27"/>
        <v>0.14742219054407224</v>
      </c>
      <c r="K124" s="159">
        <f>H124/H123</f>
        <v>0.60580782739588557</v>
      </c>
    </row>
    <row r="125" spans="2:11" x14ac:dyDescent="0.25">
      <c r="B125" s="162" t="s">
        <v>103</v>
      </c>
      <c r="C125" s="163">
        <v>5110</v>
      </c>
      <c r="D125" s="163">
        <v>1241</v>
      </c>
      <c r="E125" s="163">
        <v>4290</v>
      </c>
      <c r="F125" s="163">
        <v>5351</v>
      </c>
      <c r="G125" s="163">
        <v>4081</v>
      </c>
      <c r="H125" s="163">
        <v>5505</v>
      </c>
      <c r="I125" s="164">
        <f t="shared" si="26"/>
        <v>0.34893408478314147</v>
      </c>
      <c r="J125" s="165">
        <f t="shared" si="27"/>
        <v>7.7299412915851295E-2</v>
      </c>
      <c r="K125" s="164">
        <f>H125/H123</f>
        <v>0.34527094831911692</v>
      </c>
    </row>
    <row r="126" spans="2:11" x14ac:dyDescent="0.25">
      <c r="B126" s="162" t="s">
        <v>100</v>
      </c>
      <c r="C126" s="163">
        <v>3308</v>
      </c>
      <c r="D126" s="163">
        <v>3130</v>
      </c>
      <c r="E126" s="163">
        <v>5223</v>
      </c>
      <c r="F126" s="163">
        <v>3808</v>
      </c>
      <c r="G126" s="163">
        <v>5049</v>
      </c>
      <c r="H126" s="163">
        <v>4154</v>
      </c>
      <c r="I126" s="164">
        <f t="shared" si="26"/>
        <v>-0.17726282432164786</v>
      </c>
      <c r="J126" s="165">
        <f t="shared" si="27"/>
        <v>0.25574365175332536</v>
      </c>
      <c r="K126" s="164">
        <f>H126/H123</f>
        <v>0.2605368790767687</v>
      </c>
    </row>
    <row r="127" spans="2:11" x14ac:dyDescent="0.25">
      <c r="B127" s="157" t="s">
        <v>107</v>
      </c>
      <c r="C127" s="158">
        <v>6109</v>
      </c>
      <c r="D127" s="158">
        <v>2667</v>
      </c>
      <c r="E127" s="158">
        <v>4990</v>
      </c>
      <c r="F127" s="158">
        <v>7061</v>
      </c>
      <c r="G127" s="158">
        <v>6531</v>
      </c>
      <c r="H127" s="158">
        <v>6285</v>
      </c>
      <c r="I127" s="159">
        <f t="shared" si="26"/>
        <v>-3.7666513550757896E-2</v>
      </c>
      <c r="J127" s="160">
        <f t="shared" si="27"/>
        <v>2.8809952529055494E-2</v>
      </c>
      <c r="K127" s="159">
        <f>H127/H123</f>
        <v>0.39419217260411438</v>
      </c>
    </row>
    <row r="128" spans="2:11" x14ac:dyDescent="0.25">
      <c r="B128" s="162" t="s">
        <v>110</v>
      </c>
      <c r="C128" s="163">
        <v>547</v>
      </c>
      <c r="D128" s="163">
        <v>108</v>
      </c>
      <c r="E128" s="163">
        <v>263</v>
      </c>
      <c r="F128" s="163">
        <v>902</v>
      </c>
      <c r="G128" s="163">
        <v>1530</v>
      </c>
      <c r="H128" s="163">
        <v>591</v>
      </c>
      <c r="I128" s="164">
        <f t="shared" si="26"/>
        <v>-0.61372549019607847</v>
      </c>
      <c r="J128" s="165">
        <f t="shared" si="27"/>
        <v>8.0438756855575777E-2</v>
      </c>
      <c r="K128" s="164">
        <f>H128/H123</f>
        <v>3.7067235323632715E-2</v>
      </c>
    </row>
    <row r="129" spans="2:11" x14ac:dyDescent="0.25">
      <c r="B129" s="162" t="s">
        <v>113</v>
      </c>
      <c r="C129" s="163">
        <v>418</v>
      </c>
      <c r="D129" s="163">
        <v>178</v>
      </c>
      <c r="E129" s="163">
        <v>419</v>
      </c>
      <c r="F129" s="163">
        <v>619</v>
      </c>
      <c r="G129" s="163">
        <v>620</v>
      </c>
      <c r="H129" s="163">
        <v>689</v>
      </c>
      <c r="I129" s="164">
        <f t="shared" si="26"/>
        <v>0.1112903225806452</v>
      </c>
      <c r="J129" s="165">
        <f t="shared" si="27"/>
        <v>0.64832535885167464</v>
      </c>
      <c r="K129" s="164">
        <f>H129/H123</f>
        <v>4.3213748118414448E-2</v>
      </c>
    </row>
    <row r="130" spans="2:11" x14ac:dyDescent="0.25">
      <c r="B130" s="162" t="s">
        <v>116</v>
      </c>
      <c r="C130" s="163">
        <v>647</v>
      </c>
      <c r="D130" s="163">
        <v>179</v>
      </c>
      <c r="E130" s="163">
        <v>900</v>
      </c>
      <c r="F130" s="163">
        <v>921</v>
      </c>
      <c r="G130" s="163">
        <v>878</v>
      </c>
      <c r="H130" s="163">
        <v>1102</v>
      </c>
      <c r="I130" s="164">
        <f t="shared" si="26"/>
        <v>0.25512528473804097</v>
      </c>
      <c r="J130" s="165">
        <f t="shared" si="27"/>
        <v>0.70324574961360131</v>
      </c>
      <c r="K130" s="164">
        <f>H130/H123</f>
        <v>6.9116909182137476E-2</v>
      </c>
    </row>
    <row r="131" spans="2:11" x14ac:dyDescent="0.25">
      <c r="B131" s="162" t="s">
        <v>123</v>
      </c>
      <c r="C131" s="163">
        <v>121</v>
      </c>
      <c r="D131" s="163">
        <v>48</v>
      </c>
      <c r="E131" s="163">
        <v>109</v>
      </c>
      <c r="F131" s="163">
        <v>375</v>
      </c>
      <c r="G131" s="163">
        <v>245</v>
      </c>
      <c r="H131" s="163">
        <v>210</v>
      </c>
      <c r="I131" s="164">
        <f t="shared" si="26"/>
        <v>-0.1428571428571429</v>
      </c>
      <c r="J131" s="165">
        <f t="shared" si="27"/>
        <v>0.73553719008264462</v>
      </c>
      <c r="K131" s="164">
        <f>H131/H123</f>
        <v>1.3171098845960863E-2</v>
      </c>
    </row>
    <row r="132" spans="2:11" x14ac:dyDescent="0.25">
      <c r="B132" s="162" t="s">
        <v>119</v>
      </c>
      <c r="C132" s="163">
        <v>86</v>
      </c>
      <c r="D132" s="163">
        <v>51</v>
      </c>
      <c r="E132" s="163">
        <v>110</v>
      </c>
      <c r="F132" s="163">
        <v>194</v>
      </c>
      <c r="G132" s="163">
        <v>130</v>
      </c>
      <c r="H132" s="163">
        <v>122</v>
      </c>
      <c r="I132" s="164">
        <f t="shared" si="26"/>
        <v>-6.1538461538461542E-2</v>
      </c>
      <c r="J132" s="165">
        <f t="shared" si="27"/>
        <v>0.41860465116279078</v>
      </c>
      <c r="K132" s="164">
        <f>H132/H123</f>
        <v>7.6517812343201205E-3</v>
      </c>
    </row>
    <row r="133" spans="2:11" x14ac:dyDescent="0.25">
      <c r="B133" s="162" t="s">
        <v>128</v>
      </c>
      <c r="C133" s="163">
        <v>40</v>
      </c>
      <c r="D133" s="163">
        <v>7</v>
      </c>
      <c r="E133" s="163">
        <v>22</v>
      </c>
      <c r="F133" s="163">
        <v>26</v>
      </c>
      <c r="G133" s="163">
        <v>33</v>
      </c>
      <c r="H133" s="163">
        <v>23</v>
      </c>
      <c r="I133" s="164">
        <f t="shared" si="26"/>
        <v>-0.30303030303030298</v>
      </c>
      <c r="J133" s="165">
        <f t="shared" si="27"/>
        <v>-0.42500000000000004</v>
      </c>
      <c r="K133" s="164">
        <f>H133/H123</f>
        <v>1.4425489212242851E-3</v>
      </c>
    </row>
    <row r="134" spans="2:11" x14ac:dyDescent="0.25">
      <c r="B134" s="162" t="s">
        <v>131</v>
      </c>
      <c r="C134" s="163">
        <v>36</v>
      </c>
      <c r="D134" s="163">
        <v>15</v>
      </c>
      <c r="E134" s="163">
        <v>28</v>
      </c>
      <c r="F134" s="163">
        <v>15</v>
      </c>
      <c r="G134" s="163">
        <v>34</v>
      </c>
      <c r="H134" s="163">
        <v>38</v>
      </c>
      <c r="I134" s="164">
        <f t="shared" si="26"/>
        <v>0.11764705882352944</v>
      </c>
      <c r="J134" s="165">
        <f t="shared" si="27"/>
        <v>5.555555555555558E-2</v>
      </c>
      <c r="K134" s="164">
        <f>H134/H123</f>
        <v>2.3833416959357753E-3</v>
      </c>
    </row>
    <row r="135" spans="2:11" x14ac:dyDescent="0.25">
      <c r="B135" s="168" t="s">
        <v>145</v>
      </c>
      <c r="C135" s="169">
        <f t="shared" ref="C135:H135" si="28">C127-SUM(C128:C134)</f>
        <v>4214</v>
      </c>
      <c r="D135" s="169">
        <f t="shared" si="28"/>
        <v>2081</v>
      </c>
      <c r="E135" s="169">
        <f t="shared" si="28"/>
        <v>3139</v>
      </c>
      <c r="F135" s="169">
        <f t="shared" si="28"/>
        <v>4009</v>
      </c>
      <c r="G135" s="169">
        <f t="shared" si="28"/>
        <v>3061</v>
      </c>
      <c r="H135" s="169">
        <f t="shared" si="28"/>
        <v>3510</v>
      </c>
      <c r="I135" s="170">
        <f t="shared" si="26"/>
        <v>0.14668409016661221</v>
      </c>
      <c r="J135" s="171">
        <f t="shared" si="27"/>
        <v>-0.16706217370669196</v>
      </c>
      <c r="K135" s="170">
        <f>H135/H123</f>
        <v>0.22014550928248872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29468</v>
      </c>
      <c r="D137" s="176">
        <v>14777</v>
      </c>
      <c r="E137" s="176">
        <v>20044</v>
      </c>
      <c r="F137" s="176">
        <v>29629</v>
      </c>
      <c r="G137" s="176">
        <v>30619</v>
      </c>
      <c r="H137" s="176">
        <v>30242</v>
      </c>
      <c r="I137" s="177">
        <f t="shared" ref="I137:I149" si="29">IFERROR(H137/G137-1,"-")</f>
        <v>-1.2312616349325567E-2</v>
      </c>
      <c r="J137" s="177">
        <f t="shared" ref="J137:J149" si="30">IFERROR(H137/C137-1,"-")</f>
        <v>2.626577982896694E-2</v>
      </c>
      <c r="K137" s="177">
        <f>H137/H137</f>
        <v>1</v>
      </c>
    </row>
    <row r="138" spans="2:11" x14ac:dyDescent="0.25">
      <c r="B138" s="157" t="s">
        <v>97</v>
      </c>
      <c r="C138" s="158">
        <v>7598</v>
      </c>
      <c r="D138" s="158">
        <v>8676</v>
      </c>
      <c r="E138" s="158">
        <v>9101</v>
      </c>
      <c r="F138" s="158">
        <v>5891</v>
      </c>
      <c r="G138" s="158">
        <v>4575</v>
      </c>
      <c r="H138" s="158">
        <v>5232</v>
      </c>
      <c r="I138" s="159">
        <f t="shared" si="29"/>
        <v>0.14360655737704908</v>
      </c>
      <c r="J138" s="160">
        <f t="shared" si="30"/>
        <v>-0.31139773624638067</v>
      </c>
      <c r="K138" s="159">
        <f>H138/H137</f>
        <v>0.17300443092388071</v>
      </c>
    </row>
    <row r="139" spans="2:11" x14ac:dyDescent="0.25">
      <c r="B139" s="162" t="s">
        <v>103</v>
      </c>
      <c r="C139" s="163">
        <v>4646</v>
      </c>
      <c r="D139" s="163">
        <v>6419</v>
      </c>
      <c r="E139" s="163">
        <v>6186</v>
      </c>
      <c r="F139" s="163">
        <v>4323</v>
      </c>
      <c r="G139" s="163">
        <v>2833</v>
      </c>
      <c r="H139" s="163">
        <v>3337</v>
      </c>
      <c r="I139" s="164">
        <f t="shared" si="29"/>
        <v>0.1779032827391458</v>
      </c>
      <c r="J139" s="165">
        <f t="shared" si="30"/>
        <v>-0.28174773999139047</v>
      </c>
      <c r="K139" s="164">
        <f>H139/H137</f>
        <v>0.11034323126777329</v>
      </c>
    </row>
    <row r="140" spans="2:11" x14ac:dyDescent="0.25">
      <c r="B140" s="162" t="s">
        <v>100</v>
      </c>
      <c r="C140" s="163">
        <v>2952</v>
      </c>
      <c r="D140" s="163">
        <v>2257</v>
      </c>
      <c r="E140" s="163">
        <v>2915</v>
      </c>
      <c r="F140" s="163">
        <v>1568</v>
      </c>
      <c r="G140" s="163">
        <v>1742</v>
      </c>
      <c r="H140" s="163">
        <v>1895</v>
      </c>
      <c r="I140" s="164">
        <f t="shared" si="29"/>
        <v>8.7830080367393704E-2</v>
      </c>
      <c r="J140" s="165">
        <f t="shared" si="30"/>
        <v>-0.35806233062330628</v>
      </c>
      <c r="K140" s="164">
        <f>H140/H137</f>
        <v>6.2661199656107405E-2</v>
      </c>
    </row>
    <row r="141" spans="2:11" x14ac:dyDescent="0.25">
      <c r="B141" s="157" t="s">
        <v>107</v>
      </c>
      <c r="C141" s="158">
        <v>21870</v>
      </c>
      <c r="D141" s="158">
        <v>6101</v>
      </c>
      <c r="E141" s="158">
        <v>10943</v>
      </c>
      <c r="F141" s="158">
        <v>23738</v>
      </c>
      <c r="G141" s="158">
        <v>26044</v>
      </c>
      <c r="H141" s="158">
        <v>25010</v>
      </c>
      <c r="I141" s="159">
        <f t="shared" si="29"/>
        <v>-3.9702042696974305E-2</v>
      </c>
      <c r="J141" s="160">
        <f t="shared" si="30"/>
        <v>0.14357567443987196</v>
      </c>
      <c r="K141" s="159">
        <f>H141/H137</f>
        <v>0.82699556907611926</v>
      </c>
    </row>
    <row r="142" spans="2:11" x14ac:dyDescent="0.25">
      <c r="B142" s="162" t="s">
        <v>110</v>
      </c>
      <c r="C142" s="163">
        <v>12457</v>
      </c>
      <c r="D142" s="163">
        <v>409</v>
      </c>
      <c r="E142" s="163">
        <v>3062</v>
      </c>
      <c r="F142" s="163">
        <v>11844</v>
      </c>
      <c r="G142" s="163">
        <v>12404</v>
      </c>
      <c r="H142" s="163">
        <v>12629</v>
      </c>
      <c r="I142" s="164">
        <f t="shared" si="29"/>
        <v>1.8139309900032208E-2</v>
      </c>
      <c r="J142" s="165">
        <f t="shared" si="30"/>
        <v>1.3807497792405865E-2</v>
      </c>
      <c r="K142" s="164">
        <f>H142/H137</f>
        <v>0.41759804245750942</v>
      </c>
    </row>
    <row r="143" spans="2:11" x14ac:dyDescent="0.25">
      <c r="B143" s="162" t="s">
        <v>113</v>
      </c>
      <c r="C143" s="163">
        <v>1376</v>
      </c>
      <c r="D143" s="163">
        <v>1086</v>
      </c>
      <c r="E143" s="163">
        <v>1046</v>
      </c>
      <c r="F143" s="163">
        <v>1339</v>
      </c>
      <c r="G143" s="163">
        <v>2035</v>
      </c>
      <c r="H143" s="163">
        <v>1564</v>
      </c>
      <c r="I143" s="164">
        <f t="shared" si="29"/>
        <v>-0.23144963144963149</v>
      </c>
      <c r="J143" s="165">
        <f t="shared" si="30"/>
        <v>0.13662790697674421</v>
      </c>
      <c r="K143" s="164">
        <f>H143/H137</f>
        <v>5.1716156338866476E-2</v>
      </c>
    </row>
    <row r="144" spans="2:11" x14ac:dyDescent="0.25">
      <c r="B144" s="162" t="s">
        <v>116</v>
      </c>
      <c r="C144" s="163">
        <v>2492</v>
      </c>
      <c r="D144" s="163">
        <v>985</v>
      </c>
      <c r="E144" s="163">
        <v>1980</v>
      </c>
      <c r="F144" s="163">
        <v>2939</v>
      </c>
      <c r="G144" s="163">
        <v>2723</v>
      </c>
      <c r="H144" s="163">
        <v>2640</v>
      </c>
      <c r="I144" s="164">
        <f t="shared" si="29"/>
        <v>-3.0481087036356991E-2</v>
      </c>
      <c r="J144" s="165">
        <f t="shared" si="30"/>
        <v>5.9390048154092989E-2</v>
      </c>
      <c r="K144" s="164">
        <f>H144/H137</f>
        <v>8.7295813768930627E-2</v>
      </c>
    </row>
    <row r="145" spans="2:11" x14ac:dyDescent="0.25">
      <c r="B145" s="162" t="s">
        <v>123</v>
      </c>
      <c r="C145" s="163">
        <v>490</v>
      </c>
      <c r="D145" s="163">
        <v>206</v>
      </c>
      <c r="E145" s="163">
        <v>196</v>
      </c>
      <c r="F145" s="163">
        <v>1378</v>
      </c>
      <c r="G145" s="163">
        <v>1377</v>
      </c>
      <c r="H145" s="163">
        <v>678</v>
      </c>
      <c r="I145" s="164">
        <f t="shared" si="29"/>
        <v>-0.50762527233115473</v>
      </c>
      <c r="J145" s="165">
        <f t="shared" si="30"/>
        <v>0.38367346938775504</v>
      </c>
      <c r="K145" s="164">
        <f>H145/H137</f>
        <v>2.2419152172475365E-2</v>
      </c>
    </row>
    <row r="146" spans="2:11" x14ac:dyDescent="0.25">
      <c r="B146" s="162" t="s">
        <v>119</v>
      </c>
      <c r="C146" s="163">
        <v>493</v>
      </c>
      <c r="D146" s="163">
        <v>573</v>
      </c>
      <c r="E146" s="163">
        <v>664</v>
      </c>
      <c r="F146" s="163">
        <v>380</v>
      </c>
      <c r="G146" s="163">
        <v>683</v>
      </c>
      <c r="H146" s="163">
        <v>623</v>
      </c>
      <c r="I146" s="164">
        <f t="shared" si="29"/>
        <v>-8.7847730600292828E-2</v>
      </c>
      <c r="J146" s="165">
        <f t="shared" si="30"/>
        <v>0.26369168356997963</v>
      </c>
      <c r="K146" s="164">
        <f>H146/H137</f>
        <v>2.0600489385622645E-2</v>
      </c>
    </row>
    <row r="147" spans="2:11" x14ac:dyDescent="0.25">
      <c r="B147" s="162" t="s">
        <v>128</v>
      </c>
      <c r="C147" s="163">
        <v>44</v>
      </c>
      <c r="D147" s="163">
        <v>3</v>
      </c>
      <c r="E147" s="163">
        <v>6</v>
      </c>
      <c r="F147" s="163">
        <v>40</v>
      </c>
      <c r="G147" s="163">
        <v>15</v>
      </c>
      <c r="H147" s="163">
        <v>25</v>
      </c>
      <c r="I147" s="164">
        <f t="shared" si="29"/>
        <v>0.66666666666666674</v>
      </c>
      <c r="J147" s="165">
        <f t="shared" si="30"/>
        <v>-0.43181818181818177</v>
      </c>
      <c r="K147" s="164">
        <f>H147/H137</f>
        <v>8.2666490311487332E-4</v>
      </c>
    </row>
    <row r="148" spans="2:11" x14ac:dyDescent="0.25">
      <c r="B148" s="162" t="s">
        <v>131</v>
      </c>
      <c r="C148" s="163">
        <v>32</v>
      </c>
      <c r="D148" s="163">
        <v>3</v>
      </c>
      <c r="E148" s="163">
        <v>0</v>
      </c>
      <c r="F148" s="163">
        <v>19</v>
      </c>
      <c r="G148" s="163">
        <v>36</v>
      </c>
      <c r="H148" s="163">
        <v>3</v>
      </c>
      <c r="I148" s="164">
        <f t="shared" si="29"/>
        <v>-0.91666666666666663</v>
      </c>
      <c r="J148" s="165">
        <f t="shared" si="30"/>
        <v>-0.90625</v>
      </c>
      <c r="K148" s="164">
        <f>H148/H137</f>
        <v>9.9199788373784803E-5</v>
      </c>
    </row>
    <row r="149" spans="2:11" x14ac:dyDescent="0.25">
      <c r="B149" s="168" t="s">
        <v>145</v>
      </c>
      <c r="C149" s="169">
        <f t="shared" ref="C149:H149" si="31">C141-SUM(C142:C148)</f>
        <v>4486</v>
      </c>
      <c r="D149" s="169">
        <f t="shared" si="31"/>
        <v>2836</v>
      </c>
      <c r="E149" s="169">
        <f t="shared" si="31"/>
        <v>3989</v>
      </c>
      <c r="F149" s="169">
        <f t="shared" si="31"/>
        <v>5799</v>
      </c>
      <c r="G149" s="169">
        <f t="shared" si="31"/>
        <v>6771</v>
      </c>
      <c r="H149" s="169">
        <f t="shared" si="31"/>
        <v>6848</v>
      </c>
      <c r="I149" s="170">
        <f t="shared" si="29"/>
        <v>1.1372027765470305E-2</v>
      </c>
      <c r="J149" s="171">
        <f t="shared" si="30"/>
        <v>0.52652697280428007</v>
      </c>
      <c r="K149" s="170">
        <f>H149/H137</f>
        <v>0.2264400502612261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13614</v>
      </c>
      <c r="D151" s="176">
        <v>4727</v>
      </c>
      <c r="E151" s="176">
        <v>8229</v>
      </c>
      <c r="F151" s="176">
        <v>11913</v>
      </c>
      <c r="G151" s="176">
        <v>12459</v>
      </c>
      <c r="H151" s="176">
        <v>11227</v>
      </c>
      <c r="I151" s="177">
        <f t="shared" ref="I151:I163" si="32">IFERROR(H151/G151-1,"-")</f>
        <v>-9.8884340637290347E-2</v>
      </c>
      <c r="J151" s="177">
        <f t="shared" ref="J151:J163" si="33">IFERROR(H151/C151-1,"-")</f>
        <v>-0.1753342147789041</v>
      </c>
      <c r="K151" s="177">
        <f>H151/H151</f>
        <v>1</v>
      </c>
    </row>
    <row r="152" spans="2:11" x14ac:dyDescent="0.25">
      <c r="B152" s="157" t="s">
        <v>97</v>
      </c>
      <c r="C152" s="158">
        <v>6867</v>
      </c>
      <c r="D152" s="158">
        <v>2900</v>
      </c>
      <c r="E152" s="158">
        <v>4608</v>
      </c>
      <c r="F152" s="158">
        <v>6399</v>
      </c>
      <c r="G152" s="158">
        <v>7080</v>
      </c>
      <c r="H152" s="158">
        <v>4661</v>
      </c>
      <c r="I152" s="159">
        <f t="shared" si="32"/>
        <v>-0.34166666666666667</v>
      </c>
      <c r="J152" s="160">
        <f t="shared" si="33"/>
        <v>-0.32124654143002762</v>
      </c>
      <c r="K152" s="159">
        <f>H152/H151</f>
        <v>0.41515988242629376</v>
      </c>
    </row>
    <row r="153" spans="2:11" x14ac:dyDescent="0.25">
      <c r="B153" s="162" t="s">
        <v>103</v>
      </c>
      <c r="C153" s="163">
        <v>4480</v>
      </c>
      <c r="D153" s="163">
        <v>1654</v>
      </c>
      <c r="E153" s="163">
        <v>2722</v>
      </c>
      <c r="F153" s="163">
        <v>4606</v>
      </c>
      <c r="G153" s="163">
        <v>5492</v>
      </c>
      <c r="H153" s="163">
        <v>2543</v>
      </c>
      <c r="I153" s="164">
        <f t="shared" si="32"/>
        <v>-0.53696285506190822</v>
      </c>
      <c r="J153" s="165">
        <f t="shared" si="33"/>
        <v>-0.43236607142857142</v>
      </c>
      <c r="K153" s="164">
        <f>H153/H151</f>
        <v>0.22650752649861941</v>
      </c>
    </row>
    <row r="154" spans="2:11" x14ac:dyDescent="0.25">
      <c r="B154" s="162" t="s">
        <v>100</v>
      </c>
      <c r="C154" s="163">
        <v>2387</v>
      </c>
      <c r="D154" s="163">
        <v>1246</v>
      </c>
      <c r="E154" s="163">
        <v>1886</v>
      </c>
      <c r="F154" s="163">
        <v>1793</v>
      </c>
      <c r="G154" s="163">
        <v>1588</v>
      </c>
      <c r="H154" s="163">
        <v>2118</v>
      </c>
      <c r="I154" s="164">
        <f t="shared" si="32"/>
        <v>0.33375314861460947</v>
      </c>
      <c r="J154" s="165">
        <f t="shared" si="33"/>
        <v>-0.1126937578550482</v>
      </c>
      <c r="K154" s="164">
        <f>H154/H151</f>
        <v>0.18865235592767435</v>
      </c>
    </row>
    <row r="155" spans="2:11" x14ac:dyDescent="0.25">
      <c r="B155" s="157" t="s">
        <v>107</v>
      </c>
      <c r="C155" s="158">
        <v>6747</v>
      </c>
      <c r="D155" s="158">
        <v>1827</v>
      </c>
      <c r="E155" s="158">
        <v>3621</v>
      </c>
      <c r="F155" s="158">
        <v>5514</v>
      </c>
      <c r="G155" s="158">
        <v>5379</v>
      </c>
      <c r="H155" s="158">
        <v>6566</v>
      </c>
      <c r="I155" s="159">
        <f t="shared" si="32"/>
        <v>0.2206729875441531</v>
      </c>
      <c r="J155" s="160">
        <f t="shared" si="33"/>
        <v>-2.6826737809396817E-2</v>
      </c>
      <c r="K155" s="159">
        <f>H155/H151</f>
        <v>0.58484011757370624</v>
      </c>
    </row>
    <row r="156" spans="2:11" x14ac:dyDescent="0.25">
      <c r="B156" s="162" t="s">
        <v>110</v>
      </c>
      <c r="C156" s="163">
        <v>1623</v>
      </c>
      <c r="D156" s="163">
        <v>71</v>
      </c>
      <c r="E156" s="163">
        <v>404</v>
      </c>
      <c r="F156" s="163">
        <v>2033</v>
      </c>
      <c r="G156" s="163">
        <v>1670</v>
      </c>
      <c r="H156" s="163">
        <v>1791</v>
      </c>
      <c r="I156" s="164">
        <f t="shared" si="32"/>
        <v>7.2455089820359309E-2</v>
      </c>
      <c r="J156" s="165">
        <f t="shared" si="33"/>
        <v>0.10351201478743066</v>
      </c>
      <c r="K156" s="164">
        <f>H156/H151</f>
        <v>0.15952614233544135</v>
      </c>
    </row>
    <row r="157" spans="2:11" x14ac:dyDescent="0.25">
      <c r="B157" s="162" t="s">
        <v>113</v>
      </c>
      <c r="C157" s="163">
        <v>1336</v>
      </c>
      <c r="D157" s="163">
        <v>193</v>
      </c>
      <c r="E157" s="163">
        <v>615</v>
      </c>
      <c r="F157" s="163">
        <v>732</v>
      </c>
      <c r="G157" s="163">
        <v>772</v>
      </c>
      <c r="H157" s="163">
        <v>751</v>
      </c>
      <c r="I157" s="164">
        <f t="shared" si="32"/>
        <v>-2.7202072538860089E-2</v>
      </c>
      <c r="J157" s="165">
        <f t="shared" si="33"/>
        <v>-0.43787425149700598</v>
      </c>
      <c r="K157" s="164">
        <f>H157/H151</f>
        <v>6.6892313173599352E-2</v>
      </c>
    </row>
    <row r="158" spans="2:11" x14ac:dyDescent="0.25">
      <c r="B158" s="162" t="s">
        <v>116</v>
      </c>
      <c r="C158" s="163">
        <v>1614</v>
      </c>
      <c r="D158" s="163">
        <v>206</v>
      </c>
      <c r="E158" s="163">
        <v>736</v>
      </c>
      <c r="F158" s="163">
        <v>883</v>
      </c>
      <c r="G158" s="163">
        <v>1126</v>
      </c>
      <c r="H158" s="163">
        <v>1446</v>
      </c>
      <c r="I158" s="164">
        <f t="shared" si="32"/>
        <v>0.2841918294849024</v>
      </c>
      <c r="J158" s="165">
        <f t="shared" si="33"/>
        <v>-0.10408921933085502</v>
      </c>
      <c r="K158" s="164">
        <f>H158/H151</f>
        <v>0.12879665093079185</v>
      </c>
    </row>
    <row r="159" spans="2:11" x14ac:dyDescent="0.25">
      <c r="B159" s="162" t="s">
        <v>123</v>
      </c>
      <c r="C159" s="163">
        <v>131</v>
      </c>
      <c r="D159" s="163">
        <v>33</v>
      </c>
      <c r="E159" s="163">
        <v>107</v>
      </c>
      <c r="F159" s="163">
        <v>142</v>
      </c>
      <c r="G159" s="163">
        <v>162</v>
      </c>
      <c r="H159" s="163">
        <v>229</v>
      </c>
      <c r="I159" s="164">
        <f t="shared" si="32"/>
        <v>0.41358024691358031</v>
      </c>
      <c r="J159" s="165">
        <f t="shared" si="33"/>
        <v>0.74809160305343503</v>
      </c>
      <c r="K159" s="164">
        <f>H159/H151</f>
        <v>2.0397256613520976E-2</v>
      </c>
    </row>
    <row r="160" spans="2:11" x14ac:dyDescent="0.25">
      <c r="B160" s="162" t="s">
        <v>119</v>
      </c>
      <c r="C160" s="163">
        <v>458</v>
      </c>
      <c r="D160" s="163">
        <v>365</v>
      </c>
      <c r="E160" s="163">
        <v>520</v>
      </c>
      <c r="F160" s="163">
        <v>677</v>
      </c>
      <c r="G160" s="163">
        <v>389</v>
      </c>
      <c r="H160" s="163">
        <v>640</v>
      </c>
      <c r="I160" s="164">
        <f t="shared" si="32"/>
        <v>0.64524421593830339</v>
      </c>
      <c r="J160" s="165">
        <f t="shared" si="33"/>
        <v>0.39737991266375539</v>
      </c>
      <c r="K160" s="164">
        <f>H160/H151</f>
        <v>5.70054333303643E-2</v>
      </c>
    </row>
    <row r="161" spans="2:11" x14ac:dyDescent="0.25">
      <c r="B161" s="162" t="s">
        <v>128</v>
      </c>
      <c r="C161" s="163">
        <v>14</v>
      </c>
      <c r="D161" s="163">
        <v>5</v>
      </c>
      <c r="E161" s="163">
        <v>9</v>
      </c>
      <c r="F161" s="163">
        <v>12</v>
      </c>
      <c r="G161" s="163">
        <v>7</v>
      </c>
      <c r="H161" s="163">
        <v>10</v>
      </c>
      <c r="I161" s="164">
        <f t="shared" si="32"/>
        <v>0.4285714285714286</v>
      </c>
      <c r="J161" s="165">
        <f t="shared" si="33"/>
        <v>-0.2857142857142857</v>
      </c>
      <c r="K161" s="164">
        <f>H161/H151</f>
        <v>8.9070989578694218E-4</v>
      </c>
    </row>
    <row r="162" spans="2:11" x14ac:dyDescent="0.25">
      <c r="B162" s="162" t="s">
        <v>131</v>
      </c>
      <c r="C162" s="163">
        <v>14</v>
      </c>
      <c r="D162" s="163">
        <v>0</v>
      </c>
      <c r="E162" s="163">
        <v>1</v>
      </c>
      <c r="F162" s="163">
        <v>8</v>
      </c>
      <c r="G162" s="163">
        <v>6</v>
      </c>
      <c r="H162" s="163">
        <v>16</v>
      </c>
      <c r="I162" s="164">
        <f t="shared" si="32"/>
        <v>1.6666666666666665</v>
      </c>
      <c r="J162" s="165">
        <f t="shared" si="33"/>
        <v>0.14285714285714279</v>
      </c>
      <c r="K162" s="164">
        <f>H162/H151</f>
        <v>1.4251358332591074E-3</v>
      </c>
    </row>
    <row r="163" spans="2:11" x14ac:dyDescent="0.25">
      <c r="B163" s="168" t="s">
        <v>145</v>
      </c>
      <c r="C163" s="169">
        <f t="shared" ref="C163:H163" si="34">C155-SUM(C156:C162)</f>
        <v>1557</v>
      </c>
      <c r="D163" s="169">
        <f t="shared" si="34"/>
        <v>954</v>
      </c>
      <c r="E163" s="169">
        <f t="shared" si="34"/>
        <v>1229</v>
      </c>
      <c r="F163" s="169">
        <f t="shared" si="34"/>
        <v>1027</v>
      </c>
      <c r="G163" s="169">
        <f t="shared" si="34"/>
        <v>1247</v>
      </c>
      <c r="H163" s="169">
        <f t="shared" si="34"/>
        <v>1683</v>
      </c>
      <c r="I163" s="170">
        <f t="shared" si="32"/>
        <v>0.34963913392141133</v>
      </c>
      <c r="J163" s="171">
        <f t="shared" si="33"/>
        <v>8.092485549132955E-2</v>
      </c>
      <c r="K163" s="170">
        <f>H163/H151</f>
        <v>0.14990647546094238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E9948-22D1-4778-A2E4-2044D0173B9B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3238821</v>
      </c>
      <c r="D9" s="176">
        <v>3238788</v>
      </c>
      <c r="E9" s="176">
        <v>1201306</v>
      </c>
      <c r="F9" s="176">
        <v>3101117</v>
      </c>
      <c r="G9" s="176">
        <v>3425135</v>
      </c>
      <c r="H9" s="176">
        <v>3660664</v>
      </c>
      <c r="I9" s="177">
        <f>IFERROR(H9/G9-1,"-")</f>
        <v>6.8764880800318728E-2</v>
      </c>
      <c r="J9" s="177">
        <f>IFERROR(H9/D9-1,"-")</f>
        <v>0.13025736787958953</v>
      </c>
      <c r="K9" s="176">
        <f>H9-G9</f>
        <v>235529</v>
      </c>
      <c r="L9" s="176">
        <f>H9-D9</f>
        <v>421876</v>
      </c>
      <c r="M9" s="177">
        <f t="shared" ref="M9:M21" si="0">H9/H$9</f>
        <v>1</v>
      </c>
      <c r="P9" s="154" t="s">
        <v>68</v>
      </c>
      <c r="Q9" s="176">
        <v>553411</v>
      </c>
      <c r="R9" s="176">
        <v>526928</v>
      </c>
      <c r="S9" s="176">
        <v>163947</v>
      </c>
      <c r="T9" s="176">
        <v>461029</v>
      </c>
      <c r="U9" s="176">
        <v>526478</v>
      </c>
      <c r="V9" s="176">
        <v>613713</v>
      </c>
      <c r="W9" s="177">
        <f>IFERROR(V9/U9-1,"-")</f>
        <v>0.16569543266765185</v>
      </c>
      <c r="X9" s="177">
        <f>IFERROR(V9/R9-1,"-")</f>
        <v>0.16469992105183251</v>
      </c>
      <c r="Y9" s="176">
        <f>V9-U9</f>
        <v>87235</v>
      </c>
      <c r="Z9" s="176">
        <f>V9-R9</f>
        <v>86785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723268</v>
      </c>
      <c r="D10" s="158">
        <v>728767</v>
      </c>
      <c r="E10" s="158">
        <v>282431</v>
      </c>
      <c r="F10" s="158">
        <v>705987</v>
      </c>
      <c r="G10" s="158">
        <v>728517</v>
      </c>
      <c r="H10" s="158">
        <v>733514</v>
      </c>
      <c r="I10" s="160">
        <f>IFERROR(H10/G10-1,"-")</f>
        <v>6.8591398690764915E-3</v>
      </c>
      <c r="J10" s="159">
        <f t="shared" ref="J10:J21" si="2">IFERROR(H10/D10-1,"-")</f>
        <v>6.5137417034526468E-3</v>
      </c>
      <c r="K10" s="158">
        <f t="shared" ref="K10:K20" si="3">H10-G10</f>
        <v>4997</v>
      </c>
      <c r="L10" s="158">
        <f t="shared" ref="L10:L21" si="4">H10-D10</f>
        <v>4747</v>
      </c>
      <c r="M10" s="159">
        <f t="shared" si="0"/>
        <v>0.20037730859756592</v>
      </c>
      <c r="P10" s="157" t="s">
        <v>97</v>
      </c>
      <c r="Q10" s="158">
        <v>257063</v>
      </c>
      <c r="R10" s="158">
        <v>247668</v>
      </c>
      <c r="S10" s="158">
        <v>61574</v>
      </c>
      <c r="T10" s="158">
        <v>234682</v>
      </c>
      <c r="U10" s="158">
        <v>242862</v>
      </c>
      <c r="V10" s="158">
        <v>271228</v>
      </c>
      <c r="W10" s="160">
        <f>IFERROR(V10/U10-1,"-")</f>
        <v>0.11679884049377831</v>
      </c>
      <c r="X10" s="159">
        <f t="shared" ref="X10:X21" si="5">IFERROR(V10/R10-1,"-")</f>
        <v>9.5127347901222681E-2</v>
      </c>
      <c r="Y10" s="157">
        <f t="shared" ref="Y10:Y20" si="6">V10-U10</f>
        <v>28366</v>
      </c>
      <c r="Z10" s="158">
        <f t="shared" ref="Z10:Z21" si="7">V10-R10</f>
        <v>23560</v>
      </c>
      <c r="AA10" s="159">
        <f t="shared" si="1"/>
        <v>0.44194599104141513</v>
      </c>
    </row>
    <row r="11" spans="1:27" x14ac:dyDescent="0.25">
      <c r="A11" s="161" t="s">
        <v>100</v>
      </c>
      <c r="B11" s="162" t="s">
        <v>103</v>
      </c>
      <c r="C11" s="163">
        <v>297609</v>
      </c>
      <c r="D11" s="163">
        <v>291675</v>
      </c>
      <c r="E11" s="163">
        <v>119440</v>
      </c>
      <c r="F11" s="163">
        <v>304356</v>
      </c>
      <c r="G11" s="163">
        <v>303113</v>
      </c>
      <c r="H11" s="163">
        <v>296727</v>
      </c>
      <c r="I11" s="165">
        <f>IFERROR(H11/G11-1,"-")</f>
        <v>-2.1068050529010618E-2</v>
      </c>
      <c r="J11" s="164">
        <f t="shared" si="2"/>
        <v>1.7320647981486248E-2</v>
      </c>
      <c r="K11" s="163">
        <f t="shared" si="3"/>
        <v>-6386</v>
      </c>
      <c r="L11" s="163">
        <f t="shared" si="4"/>
        <v>5052</v>
      </c>
      <c r="M11" s="164">
        <f t="shared" si="0"/>
        <v>8.1058245170821469E-2</v>
      </c>
      <c r="P11" s="162" t="s">
        <v>103</v>
      </c>
      <c r="Q11" s="163">
        <v>64303</v>
      </c>
      <c r="R11" s="163">
        <v>49102</v>
      </c>
      <c r="S11" s="163">
        <v>12883</v>
      </c>
      <c r="T11" s="163">
        <v>68204</v>
      </c>
      <c r="U11" s="163">
        <v>64895</v>
      </c>
      <c r="V11" s="163">
        <v>78411</v>
      </c>
      <c r="W11" s="165">
        <f>IFERROR(V11/U11-1,"-")</f>
        <v>0.20827490561676565</v>
      </c>
      <c r="X11" s="164">
        <f t="shared" si="5"/>
        <v>0.59690032992546138</v>
      </c>
      <c r="Y11" s="162">
        <f t="shared" si="6"/>
        <v>13516</v>
      </c>
      <c r="Z11" s="163">
        <f t="shared" si="7"/>
        <v>29309</v>
      </c>
      <c r="AA11" s="164">
        <f>V11/V$9</f>
        <v>0.12776493246843396</v>
      </c>
    </row>
    <row r="12" spans="1:27" x14ac:dyDescent="0.25">
      <c r="A12" s="1"/>
      <c r="B12" s="162" t="s">
        <v>100</v>
      </c>
      <c r="C12" s="163">
        <v>425659</v>
      </c>
      <c r="D12" s="163">
        <v>437092</v>
      </c>
      <c r="E12" s="163">
        <v>162991</v>
      </c>
      <c r="F12" s="163">
        <v>401631</v>
      </c>
      <c r="G12" s="163">
        <v>425404</v>
      </c>
      <c r="H12" s="163">
        <v>436787</v>
      </c>
      <c r="I12" s="165">
        <f>IFERROR(H12/G12-1,"-")</f>
        <v>2.6758093482901035E-2</v>
      </c>
      <c r="J12" s="164">
        <f t="shared" si="2"/>
        <v>-6.9779359951682718E-4</v>
      </c>
      <c r="K12" s="163">
        <f t="shared" si="3"/>
        <v>11383</v>
      </c>
      <c r="L12" s="163">
        <f t="shared" si="4"/>
        <v>-305</v>
      </c>
      <c r="M12" s="164">
        <f t="shared" si="0"/>
        <v>0.11931906342674443</v>
      </c>
      <c r="P12" s="162" t="s">
        <v>100</v>
      </c>
      <c r="Q12" s="163">
        <v>192760</v>
      </c>
      <c r="R12" s="163">
        <v>198566</v>
      </c>
      <c r="S12" s="163">
        <v>48691</v>
      </c>
      <c r="T12" s="163">
        <v>166478</v>
      </c>
      <c r="U12" s="163">
        <v>177967</v>
      </c>
      <c r="V12" s="163">
        <v>192817</v>
      </c>
      <c r="W12" s="165">
        <f>IFERROR(V12/U12-1,"-")</f>
        <v>8.3442435957228112E-2</v>
      </c>
      <c r="X12" s="164">
        <f t="shared" si="5"/>
        <v>-2.8952590070807638E-2</v>
      </c>
      <c r="Y12" s="162">
        <f t="shared" si="6"/>
        <v>14850</v>
      </c>
      <c r="Z12" s="163">
        <f t="shared" si="7"/>
        <v>-5749</v>
      </c>
      <c r="AA12" s="164">
        <f t="shared" si="1"/>
        <v>0.31418105857298118</v>
      </c>
    </row>
    <row r="13" spans="1:27" s="56" customFormat="1" x14ac:dyDescent="0.25">
      <c r="B13" s="157" t="s">
        <v>107</v>
      </c>
      <c r="C13" s="158">
        <v>2515553</v>
      </c>
      <c r="D13" s="158">
        <v>2510021</v>
      </c>
      <c r="E13" s="158">
        <v>918875</v>
      </c>
      <c r="F13" s="158">
        <v>2395130</v>
      </c>
      <c r="G13" s="158">
        <v>2696618</v>
      </c>
      <c r="H13" s="158">
        <v>2927150</v>
      </c>
      <c r="I13" s="160">
        <f>IFERROR(H13/G13-1,"-")</f>
        <v>8.5489305493028578E-2</v>
      </c>
      <c r="J13" s="159">
        <f t="shared" si="2"/>
        <v>0.16618546219334429</v>
      </c>
      <c r="K13" s="158">
        <f t="shared" si="3"/>
        <v>230532</v>
      </c>
      <c r="L13" s="158">
        <f t="shared" si="4"/>
        <v>417129</v>
      </c>
      <c r="M13" s="159">
        <f t="shared" si="0"/>
        <v>0.79962269140243414</v>
      </c>
      <c r="P13" s="157" t="s">
        <v>107</v>
      </c>
      <c r="Q13" s="158">
        <v>296348</v>
      </c>
      <c r="R13" s="158">
        <v>279260</v>
      </c>
      <c r="S13" s="158">
        <v>102373</v>
      </c>
      <c r="T13" s="158">
        <v>226347</v>
      </c>
      <c r="U13" s="158">
        <v>283616</v>
      </c>
      <c r="V13" s="158">
        <v>342485</v>
      </c>
      <c r="W13" s="160">
        <f>IFERROR(V13/U13-1,"-")</f>
        <v>0.20756586370303509</v>
      </c>
      <c r="X13" s="159">
        <f t="shared" si="5"/>
        <v>0.226401919358304</v>
      </c>
      <c r="Y13" s="157">
        <f t="shared" si="6"/>
        <v>58869</v>
      </c>
      <c r="Z13" s="158">
        <f t="shared" si="7"/>
        <v>63225</v>
      </c>
      <c r="AA13" s="159">
        <f t="shared" si="1"/>
        <v>0.55805400895858492</v>
      </c>
    </row>
    <row r="14" spans="1:27" s="56" customFormat="1" x14ac:dyDescent="0.25">
      <c r="B14" s="162" t="s">
        <v>110</v>
      </c>
      <c r="C14" s="163">
        <v>1113710</v>
      </c>
      <c r="D14" s="163">
        <v>1164042</v>
      </c>
      <c r="E14" s="163">
        <v>358332</v>
      </c>
      <c r="F14" s="163">
        <v>1108237</v>
      </c>
      <c r="G14" s="163">
        <v>1263474</v>
      </c>
      <c r="H14" s="163">
        <v>1384240</v>
      </c>
      <c r="I14" s="165">
        <f t="shared" ref="I14:I21" si="8">IFERROR(H14/G14-1,"-")</f>
        <v>9.5582497146755596E-2</v>
      </c>
      <c r="J14" s="164">
        <f t="shared" si="2"/>
        <v>0.18916671391582085</v>
      </c>
      <c r="K14" s="163">
        <f t="shared" si="3"/>
        <v>120766</v>
      </c>
      <c r="L14" s="163">
        <f t="shared" si="4"/>
        <v>220198</v>
      </c>
      <c r="M14" s="164">
        <f t="shared" si="0"/>
        <v>0.37813904799784959</v>
      </c>
      <c r="P14" s="162" t="s">
        <v>110</v>
      </c>
      <c r="Q14" s="163">
        <v>42416</v>
      </c>
      <c r="R14" s="163">
        <v>47541</v>
      </c>
      <c r="S14" s="163">
        <v>17442</v>
      </c>
      <c r="T14" s="163">
        <v>45054</v>
      </c>
      <c r="U14" s="163">
        <v>57864</v>
      </c>
      <c r="V14" s="163">
        <v>71321</v>
      </c>
      <c r="W14" s="165">
        <f t="shared" ref="W14:W21" si="9">IFERROR(V14/U14-1,"-")</f>
        <v>0.23256256048665835</v>
      </c>
      <c r="X14" s="164">
        <f t="shared" si="5"/>
        <v>0.50019982751730097</v>
      </c>
      <c r="Y14" s="162">
        <f t="shared" si="6"/>
        <v>13457</v>
      </c>
      <c r="Z14" s="163">
        <f t="shared" si="7"/>
        <v>23780</v>
      </c>
      <c r="AA14" s="164">
        <f t="shared" si="1"/>
        <v>0.11621230118964401</v>
      </c>
    </row>
    <row r="15" spans="1:27" x14ac:dyDescent="0.25">
      <c r="A15" s="1"/>
      <c r="B15" s="162" t="s">
        <v>113</v>
      </c>
      <c r="C15" s="163">
        <v>377725</v>
      </c>
      <c r="D15" s="163">
        <v>323112</v>
      </c>
      <c r="E15" s="163">
        <v>120099</v>
      </c>
      <c r="F15" s="163">
        <v>238248</v>
      </c>
      <c r="G15" s="163">
        <v>272331</v>
      </c>
      <c r="H15" s="163">
        <v>285987</v>
      </c>
      <c r="I15" s="165">
        <f t="shared" si="8"/>
        <v>5.0144860482280729E-2</v>
      </c>
      <c r="J15" s="164">
        <f t="shared" si="2"/>
        <v>-0.11489823961969847</v>
      </c>
      <c r="K15" s="163">
        <f t="shared" si="3"/>
        <v>13656</v>
      </c>
      <c r="L15" s="163">
        <f t="shared" si="4"/>
        <v>-37125</v>
      </c>
      <c r="M15" s="164">
        <f t="shared" si="0"/>
        <v>7.8124351210600046E-2</v>
      </c>
      <c r="P15" s="162" t="s">
        <v>113</v>
      </c>
      <c r="Q15" s="163">
        <v>127014</v>
      </c>
      <c r="R15" s="163">
        <v>105133</v>
      </c>
      <c r="S15" s="163">
        <v>34998</v>
      </c>
      <c r="T15" s="163">
        <v>67837</v>
      </c>
      <c r="U15" s="163">
        <v>79143</v>
      </c>
      <c r="V15" s="163">
        <v>88911</v>
      </c>
      <c r="W15" s="165">
        <f t="shared" si="9"/>
        <v>0.12342215988779803</v>
      </c>
      <c r="X15" s="164">
        <f t="shared" si="5"/>
        <v>-0.15429979169242769</v>
      </c>
      <c r="Y15" s="162">
        <f t="shared" si="6"/>
        <v>9768</v>
      </c>
      <c r="Z15" s="163">
        <f t="shared" si="7"/>
        <v>-16222</v>
      </c>
      <c r="AA15" s="164">
        <f t="shared" si="1"/>
        <v>0.14487390685874341</v>
      </c>
    </row>
    <row r="16" spans="1:27" x14ac:dyDescent="0.25">
      <c r="A16" s="1"/>
      <c r="B16" s="162" t="s">
        <v>116</v>
      </c>
      <c r="C16" s="163">
        <v>112897</v>
      </c>
      <c r="D16" s="163">
        <v>115531</v>
      </c>
      <c r="E16" s="163">
        <v>44488</v>
      </c>
      <c r="F16" s="163">
        <v>129000</v>
      </c>
      <c r="G16" s="163">
        <v>145584</v>
      </c>
      <c r="H16" s="163">
        <v>158873</v>
      </c>
      <c r="I16" s="165">
        <f t="shared" si="8"/>
        <v>9.1280635234641139E-2</v>
      </c>
      <c r="J16" s="164">
        <f t="shared" si="2"/>
        <v>0.37515472037808029</v>
      </c>
      <c r="K16" s="163">
        <f t="shared" si="3"/>
        <v>13289</v>
      </c>
      <c r="L16" s="163">
        <f t="shared" si="4"/>
        <v>43342</v>
      </c>
      <c r="M16" s="164">
        <f t="shared" si="0"/>
        <v>4.3400049827025916E-2</v>
      </c>
      <c r="P16" s="162" t="s">
        <v>116</v>
      </c>
      <c r="Q16" s="163">
        <v>16162</v>
      </c>
      <c r="R16" s="163">
        <v>16671</v>
      </c>
      <c r="S16" s="163">
        <v>6451</v>
      </c>
      <c r="T16" s="163">
        <v>20055</v>
      </c>
      <c r="U16" s="163">
        <v>26793</v>
      </c>
      <c r="V16" s="163">
        <v>39758</v>
      </c>
      <c r="W16" s="165">
        <f t="shared" si="9"/>
        <v>0.48389504721382459</v>
      </c>
      <c r="X16" s="164">
        <f t="shared" si="5"/>
        <v>1.3848599364165315</v>
      </c>
      <c r="Y16" s="162">
        <f t="shared" si="6"/>
        <v>12965</v>
      </c>
      <c r="Z16" s="163">
        <f t="shared" si="7"/>
        <v>23087</v>
      </c>
      <c r="AA16" s="164">
        <f t="shared" si="1"/>
        <v>6.4782724172373726E-2</v>
      </c>
    </row>
    <row r="17" spans="1:27" x14ac:dyDescent="0.25">
      <c r="A17" s="1"/>
      <c r="B17" s="162" t="s">
        <v>123</v>
      </c>
      <c r="C17" s="163">
        <v>101290</v>
      </c>
      <c r="D17" s="163">
        <v>94586</v>
      </c>
      <c r="E17" s="163">
        <v>35677</v>
      </c>
      <c r="F17" s="163">
        <v>119177</v>
      </c>
      <c r="G17" s="163">
        <v>108600</v>
      </c>
      <c r="H17" s="163">
        <v>116652</v>
      </c>
      <c r="I17" s="165">
        <f t="shared" si="8"/>
        <v>7.4143646408839858E-2</v>
      </c>
      <c r="J17" s="164">
        <f t="shared" si="2"/>
        <v>0.23329033895079609</v>
      </c>
      <c r="K17" s="163">
        <f t="shared" si="3"/>
        <v>8052</v>
      </c>
      <c r="L17" s="163">
        <f t="shared" si="4"/>
        <v>22066</v>
      </c>
      <c r="M17" s="164">
        <f t="shared" si="0"/>
        <v>3.1866349929958064E-2</v>
      </c>
      <c r="P17" s="162" t="s">
        <v>123</v>
      </c>
      <c r="Q17" s="163">
        <v>8557</v>
      </c>
      <c r="R17" s="163">
        <v>6638</v>
      </c>
      <c r="S17" s="163">
        <v>1664</v>
      </c>
      <c r="T17" s="163">
        <v>7040</v>
      </c>
      <c r="U17" s="163">
        <v>7547</v>
      </c>
      <c r="V17" s="163">
        <v>11797</v>
      </c>
      <c r="W17" s="165">
        <f t="shared" si="9"/>
        <v>0.56313767059758835</v>
      </c>
      <c r="X17" s="164">
        <f t="shared" si="5"/>
        <v>0.77719192527869829</v>
      </c>
      <c r="Y17" s="162">
        <f t="shared" si="6"/>
        <v>4250</v>
      </c>
      <c r="Z17" s="163">
        <f t="shared" si="7"/>
        <v>5159</v>
      </c>
      <c r="AA17" s="164">
        <f t="shared" si="1"/>
        <v>1.9222340084045799E-2</v>
      </c>
    </row>
    <row r="18" spans="1:27" x14ac:dyDescent="0.25">
      <c r="A18" s="1"/>
      <c r="B18" s="162" t="s">
        <v>119</v>
      </c>
      <c r="C18" s="163">
        <v>90377</v>
      </c>
      <c r="D18" s="163">
        <v>88780</v>
      </c>
      <c r="E18" s="163">
        <v>39325</v>
      </c>
      <c r="F18" s="163">
        <v>95518</v>
      </c>
      <c r="G18" s="163">
        <v>97831</v>
      </c>
      <c r="H18" s="163">
        <v>103939</v>
      </c>
      <c r="I18" s="165">
        <f t="shared" si="8"/>
        <v>6.2434197749179798E-2</v>
      </c>
      <c r="J18" s="164">
        <f t="shared" si="2"/>
        <v>0.17074791619734175</v>
      </c>
      <c r="K18" s="163">
        <f t="shared" si="3"/>
        <v>6108</v>
      </c>
      <c r="L18" s="163">
        <f t="shared" si="4"/>
        <v>15159</v>
      </c>
      <c r="M18" s="164">
        <f t="shared" si="0"/>
        <v>2.8393482712425942E-2</v>
      </c>
      <c r="P18" s="162" t="s">
        <v>119</v>
      </c>
      <c r="Q18" s="163">
        <v>4594</v>
      </c>
      <c r="R18" s="163">
        <v>4425</v>
      </c>
      <c r="S18" s="163">
        <v>1327</v>
      </c>
      <c r="T18" s="163">
        <v>3778</v>
      </c>
      <c r="U18" s="163">
        <v>4403</v>
      </c>
      <c r="V18" s="163">
        <v>5652</v>
      </c>
      <c r="W18" s="165">
        <f t="shared" si="9"/>
        <v>0.28367022484669535</v>
      </c>
      <c r="X18" s="164">
        <f t="shared" si="5"/>
        <v>0.27728813559322041</v>
      </c>
      <c r="Y18" s="162">
        <f t="shared" si="6"/>
        <v>1249</v>
      </c>
      <c r="Z18" s="163">
        <f t="shared" si="7"/>
        <v>1227</v>
      </c>
      <c r="AA18" s="164">
        <f t="shared" si="1"/>
        <v>9.2095165003837302E-3</v>
      </c>
    </row>
    <row r="19" spans="1:27" x14ac:dyDescent="0.25">
      <c r="A19" s="161" t="s">
        <v>144</v>
      </c>
      <c r="B19" s="162" t="s">
        <v>128</v>
      </c>
      <c r="C19" s="163">
        <v>43841</v>
      </c>
      <c r="D19" s="163">
        <v>49684</v>
      </c>
      <c r="E19" s="163">
        <v>28470</v>
      </c>
      <c r="F19" s="163">
        <v>36629</v>
      </c>
      <c r="G19" s="163">
        <v>45110</v>
      </c>
      <c r="H19" s="163">
        <v>40753</v>
      </c>
      <c r="I19" s="165">
        <f t="shared" si="8"/>
        <v>-9.6586122810906727E-2</v>
      </c>
      <c r="J19" s="164">
        <f t="shared" si="2"/>
        <v>-0.17975605828838259</v>
      </c>
      <c r="K19" s="163">
        <f t="shared" si="3"/>
        <v>-4357</v>
      </c>
      <c r="L19" s="163">
        <f t="shared" si="4"/>
        <v>-8931</v>
      </c>
      <c r="M19" s="164">
        <f t="shared" si="0"/>
        <v>1.1132679754274087E-2</v>
      </c>
      <c r="P19" s="162" t="s">
        <v>128</v>
      </c>
      <c r="Q19" s="163">
        <v>4151</v>
      </c>
      <c r="R19" s="163">
        <v>5301</v>
      </c>
      <c r="S19" s="163">
        <v>3004</v>
      </c>
      <c r="T19" s="163">
        <v>4015</v>
      </c>
      <c r="U19" s="163">
        <v>5521</v>
      </c>
      <c r="V19" s="163">
        <v>4693</v>
      </c>
      <c r="W19" s="165">
        <f t="shared" si="9"/>
        <v>-0.14997283100887515</v>
      </c>
      <c r="X19" s="164">
        <f t="shared" si="5"/>
        <v>-0.11469534050179209</v>
      </c>
      <c r="Y19" s="162">
        <f t="shared" si="6"/>
        <v>-828</v>
      </c>
      <c r="Z19" s="163">
        <f t="shared" si="7"/>
        <v>-608</v>
      </c>
      <c r="AA19" s="164">
        <f t="shared" si="1"/>
        <v>7.6468968394021314E-3</v>
      </c>
    </row>
    <row r="20" spans="1:27" x14ac:dyDescent="0.25">
      <c r="A20" s="167" t="s">
        <v>145</v>
      </c>
      <c r="B20" s="162" t="s">
        <v>131</v>
      </c>
      <c r="C20" s="163">
        <v>72108</v>
      </c>
      <c r="D20" s="163">
        <v>60814</v>
      </c>
      <c r="E20" s="163">
        <v>40279</v>
      </c>
      <c r="F20" s="163">
        <v>27370</v>
      </c>
      <c r="G20" s="163">
        <v>40524</v>
      </c>
      <c r="H20" s="163">
        <v>41335</v>
      </c>
      <c r="I20" s="165">
        <f t="shared" si="8"/>
        <v>2.0012831902082695E-2</v>
      </c>
      <c r="J20" s="164">
        <f t="shared" si="2"/>
        <v>-0.32030453513993484</v>
      </c>
      <c r="K20" s="163">
        <f t="shared" si="3"/>
        <v>811</v>
      </c>
      <c r="L20" s="163">
        <f t="shared" si="4"/>
        <v>-19479</v>
      </c>
      <c r="M20" s="164">
        <f t="shared" si="0"/>
        <v>1.1291667304073796E-2</v>
      </c>
      <c r="P20" s="162" t="s">
        <v>131</v>
      </c>
      <c r="Q20" s="163">
        <v>8270</v>
      </c>
      <c r="R20" s="163">
        <v>7199</v>
      </c>
      <c r="S20" s="163">
        <v>4659</v>
      </c>
      <c r="T20" s="163">
        <v>3472</v>
      </c>
      <c r="U20" s="163">
        <v>5869</v>
      </c>
      <c r="V20" s="163">
        <v>6070</v>
      </c>
      <c r="W20" s="165">
        <f t="shared" si="9"/>
        <v>3.4247742375191681E-2</v>
      </c>
      <c r="X20" s="164">
        <f t="shared" si="5"/>
        <v>-0.15682733713015695</v>
      </c>
      <c r="Y20" s="162">
        <f t="shared" si="6"/>
        <v>201</v>
      </c>
      <c r="Z20" s="163">
        <f t="shared" si="7"/>
        <v>-1129</v>
      </c>
      <c r="AA20" s="164">
        <f t="shared" si="1"/>
        <v>9.8906166237312885E-3</v>
      </c>
    </row>
    <row r="21" spans="1:27" x14ac:dyDescent="0.25">
      <c r="B21" s="168" t="s">
        <v>145</v>
      </c>
      <c r="C21" s="169">
        <f t="shared" ref="C21:H21" si="10">C13-SUM(C14:C20)</f>
        <v>603605</v>
      </c>
      <c r="D21" s="169">
        <f t="shared" si="10"/>
        <v>613472</v>
      </c>
      <c r="E21" s="169">
        <f t="shared" si="10"/>
        <v>252205</v>
      </c>
      <c r="F21" s="169">
        <f t="shared" si="10"/>
        <v>640951</v>
      </c>
      <c r="G21" s="169">
        <f t="shared" si="10"/>
        <v>723164</v>
      </c>
      <c r="H21" s="169">
        <f t="shared" si="10"/>
        <v>795371</v>
      </c>
      <c r="I21" s="171">
        <f t="shared" si="8"/>
        <v>9.9848720345592445E-2</v>
      </c>
      <c r="J21" s="170">
        <f t="shared" si="2"/>
        <v>0.2965074200615514</v>
      </c>
      <c r="K21" s="169">
        <f>H21-G21</f>
        <v>72207</v>
      </c>
      <c r="L21" s="169">
        <f t="shared" si="4"/>
        <v>181899</v>
      </c>
      <c r="M21" s="170">
        <f t="shared" si="0"/>
        <v>0.21727506266622668</v>
      </c>
      <c r="P21" s="168" t="s">
        <v>145</v>
      </c>
      <c r="Q21" s="169">
        <f t="shared" ref="Q21:V21" si="11">Q13-SUM(Q14:Q20)</f>
        <v>85184</v>
      </c>
      <c r="R21" s="169">
        <f t="shared" si="11"/>
        <v>86352</v>
      </c>
      <c r="S21" s="169">
        <f t="shared" si="11"/>
        <v>32828</v>
      </c>
      <c r="T21" s="169">
        <f t="shared" si="11"/>
        <v>75096</v>
      </c>
      <c r="U21" s="169">
        <f t="shared" si="11"/>
        <v>96476</v>
      </c>
      <c r="V21" s="169">
        <f t="shared" si="11"/>
        <v>114283</v>
      </c>
      <c r="W21" s="171">
        <f t="shared" si="9"/>
        <v>0.18457440192379448</v>
      </c>
      <c r="X21" s="170">
        <f t="shared" si="5"/>
        <v>0.32345516027422638</v>
      </c>
      <c r="Y21" s="168">
        <f>V21-U21</f>
        <v>17807</v>
      </c>
      <c r="Z21" s="169">
        <f t="shared" si="7"/>
        <v>27931</v>
      </c>
      <c r="AA21" s="170">
        <f t="shared" si="1"/>
        <v>0.18621570669026075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1131052</v>
      </c>
      <c r="D23" s="176">
        <v>1190064</v>
      </c>
      <c r="E23" s="176">
        <v>396965</v>
      </c>
      <c r="F23" s="176">
        <v>1157727</v>
      </c>
      <c r="G23" s="176">
        <v>1246990</v>
      </c>
      <c r="H23" s="176">
        <v>1301111</v>
      </c>
      <c r="I23" s="177">
        <f>IFERROR(H23/G23-1,"-")</f>
        <v>4.3401310355335676E-2</v>
      </c>
      <c r="J23" s="177">
        <f>IFERROR(H23/D23-1,"-")</f>
        <v>9.3311788273571894E-2</v>
      </c>
      <c r="K23" s="176">
        <f>H23-G23</f>
        <v>54121</v>
      </c>
      <c r="L23" s="176">
        <f>H23-D23</f>
        <v>111047</v>
      </c>
      <c r="M23" s="177">
        <f t="shared" ref="M23:M35" si="12">H23/H$9</f>
        <v>0.35543032630145788</v>
      </c>
    </row>
    <row r="24" spans="1:27" x14ac:dyDescent="0.25">
      <c r="B24" s="157" t="s">
        <v>97</v>
      </c>
      <c r="C24" s="158">
        <v>129972</v>
      </c>
      <c r="D24" s="158">
        <v>160311</v>
      </c>
      <c r="E24" s="158">
        <v>51841</v>
      </c>
      <c r="F24" s="158">
        <v>152312</v>
      </c>
      <c r="G24" s="158">
        <v>130902</v>
      </c>
      <c r="H24" s="158">
        <v>116116</v>
      </c>
      <c r="I24" s="160">
        <f>IFERROR(H24/G24-1,"-")</f>
        <v>-0.11295472949229191</v>
      </c>
      <c r="J24" s="159">
        <f t="shared" ref="J24:J35" si="13">IFERROR(H24/D24-1,"-")</f>
        <v>-0.27568289137988033</v>
      </c>
      <c r="K24" s="158">
        <f t="shared" ref="K24:K34" si="14">H24-G24</f>
        <v>-14786</v>
      </c>
      <c r="L24" s="158">
        <f t="shared" ref="L24:L35" si="15">H24-D24</f>
        <v>-44195</v>
      </c>
      <c r="M24" s="159">
        <f t="shared" si="12"/>
        <v>3.1719928406431182E-2</v>
      </c>
    </row>
    <row r="25" spans="1:27" x14ac:dyDescent="0.25">
      <c r="B25" s="162" t="s">
        <v>103</v>
      </c>
      <c r="C25" s="163">
        <v>61714</v>
      </c>
      <c r="D25" s="163">
        <v>82302</v>
      </c>
      <c r="E25" s="163">
        <v>27555</v>
      </c>
      <c r="F25" s="163">
        <v>66043</v>
      </c>
      <c r="G25" s="163">
        <v>56179</v>
      </c>
      <c r="H25" s="163">
        <v>44950</v>
      </c>
      <c r="I25" s="165">
        <f>IFERROR(H25/G25-1,"-")</f>
        <v>-0.19987895832962499</v>
      </c>
      <c r="J25" s="164">
        <f t="shared" si="13"/>
        <v>-0.45384073291050031</v>
      </c>
      <c r="K25" s="163">
        <f t="shared" si="14"/>
        <v>-11229</v>
      </c>
      <c r="L25" s="163">
        <f t="shared" si="15"/>
        <v>-37352</v>
      </c>
      <c r="M25" s="164">
        <f t="shared" si="12"/>
        <v>1.2279193064427655E-2</v>
      </c>
    </row>
    <row r="26" spans="1:27" x14ac:dyDescent="0.25">
      <c r="B26" s="162" t="s">
        <v>100</v>
      </c>
      <c r="C26" s="163">
        <v>68258</v>
      </c>
      <c r="D26" s="163">
        <v>78009</v>
      </c>
      <c r="E26" s="163">
        <v>24286</v>
      </c>
      <c r="F26" s="163">
        <v>86269</v>
      </c>
      <c r="G26" s="163">
        <v>74723</v>
      </c>
      <c r="H26" s="163">
        <v>71166</v>
      </c>
      <c r="I26" s="165">
        <f>IFERROR(H26/G26-1,"-")</f>
        <v>-4.7602478487212774E-2</v>
      </c>
      <c r="J26" s="164">
        <f t="shared" si="13"/>
        <v>-8.7720647617582581E-2</v>
      </c>
      <c r="K26" s="163">
        <f t="shared" si="14"/>
        <v>-3557</v>
      </c>
      <c r="L26" s="163">
        <f t="shared" si="15"/>
        <v>-6843</v>
      </c>
      <c r="M26" s="164">
        <f t="shared" si="12"/>
        <v>1.9440735342003527E-2</v>
      </c>
    </row>
    <row r="27" spans="1:27" x14ac:dyDescent="0.25">
      <c r="B27" s="157" t="s">
        <v>107</v>
      </c>
      <c r="C27" s="158">
        <v>1001080</v>
      </c>
      <c r="D27" s="158">
        <v>1029753</v>
      </c>
      <c r="E27" s="158">
        <v>345124</v>
      </c>
      <c r="F27" s="158">
        <v>1005415</v>
      </c>
      <c r="G27" s="158">
        <v>1116088</v>
      </c>
      <c r="H27" s="158">
        <v>1184995</v>
      </c>
      <c r="I27" s="160">
        <f>IFERROR(H27/G27-1,"-")</f>
        <v>6.1739755288113374E-2</v>
      </c>
      <c r="J27" s="159">
        <f t="shared" si="13"/>
        <v>0.15075654064615485</v>
      </c>
      <c r="K27" s="158">
        <f t="shared" si="14"/>
        <v>68907</v>
      </c>
      <c r="L27" s="158">
        <f t="shared" si="15"/>
        <v>155242</v>
      </c>
      <c r="M27" s="159">
        <f t="shared" si="12"/>
        <v>0.3237103978950267</v>
      </c>
    </row>
    <row r="28" spans="1:27" x14ac:dyDescent="0.25">
      <c r="B28" s="162" t="s">
        <v>110</v>
      </c>
      <c r="C28" s="163">
        <v>485147</v>
      </c>
      <c r="D28" s="163">
        <v>516174</v>
      </c>
      <c r="E28" s="163">
        <v>152000</v>
      </c>
      <c r="F28" s="163">
        <v>506626</v>
      </c>
      <c r="G28" s="163">
        <v>576041</v>
      </c>
      <c r="H28" s="163">
        <v>620558</v>
      </c>
      <c r="I28" s="165">
        <f t="shared" ref="I28:I35" si="16">IFERROR(H28/G28-1,"-")</f>
        <v>7.7280957431849373E-2</v>
      </c>
      <c r="J28" s="164">
        <f t="shared" si="13"/>
        <v>0.20222638102655299</v>
      </c>
      <c r="K28" s="163">
        <f t="shared" si="14"/>
        <v>44517</v>
      </c>
      <c r="L28" s="163">
        <f t="shared" si="15"/>
        <v>104384</v>
      </c>
      <c r="M28" s="164">
        <f t="shared" si="12"/>
        <v>0.16952061156118126</v>
      </c>
    </row>
    <row r="29" spans="1:27" x14ac:dyDescent="0.25">
      <c r="B29" s="162" t="s">
        <v>113</v>
      </c>
      <c r="C29" s="163">
        <v>143648</v>
      </c>
      <c r="D29" s="163">
        <v>133671</v>
      </c>
      <c r="E29" s="163">
        <v>44451</v>
      </c>
      <c r="F29" s="163">
        <v>107997</v>
      </c>
      <c r="G29" s="163">
        <v>117774</v>
      </c>
      <c r="H29" s="163">
        <v>119692</v>
      </c>
      <c r="I29" s="165">
        <f t="shared" si="16"/>
        <v>1.6285428023163018E-2</v>
      </c>
      <c r="J29" s="164">
        <f t="shared" si="13"/>
        <v>-0.10457765708343625</v>
      </c>
      <c r="K29" s="163">
        <f t="shared" si="14"/>
        <v>1918</v>
      </c>
      <c r="L29" s="163">
        <f t="shared" si="15"/>
        <v>-13979</v>
      </c>
      <c r="M29" s="164">
        <f t="shared" si="12"/>
        <v>3.2696800361901555E-2</v>
      </c>
    </row>
    <row r="30" spans="1:27" x14ac:dyDescent="0.25">
      <c r="B30" s="162" t="s">
        <v>116</v>
      </c>
      <c r="C30" s="163">
        <v>32768</v>
      </c>
      <c r="D30" s="163">
        <v>36601</v>
      </c>
      <c r="E30" s="163">
        <v>14938</v>
      </c>
      <c r="F30" s="163">
        <v>42689</v>
      </c>
      <c r="G30" s="163">
        <v>44366</v>
      </c>
      <c r="H30" s="163">
        <v>41894</v>
      </c>
      <c r="I30" s="165">
        <f t="shared" si="16"/>
        <v>-5.5718342875174631E-2</v>
      </c>
      <c r="J30" s="164">
        <f t="shared" si="13"/>
        <v>0.14461353514931297</v>
      </c>
      <c r="K30" s="163">
        <f t="shared" si="14"/>
        <v>-2472</v>
      </c>
      <c r="L30" s="163">
        <f t="shared" si="15"/>
        <v>5293</v>
      </c>
      <c r="M30" s="164">
        <f t="shared" si="12"/>
        <v>1.1444371840737091E-2</v>
      </c>
    </row>
    <row r="31" spans="1:27" x14ac:dyDescent="0.25">
      <c r="B31" s="162" t="s">
        <v>123</v>
      </c>
      <c r="C31" s="163">
        <v>45099</v>
      </c>
      <c r="D31" s="163">
        <v>41321</v>
      </c>
      <c r="E31" s="163">
        <v>14996</v>
      </c>
      <c r="F31" s="163">
        <v>54410</v>
      </c>
      <c r="G31" s="163">
        <v>48229</v>
      </c>
      <c r="H31" s="163">
        <v>48668</v>
      </c>
      <c r="I31" s="165">
        <f t="shared" si="16"/>
        <v>9.1024072653382859E-3</v>
      </c>
      <c r="J31" s="164">
        <f t="shared" si="13"/>
        <v>0.17780305413712161</v>
      </c>
      <c r="K31" s="163">
        <f t="shared" si="14"/>
        <v>439</v>
      </c>
      <c r="L31" s="163">
        <f t="shared" si="15"/>
        <v>7347</v>
      </c>
      <c r="M31" s="164">
        <f t="shared" si="12"/>
        <v>1.3294855796653285E-2</v>
      </c>
    </row>
    <row r="32" spans="1:27" x14ac:dyDescent="0.25">
      <c r="B32" s="162" t="s">
        <v>119</v>
      </c>
      <c r="C32" s="163">
        <v>47553</v>
      </c>
      <c r="D32" s="163">
        <v>47416</v>
      </c>
      <c r="E32" s="163">
        <v>18569</v>
      </c>
      <c r="F32" s="163">
        <v>55115</v>
      </c>
      <c r="G32" s="163">
        <v>51973</v>
      </c>
      <c r="H32" s="163">
        <v>53658</v>
      </c>
      <c r="I32" s="165">
        <f t="shared" si="16"/>
        <v>3.2420679968445221E-2</v>
      </c>
      <c r="J32" s="164">
        <f t="shared" si="13"/>
        <v>0.13164332714695459</v>
      </c>
      <c r="K32" s="163">
        <f t="shared" si="14"/>
        <v>1685</v>
      </c>
      <c r="L32" s="163">
        <f t="shared" si="15"/>
        <v>6242</v>
      </c>
      <c r="M32" s="164">
        <f t="shared" si="12"/>
        <v>1.465799647277106E-2</v>
      </c>
    </row>
    <row r="33" spans="2:13" x14ac:dyDescent="0.25">
      <c r="B33" s="162" t="s">
        <v>128</v>
      </c>
      <c r="C33" s="163">
        <v>18117</v>
      </c>
      <c r="D33" s="163">
        <v>21572</v>
      </c>
      <c r="E33" s="163">
        <v>11528</v>
      </c>
      <c r="F33" s="163">
        <v>14081</v>
      </c>
      <c r="G33" s="163">
        <v>16400</v>
      </c>
      <c r="H33" s="163">
        <v>15469</v>
      </c>
      <c r="I33" s="165">
        <f t="shared" si="16"/>
        <v>-5.6768292682926824E-2</v>
      </c>
      <c r="J33" s="164">
        <f t="shared" si="13"/>
        <v>-0.28291303541628032</v>
      </c>
      <c r="K33" s="163">
        <f t="shared" si="14"/>
        <v>-931</v>
      </c>
      <c r="L33" s="163">
        <f t="shared" si="15"/>
        <v>-6103</v>
      </c>
      <c r="M33" s="164">
        <f t="shared" si="12"/>
        <v>4.2257360959651038E-3</v>
      </c>
    </row>
    <row r="34" spans="2:13" x14ac:dyDescent="0.25">
      <c r="B34" s="162" t="s">
        <v>131</v>
      </c>
      <c r="C34" s="163">
        <v>22195</v>
      </c>
      <c r="D34" s="163">
        <v>19767</v>
      </c>
      <c r="E34" s="163">
        <v>12830</v>
      </c>
      <c r="F34" s="163">
        <v>8474</v>
      </c>
      <c r="G34" s="163">
        <v>14436</v>
      </c>
      <c r="H34" s="163">
        <v>13798</v>
      </c>
      <c r="I34" s="165">
        <f t="shared" si="16"/>
        <v>-4.4195067885840933E-2</v>
      </c>
      <c r="J34" s="164">
        <f t="shared" si="13"/>
        <v>-0.30196792634188296</v>
      </c>
      <c r="K34" s="163">
        <f t="shared" si="14"/>
        <v>-638</v>
      </c>
      <c r="L34" s="163">
        <f t="shared" si="15"/>
        <v>-5969</v>
      </c>
      <c r="M34" s="164">
        <f t="shared" si="12"/>
        <v>3.7692615328803738E-3</v>
      </c>
    </row>
    <row r="35" spans="2:13" x14ac:dyDescent="0.25">
      <c r="B35" s="168" t="s">
        <v>145</v>
      </c>
      <c r="C35" s="169">
        <f t="shared" ref="C35:H35" si="17">C27-SUM(C28:C34)</f>
        <v>206553</v>
      </c>
      <c r="D35" s="169">
        <f t="shared" si="17"/>
        <v>213231</v>
      </c>
      <c r="E35" s="169">
        <f t="shared" si="17"/>
        <v>75812</v>
      </c>
      <c r="F35" s="169">
        <f t="shared" si="17"/>
        <v>216023</v>
      </c>
      <c r="G35" s="169">
        <f t="shared" si="17"/>
        <v>246869</v>
      </c>
      <c r="H35" s="169">
        <f t="shared" si="17"/>
        <v>271258</v>
      </c>
      <c r="I35" s="171">
        <f t="shared" si="16"/>
        <v>9.879328712799107E-2</v>
      </c>
      <c r="J35" s="170">
        <f t="shared" si="13"/>
        <v>0.27213210086713469</v>
      </c>
      <c r="K35" s="169">
        <f>H35-G35</f>
        <v>24389</v>
      </c>
      <c r="L35" s="169">
        <f t="shared" si="15"/>
        <v>58027</v>
      </c>
      <c r="M35" s="170">
        <f t="shared" si="12"/>
        <v>7.4100764232936975E-2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875252</v>
      </c>
      <c r="D37" s="176">
        <v>873555</v>
      </c>
      <c r="E37" s="176">
        <v>280080</v>
      </c>
      <c r="F37" s="176">
        <v>810745</v>
      </c>
      <c r="G37" s="176">
        <v>867527</v>
      </c>
      <c r="H37" s="176">
        <v>922227</v>
      </c>
      <c r="I37" s="177">
        <f>IFERROR(H37/G37-1,"-")</f>
        <v>6.3052792593198737E-2</v>
      </c>
      <c r="J37" s="177">
        <f>IFERROR(H37/D37-1,"-")</f>
        <v>5.5717155760083736E-2</v>
      </c>
      <c r="K37" s="176">
        <f>H37-G37</f>
        <v>54700</v>
      </c>
      <c r="L37" s="176">
        <f>H37-D37</f>
        <v>48672</v>
      </c>
      <c r="M37" s="177">
        <f t="shared" ref="M37:M49" si="18">H37/H$9</f>
        <v>0.2519288850328793</v>
      </c>
    </row>
    <row r="38" spans="2:13" x14ac:dyDescent="0.25">
      <c r="B38" s="157" t="s">
        <v>97</v>
      </c>
      <c r="C38" s="158">
        <v>94018</v>
      </c>
      <c r="D38" s="158">
        <v>91760</v>
      </c>
      <c r="E38" s="158">
        <v>27117</v>
      </c>
      <c r="F38" s="158">
        <v>89466</v>
      </c>
      <c r="G38" s="158">
        <v>83652</v>
      </c>
      <c r="H38" s="158">
        <v>80352</v>
      </c>
      <c r="I38" s="160">
        <f>IFERROR(H38/G38-1,"-")</f>
        <v>-3.9449146463921947E-2</v>
      </c>
      <c r="J38" s="159">
        <f t="shared" ref="J38:J49" si="19">IFERROR(H38/D38-1,"-")</f>
        <v>-0.12432432432432428</v>
      </c>
      <c r="K38" s="158">
        <f t="shared" ref="K38:K48" si="20">H38-G38</f>
        <v>-3300</v>
      </c>
      <c r="L38" s="158">
        <f t="shared" ref="L38:L49" si="21">H38-D38</f>
        <v>-11408</v>
      </c>
      <c r="M38" s="159">
        <f t="shared" si="18"/>
        <v>2.1950116153790677E-2</v>
      </c>
    </row>
    <row r="39" spans="2:13" x14ac:dyDescent="0.25">
      <c r="B39" s="162" t="s">
        <v>103</v>
      </c>
      <c r="C39" s="163">
        <v>30093</v>
      </c>
      <c r="D39" s="163">
        <v>37857</v>
      </c>
      <c r="E39" s="163">
        <v>12043</v>
      </c>
      <c r="F39" s="163">
        <v>37477</v>
      </c>
      <c r="G39" s="163">
        <v>37381</v>
      </c>
      <c r="H39" s="163">
        <v>36773</v>
      </c>
      <c r="I39" s="165">
        <f>IFERROR(H39/G39-1,"-")</f>
        <v>-1.626494743318796E-2</v>
      </c>
      <c r="J39" s="164">
        <f t="shared" si="19"/>
        <v>-2.8634070317246518E-2</v>
      </c>
      <c r="K39" s="163">
        <f t="shared" si="20"/>
        <v>-608</v>
      </c>
      <c r="L39" s="163">
        <f t="shared" si="21"/>
        <v>-1084</v>
      </c>
      <c r="M39" s="164">
        <f t="shared" si="18"/>
        <v>1.0045445307190171E-2</v>
      </c>
    </row>
    <row r="40" spans="2:13" x14ac:dyDescent="0.25">
      <c r="B40" s="162" t="s">
        <v>100</v>
      </c>
      <c r="C40" s="163">
        <v>63925</v>
      </c>
      <c r="D40" s="163">
        <v>53903</v>
      </c>
      <c r="E40" s="163">
        <v>15074</v>
      </c>
      <c r="F40" s="163">
        <v>51989</v>
      </c>
      <c r="G40" s="163">
        <v>46271</v>
      </c>
      <c r="H40" s="163">
        <v>43579</v>
      </c>
      <c r="I40" s="165">
        <f>IFERROR(H40/G40-1,"-")</f>
        <v>-5.8178988999589398E-2</v>
      </c>
      <c r="J40" s="164">
        <f t="shared" si="19"/>
        <v>-0.19152922842884446</v>
      </c>
      <c r="K40" s="163">
        <f t="shared" si="20"/>
        <v>-2692</v>
      </c>
      <c r="L40" s="163">
        <f t="shared" si="21"/>
        <v>-10324</v>
      </c>
      <c r="M40" s="164">
        <f t="shared" si="18"/>
        <v>1.1904670846600508E-2</v>
      </c>
    </row>
    <row r="41" spans="2:13" x14ac:dyDescent="0.25">
      <c r="B41" s="157" t="s">
        <v>107</v>
      </c>
      <c r="C41" s="158">
        <v>781234</v>
      </c>
      <c r="D41" s="158">
        <v>781795</v>
      </c>
      <c r="E41" s="158">
        <v>252963</v>
      </c>
      <c r="F41" s="158">
        <v>721279</v>
      </c>
      <c r="G41" s="158">
        <v>783875</v>
      </c>
      <c r="H41" s="158">
        <v>841875</v>
      </c>
      <c r="I41" s="160">
        <f>IFERROR(H41/G41-1,"-")</f>
        <v>7.3991388933184465E-2</v>
      </c>
      <c r="J41" s="159">
        <f t="shared" si="19"/>
        <v>7.6848790283897905E-2</v>
      </c>
      <c r="K41" s="158">
        <f t="shared" si="20"/>
        <v>58000</v>
      </c>
      <c r="L41" s="158">
        <f t="shared" si="21"/>
        <v>60080</v>
      </c>
      <c r="M41" s="159">
        <f t="shared" si="18"/>
        <v>0.22997876887908861</v>
      </c>
    </row>
    <row r="42" spans="2:13" x14ac:dyDescent="0.25">
      <c r="B42" s="162" t="s">
        <v>110</v>
      </c>
      <c r="C42" s="163">
        <v>408319</v>
      </c>
      <c r="D42" s="163">
        <v>435758</v>
      </c>
      <c r="E42" s="163">
        <v>112269</v>
      </c>
      <c r="F42" s="163">
        <v>372000</v>
      </c>
      <c r="G42" s="163">
        <v>414624</v>
      </c>
      <c r="H42" s="163">
        <v>456197</v>
      </c>
      <c r="I42" s="165">
        <f t="shared" ref="I42:I49" si="22">IFERROR(H42/G42-1,"-")</f>
        <v>0.10026674770394384</v>
      </c>
      <c r="J42" s="164">
        <f t="shared" si="19"/>
        <v>4.6904474501902493E-2</v>
      </c>
      <c r="K42" s="163">
        <f t="shared" si="20"/>
        <v>41573</v>
      </c>
      <c r="L42" s="163">
        <f t="shared" si="21"/>
        <v>20439</v>
      </c>
      <c r="M42" s="164">
        <f t="shared" si="18"/>
        <v>0.12462138016490998</v>
      </c>
    </row>
    <row r="43" spans="2:13" x14ac:dyDescent="0.25">
      <c r="B43" s="162" t="s">
        <v>113</v>
      </c>
      <c r="C43" s="163">
        <v>48844</v>
      </c>
      <c r="D43" s="163">
        <v>35055</v>
      </c>
      <c r="E43" s="163">
        <v>12836</v>
      </c>
      <c r="F43" s="163">
        <v>23718</v>
      </c>
      <c r="G43" s="163">
        <v>28477</v>
      </c>
      <c r="H43" s="163">
        <v>27922</v>
      </c>
      <c r="I43" s="165">
        <f t="shared" si="22"/>
        <v>-1.948941250834002E-2</v>
      </c>
      <c r="J43" s="164">
        <f t="shared" si="19"/>
        <v>-0.20348024532876907</v>
      </c>
      <c r="K43" s="163">
        <f t="shared" si="20"/>
        <v>-555</v>
      </c>
      <c r="L43" s="163">
        <f t="shared" si="21"/>
        <v>-7133</v>
      </c>
      <c r="M43" s="164">
        <f t="shared" si="18"/>
        <v>7.627577947607319E-3</v>
      </c>
    </row>
    <row r="44" spans="2:13" x14ac:dyDescent="0.25">
      <c r="B44" s="162" t="s">
        <v>116</v>
      </c>
      <c r="C44" s="163">
        <v>16860</v>
      </c>
      <c r="D44" s="163">
        <v>16919</v>
      </c>
      <c r="E44" s="163">
        <v>6753</v>
      </c>
      <c r="F44" s="163">
        <v>18022</v>
      </c>
      <c r="G44" s="163">
        <v>19870</v>
      </c>
      <c r="H44" s="163">
        <v>20175</v>
      </c>
      <c r="I44" s="165">
        <f t="shared" si="22"/>
        <v>1.5349773527931543E-2</v>
      </c>
      <c r="J44" s="164">
        <f t="shared" si="19"/>
        <v>0.19244636207813692</v>
      </c>
      <c r="K44" s="163">
        <f t="shared" si="20"/>
        <v>305</v>
      </c>
      <c r="L44" s="163">
        <f t="shared" si="21"/>
        <v>3256</v>
      </c>
      <c r="M44" s="164">
        <f t="shared" si="18"/>
        <v>5.5112952185723679E-3</v>
      </c>
    </row>
    <row r="45" spans="2:13" x14ac:dyDescent="0.25">
      <c r="B45" s="162" t="s">
        <v>123</v>
      </c>
      <c r="C45" s="163">
        <v>38738</v>
      </c>
      <c r="D45" s="163">
        <v>37910</v>
      </c>
      <c r="E45" s="163">
        <v>11942</v>
      </c>
      <c r="F45" s="163">
        <v>40266</v>
      </c>
      <c r="G45" s="163">
        <v>36322</v>
      </c>
      <c r="H45" s="163">
        <v>38855</v>
      </c>
      <c r="I45" s="165">
        <f t="shared" si="22"/>
        <v>6.9737349264908266E-2</v>
      </c>
      <c r="J45" s="164">
        <f t="shared" si="19"/>
        <v>2.4927459773147032E-2</v>
      </c>
      <c r="K45" s="163">
        <f t="shared" si="20"/>
        <v>2533</v>
      </c>
      <c r="L45" s="163">
        <f t="shared" si="21"/>
        <v>945</v>
      </c>
      <c r="M45" s="164">
        <f t="shared" si="18"/>
        <v>1.0614194583277788E-2</v>
      </c>
    </row>
    <row r="46" spans="2:13" x14ac:dyDescent="0.25">
      <c r="B46" s="162" t="s">
        <v>119</v>
      </c>
      <c r="C46" s="163">
        <v>27855</v>
      </c>
      <c r="D46" s="163">
        <v>26154</v>
      </c>
      <c r="E46" s="163">
        <v>10520</v>
      </c>
      <c r="F46" s="163">
        <v>24068</v>
      </c>
      <c r="G46" s="163">
        <v>28121</v>
      </c>
      <c r="H46" s="163">
        <v>29784</v>
      </c>
      <c r="I46" s="165">
        <f t="shared" si="22"/>
        <v>5.913729952704383E-2</v>
      </c>
      <c r="J46" s="164">
        <f t="shared" si="19"/>
        <v>0.1387933012158753</v>
      </c>
      <c r="K46" s="163">
        <f t="shared" si="20"/>
        <v>1663</v>
      </c>
      <c r="L46" s="163">
        <f t="shared" si="21"/>
        <v>3630</v>
      </c>
      <c r="M46" s="164">
        <f t="shared" si="18"/>
        <v>8.1362288371727102E-3</v>
      </c>
    </row>
    <row r="47" spans="2:13" x14ac:dyDescent="0.25">
      <c r="B47" s="162" t="s">
        <v>128</v>
      </c>
      <c r="C47" s="163">
        <v>17135</v>
      </c>
      <c r="D47" s="163">
        <v>17835</v>
      </c>
      <c r="E47" s="163">
        <v>9596</v>
      </c>
      <c r="F47" s="163">
        <v>13881</v>
      </c>
      <c r="G47" s="163">
        <v>15316</v>
      </c>
      <c r="H47" s="163">
        <v>13979</v>
      </c>
      <c r="I47" s="165">
        <f t="shared" si="22"/>
        <v>-8.729433272394882E-2</v>
      </c>
      <c r="J47" s="164">
        <f t="shared" si="19"/>
        <v>-0.21620409307541355</v>
      </c>
      <c r="K47" s="163">
        <f t="shared" si="20"/>
        <v>-1337</v>
      </c>
      <c r="L47" s="163">
        <f t="shared" si="21"/>
        <v>-3856</v>
      </c>
      <c r="M47" s="164">
        <f t="shared" si="18"/>
        <v>3.8187061145191145E-3</v>
      </c>
    </row>
    <row r="48" spans="2:13" x14ac:dyDescent="0.25">
      <c r="B48" s="162" t="s">
        <v>131</v>
      </c>
      <c r="C48" s="163">
        <v>28642</v>
      </c>
      <c r="D48" s="163">
        <v>24655</v>
      </c>
      <c r="E48" s="163">
        <v>15389</v>
      </c>
      <c r="F48" s="163">
        <v>11670</v>
      </c>
      <c r="G48" s="163">
        <v>14758</v>
      </c>
      <c r="H48" s="163">
        <v>14943</v>
      </c>
      <c r="I48" s="165">
        <f t="shared" si="22"/>
        <v>1.2535573926006238E-2</v>
      </c>
      <c r="J48" s="164">
        <f t="shared" si="19"/>
        <v>-0.39391604137091862</v>
      </c>
      <c r="K48" s="163">
        <f t="shared" si="20"/>
        <v>185</v>
      </c>
      <c r="L48" s="163">
        <f t="shared" si="21"/>
        <v>-9712</v>
      </c>
      <c r="M48" s="164">
        <f t="shared" si="18"/>
        <v>4.0820463172801438E-3</v>
      </c>
    </row>
    <row r="49" spans="2:13" x14ac:dyDescent="0.25">
      <c r="B49" s="168" t="s">
        <v>145</v>
      </c>
      <c r="C49" s="169">
        <f t="shared" ref="C49:H49" si="23">C41-SUM(C42:C48)</f>
        <v>194841</v>
      </c>
      <c r="D49" s="169">
        <f t="shared" si="23"/>
        <v>187509</v>
      </c>
      <c r="E49" s="169">
        <f t="shared" si="23"/>
        <v>73658</v>
      </c>
      <c r="F49" s="169">
        <f t="shared" si="23"/>
        <v>217654</v>
      </c>
      <c r="G49" s="169">
        <f t="shared" si="23"/>
        <v>226387</v>
      </c>
      <c r="H49" s="169">
        <f t="shared" si="23"/>
        <v>240020</v>
      </c>
      <c r="I49" s="171">
        <f t="shared" si="22"/>
        <v>6.0219888951220657E-2</v>
      </c>
      <c r="J49" s="170">
        <f t="shared" si="19"/>
        <v>0.28004522449589087</v>
      </c>
      <c r="K49" s="169">
        <f>H49-G49</f>
        <v>13633</v>
      </c>
      <c r="L49" s="169">
        <f t="shared" si="21"/>
        <v>52511</v>
      </c>
      <c r="M49" s="170">
        <f t="shared" si="18"/>
        <v>6.5567339695749183E-2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30875</v>
      </c>
      <c r="D51" s="176">
        <v>29886</v>
      </c>
      <c r="E51" s="176">
        <v>11125</v>
      </c>
      <c r="F51" s="176">
        <v>22508</v>
      </c>
      <c r="G51" s="176">
        <v>33326</v>
      </c>
      <c r="H51" s="176">
        <v>28900</v>
      </c>
      <c r="I51" s="177">
        <f>IFERROR(H51/G51-1,"-")</f>
        <v>-0.13280921802796619</v>
      </c>
      <c r="J51" s="177">
        <f>IFERROR(H51/D51-1,"-")</f>
        <v>-3.2992036405005698E-2</v>
      </c>
      <c r="K51" s="176">
        <f>H51-G51</f>
        <v>-4426</v>
      </c>
      <c r="L51" s="176">
        <f>H51-D51</f>
        <v>-986</v>
      </c>
      <c r="M51" s="177">
        <f t="shared" ref="M51:M63" si="24">H51/H$9</f>
        <v>7.8947425931470364E-3</v>
      </c>
    </row>
    <row r="52" spans="2:13" x14ac:dyDescent="0.25">
      <c r="B52" s="157" t="s">
        <v>97</v>
      </c>
      <c r="C52" s="158">
        <v>8184</v>
      </c>
      <c r="D52" s="158">
        <v>7418</v>
      </c>
      <c r="E52" s="158">
        <v>2013</v>
      </c>
      <c r="F52" s="158">
        <v>3711</v>
      </c>
      <c r="G52" s="158">
        <v>14682</v>
      </c>
      <c r="H52" s="158">
        <v>7864</v>
      </c>
      <c r="I52" s="160">
        <f>IFERROR(H52/G52-1,"-")</f>
        <v>-0.46437815011578809</v>
      </c>
      <c r="J52" s="159">
        <f t="shared" ref="J52:J63" si="25">IFERROR(H52/D52-1,"-")</f>
        <v>6.0124022647613851E-2</v>
      </c>
      <c r="K52" s="158">
        <f t="shared" ref="K52:K62" si="26">H52-G52</f>
        <v>-6818</v>
      </c>
      <c r="L52" s="158">
        <f t="shared" ref="L52:L63" si="27">H52-D52</f>
        <v>446</v>
      </c>
      <c r="M52" s="159">
        <f t="shared" si="24"/>
        <v>2.1482441436854079E-3</v>
      </c>
    </row>
    <row r="53" spans="2:13" x14ac:dyDescent="0.25">
      <c r="B53" s="162" t="s">
        <v>103</v>
      </c>
      <c r="C53" s="163">
        <v>5390</v>
      </c>
      <c r="D53" s="163">
        <v>4284</v>
      </c>
      <c r="E53" s="163">
        <v>1428</v>
      </c>
      <c r="F53" s="163">
        <v>1903</v>
      </c>
      <c r="G53" s="163">
        <v>10896</v>
      </c>
      <c r="H53" s="163">
        <v>5262</v>
      </c>
      <c r="I53" s="165">
        <f>IFERROR(H53/G53-1,"-")</f>
        <v>-0.51707048458149774</v>
      </c>
      <c r="J53" s="164">
        <f t="shared" si="25"/>
        <v>0.22829131652661072</v>
      </c>
      <c r="K53" s="163">
        <f t="shared" si="26"/>
        <v>-5634</v>
      </c>
      <c r="L53" s="163">
        <f t="shared" si="27"/>
        <v>978</v>
      </c>
      <c r="M53" s="164">
        <f t="shared" si="24"/>
        <v>1.4374441358179827E-3</v>
      </c>
    </row>
    <row r="54" spans="2:13" x14ac:dyDescent="0.25">
      <c r="B54" s="162" t="s">
        <v>100</v>
      </c>
      <c r="C54" s="163">
        <v>2794</v>
      </c>
      <c r="D54" s="163">
        <v>3134</v>
      </c>
      <c r="E54" s="163">
        <v>585</v>
      </c>
      <c r="F54" s="163">
        <v>1808</v>
      </c>
      <c r="G54" s="163">
        <v>3786</v>
      </c>
      <c r="H54" s="163">
        <v>2602</v>
      </c>
      <c r="I54" s="165">
        <f>IFERROR(H54/G54-1,"-")</f>
        <v>-0.31273111463285785</v>
      </c>
      <c r="J54" s="164">
        <f t="shared" si="25"/>
        <v>-0.16975111678366306</v>
      </c>
      <c r="K54" s="163">
        <f t="shared" si="26"/>
        <v>-1184</v>
      </c>
      <c r="L54" s="163">
        <f t="shared" si="27"/>
        <v>-532</v>
      </c>
      <c r="M54" s="164">
        <f t="shared" si="24"/>
        <v>7.1080000786742517E-4</v>
      </c>
    </row>
    <row r="55" spans="2:13" x14ac:dyDescent="0.25">
      <c r="B55" s="157" t="s">
        <v>107</v>
      </c>
      <c r="C55" s="158">
        <v>22691</v>
      </c>
      <c r="D55" s="158">
        <v>22468</v>
      </c>
      <c r="E55" s="158">
        <v>9112</v>
      </c>
      <c r="F55" s="158">
        <v>18797</v>
      </c>
      <c r="G55" s="158">
        <v>18644</v>
      </c>
      <c r="H55" s="158">
        <v>21036</v>
      </c>
      <c r="I55" s="160">
        <f>IFERROR(H55/G55-1,"-")</f>
        <v>0.1282986483587214</v>
      </c>
      <c r="J55" s="159">
        <f t="shared" si="25"/>
        <v>-6.3735089905643583E-2</v>
      </c>
      <c r="K55" s="158">
        <f t="shared" si="26"/>
        <v>2392</v>
      </c>
      <c r="L55" s="158">
        <f t="shared" si="27"/>
        <v>-1432</v>
      </c>
      <c r="M55" s="159">
        <f t="shared" si="24"/>
        <v>5.7464984494616277E-3</v>
      </c>
    </row>
    <row r="56" spans="2:13" x14ac:dyDescent="0.25">
      <c r="B56" s="162" t="s">
        <v>110</v>
      </c>
      <c r="C56" s="163">
        <v>6395</v>
      </c>
      <c r="D56" s="163">
        <v>6813</v>
      </c>
      <c r="E56" s="163">
        <v>2911</v>
      </c>
      <c r="F56" s="163">
        <v>6815</v>
      </c>
      <c r="G56" s="163">
        <v>5863</v>
      </c>
      <c r="H56" s="163">
        <v>7366</v>
      </c>
      <c r="I56" s="165">
        <f t="shared" ref="I56:I63" si="28">IFERROR(H56/G56-1,"-")</f>
        <v>0.25635340269486617</v>
      </c>
      <c r="J56" s="164">
        <f t="shared" si="25"/>
        <v>8.1168354616174998E-2</v>
      </c>
      <c r="K56" s="163">
        <f t="shared" si="26"/>
        <v>1503</v>
      </c>
      <c r="L56" s="163">
        <f t="shared" si="27"/>
        <v>553</v>
      </c>
      <c r="M56" s="164">
        <f t="shared" si="24"/>
        <v>2.0122032505578225E-3</v>
      </c>
    </row>
    <row r="57" spans="2:13" x14ac:dyDescent="0.25">
      <c r="B57" s="162" t="s">
        <v>113</v>
      </c>
      <c r="C57" s="163">
        <v>7208</v>
      </c>
      <c r="D57" s="163">
        <v>5712</v>
      </c>
      <c r="E57" s="163">
        <v>2290</v>
      </c>
      <c r="F57" s="163">
        <v>4238</v>
      </c>
      <c r="G57" s="163">
        <v>3220</v>
      </c>
      <c r="H57" s="163">
        <v>4162</v>
      </c>
      <c r="I57" s="165">
        <f t="shared" si="28"/>
        <v>0.29254658385093157</v>
      </c>
      <c r="J57" s="164">
        <f t="shared" si="25"/>
        <v>-0.27135854341736698</v>
      </c>
      <c r="K57" s="163">
        <f t="shared" si="26"/>
        <v>942</v>
      </c>
      <c r="L57" s="163">
        <f t="shared" si="27"/>
        <v>-1550</v>
      </c>
      <c r="M57" s="164">
        <f t="shared" si="24"/>
        <v>1.1369522032068499E-3</v>
      </c>
    </row>
    <row r="58" spans="2:13" x14ac:dyDescent="0.25">
      <c r="B58" s="162" t="s">
        <v>116</v>
      </c>
      <c r="C58" s="163">
        <v>1531</v>
      </c>
      <c r="D58" s="163">
        <v>1724</v>
      </c>
      <c r="E58" s="163">
        <v>484</v>
      </c>
      <c r="F58" s="163">
        <v>1532</v>
      </c>
      <c r="G58" s="163">
        <v>1948</v>
      </c>
      <c r="H58" s="163">
        <v>1518</v>
      </c>
      <c r="I58" s="165">
        <f t="shared" si="28"/>
        <v>-0.22073921971252564</v>
      </c>
      <c r="J58" s="164">
        <f t="shared" si="25"/>
        <v>-0.11948955916473314</v>
      </c>
      <c r="K58" s="163">
        <f t="shared" si="26"/>
        <v>-430</v>
      </c>
      <c r="L58" s="163">
        <f t="shared" si="27"/>
        <v>-206</v>
      </c>
      <c r="M58" s="164">
        <f t="shared" si="24"/>
        <v>4.1467886700336334E-4</v>
      </c>
    </row>
    <row r="59" spans="2:13" x14ac:dyDescent="0.25">
      <c r="B59" s="162" t="s">
        <v>123</v>
      </c>
      <c r="C59" s="163">
        <v>440</v>
      </c>
      <c r="D59" s="163">
        <v>543</v>
      </c>
      <c r="E59" s="163">
        <v>243</v>
      </c>
      <c r="F59" s="163">
        <v>558</v>
      </c>
      <c r="G59" s="163">
        <v>425</v>
      </c>
      <c r="H59" s="163">
        <v>694</v>
      </c>
      <c r="I59" s="165">
        <f t="shared" si="28"/>
        <v>0.63294117647058834</v>
      </c>
      <c r="J59" s="164">
        <f t="shared" si="25"/>
        <v>0.27808471454880301</v>
      </c>
      <c r="K59" s="163">
        <f t="shared" si="26"/>
        <v>269</v>
      </c>
      <c r="L59" s="163">
        <f t="shared" si="27"/>
        <v>151</v>
      </c>
      <c r="M59" s="164">
        <f t="shared" si="24"/>
        <v>1.8958309202920563E-4</v>
      </c>
    </row>
    <row r="60" spans="2:13" x14ac:dyDescent="0.25">
      <c r="B60" s="162" t="s">
        <v>119</v>
      </c>
      <c r="C60" s="163">
        <v>415</v>
      </c>
      <c r="D60" s="163">
        <v>507</v>
      </c>
      <c r="E60" s="163">
        <v>203</v>
      </c>
      <c r="F60" s="163">
        <v>484</v>
      </c>
      <c r="G60" s="163">
        <v>455</v>
      </c>
      <c r="H60" s="163">
        <v>439</v>
      </c>
      <c r="I60" s="165">
        <f t="shared" si="28"/>
        <v>-3.5164835164835151E-2</v>
      </c>
      <c r="J60" s="164">
        <f t="shared" si="25"/>
        <v>-0.13412228796844183</v>
      </c>
      <c r="K60" s="163">
        <f t="shared" si="26"/>
        <v>-16</v>
      </c>
      <c r="L60" s="163">
        <f t="shared" si="27"/>
        <v>-68</v>
      </c>
      <c r="M60" s="164">
        <f t="shared" si="24"/>
        <v>1.1992359856026119E-4</v>
      </c>
    </row>
    <row r="61" spans="2:13" x14ac:dyDescent="0.25">
      <c r="B61" s="162" t="s">
        <v>128</v>
      </c>
      <c r="C61" s="163">
        <v>255</v>
      </c>
      <c r="D61" s="163">
        <v>182</v>
      </c>
      <c r="E61" s="163">
        <v>136</v>
      </c>
      <c r="F61" s="163">
        <v>62</v>
      </c>
      <c r="G61" s="163">
        <v>161</v>
      </c>
      <c r="H61" s="163">
        <v>92</v>
      </c>
      <c r="I61" s="165">
        <f t="shared" si="28"/>
        <v>-0.4285714285714286</v>
      </c>
      <c r="J61" s="164">
        <f t="shared" si="25"/>
        <v>-0.49450549450549453</v>
      </c>
      <c r="K61" s="163">
        <f t="shared" si="26"/>
        <v>-69</v>
      </c>
      <c r="L61" s="163">
        <f t="shared" si="27"/>
        <v>-90</v>
      </c>
      <c r="M61" s="164">
        <f t="shared" si="24"/>
        <v>2.5132052545658382E-5</v>
      </c>
    </row>
    <row r="62" spans="2:13" x14ac:dyDescent="0.25">
      <c r="B62" s="162" t="s">
        <v>131</v>
      </c>
      <c r="C62" s="163">
        <v>287</v>
      </c>
      <c r="D62" s="163">
        <v>295</v>
      </c>
      <c r="E62" s="163">
        <v>201</v>
      </c>
      <c r="F62" s="163">
        <v>97</v>
      </c>
      <c r="G62" s="163">
        <v>140</v>
      </c>
      <c r="H62" s="163">
        <v>92</v>
      </c>
      <c r="I62" s="165">
        <f t="shared" si="28"/>
        <v>-0.34285714285714286</v>
      </c>
      <c r="J62" s="164">
        <f t="shared" si="25"/>
        <v>-0.68813559322033901</v>
      </c>
      <c r="K62" s="163">
        <f t="shared" si="26"/>
        <v>-48</v>
      </c>
      <c r="L62" s="163">
        <f t="shared" si="27"/>
        <v>-203</v>
      </c>
      <c r="M62" s="164">
        <f t="shared" si="24"/>
        <v>2.5132052545658382E-5</v>
      </c>
    </row>
    <row r="63" spans="2:13" x14ac:dyDescent="0.25">
      <c r="B63" s="168" t="s">
        <v>145</v>
      </c>
      <c r="C63" s="169">
        <f t="shared" ref="C63:H63" si="29">C55-SUM(C56:C62)</f>
        <v>6160</v>
      </c>
      <c r="D63" s="169">
        <f t="shared" si="29"/>
        <v>6692</v>
      </c>
      <c r="E63" s="169">
        <f t="shared" si="29"/>
        <v>2644</v>
      </c>
      <c r="F63" s="169">
        <f t="shared" si="29"/>
        <v>5011</v>
      </c>
      <c r="G63" s="169">
        <f t="shared" si="29"/>
        <v>6432</v>
      </c>
      <c r="H63" s="169">
        <f t="shared" si="29"/>
        <v>6673</v>
      </c>
      <c r="I63" s="171">
        <f t="shared" si="28"/>
        <v>3.7468905472636926E-2</v>
      </c>
      <c r="J63" s="170">
        <f t="shared" si="25"/>
        <v>-2.8392109982068314E-3</v>
      </c>
      <c r="K63" s="169">
        <f>H63-G63</f>
        <v>241</v>
      </c>
      <c r="L63" s="169">
        <f t="shared" si="27"/>
        <v>-19</v>
      </c>
      <c r="M63" s="170">
        <f t="shared" si="24"/>
        <v>1.8228933330128086E-3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93061</v>
      </c>
      <c r="D65" s="176">
        <v>91696</v>
      </c>
      <c r="E65" s="176">
        <v>30708</v>
      </c>
      <c r="F65" s="176">
        <v>106797</v>
      </c>
      <c r="G65" s="176">
        <v>121209</v>
      </c>
      <c r="H65" s="176">
        <v>158757</v>
      </c>
      <c r="I65" s="177">
        <f>IFERROR(H65/G65-1,"-")</f>
        <v>0.30977897680865274</v>
      </c>
      <c r="J65" s="177">
        <f>IFERROR(H65/D65-1,"-")</f>
        <v>0.73134051648926879</v>
      </c>
      <c r="K65" s="176">
        <f>H65-G65</f>
        <v>37548</v>
      </c>
      <c r="L65" s="176">
        <f>H65-D65</f>
        <v>67061</v>
      </c>
      <c r="M65" s="177">
        <f t="shared" ref="M65:M77" si="30">H65/H$9</f>
        <v>4.3368361586859652E-2</v>
      </c>
    </row>
    <row r="66" spans="2:13" x14ac:dyDescent="0.25">
      <c r="B66" s="157" t="s">
        <v>97</v>
      </c>
      <c r="C66" s="158">
        <v>24545</v>
      </c>
      <c r="D66" s="158">
        <v>27899</v>
      </c>
      <c r="E66" s="158">
        <v>11442</v>
      </c>
      <c r="F66" s="158">
        <v>28193</v>
      </c>
      <c r="G66" s="158">
        <v>30315</v>
      </c>
      <c r="H66" s="158">
        <v>41744</v>
      </c>
      <c r="I66" s="160">
        <f>IFERROR(H66/G66-1,"-")</f>
        <v>0.37700808180768597</v>
      </c>
      <c r="J66" s="159">
        <f t="shared" ref="J66:J77" si="31">IFERROR(H66/D66-1,"-")</f>
        <v>0.49625434603390794</v>
      </c>
      <c r="K66" s="158">
        <f t="shared" ref="K66:K76" si="32">H66-G66</f>
        <v>11429</v>
      </c>
      <c r="L66" s="158">
        <f t="shared" ref="L66:L77" si="33">H66-D66</f>
        <v>13845</v>
      </c>
      <c r="M66" s="159">
        <f t="shared" si="30"/>
        <v>1.14033956681083E-2</v>
      </c>
    </row>
    <row r="67" spans="2:13" x14ac:dyDescent="0.25">
      <c r="B67" s="162" t="s">
        <v>103</v>
      </c>
      <c r="C67" s="163">
        <v>13894</v>
      </c>
      <c r="D67" s="163">
        <v>15206</v>
      </c>
      <c r="E67" s="163">
        <v>4088</v>
      </c>
      <c r="F67" s="163">
        <v>22489</v>
      </c>
      <c r="G67" s="163">
        <v>21168</v>
      </c>
      <c r="H67" s="163">
        <v>25818</v>
      </c>
      <c r="I67" s="165">
        <f>IFERROR(H67/G67-1,"-")</f>
        <v>0.21967120181405897</v>
      </c>
      <c r="J67" s="164">
        <f t="shared" si="31"/>
        <v>0.6978824148362488</v>
      </c>
      <c r="K67" s="163">
        <f t="shared" si="32"/>
        <v>4650</v>
      </c>
      <c r="L67" s="163">
        <f t="shared" si="33"/>
        <v>10612</v>
      </c>
      <c r="M67" s="164">
        <f t="shared" si="30"/>
        <v>7.0528188328674796E-3</v>
      </c>
    </row>
    <row r="68" spans="2:13" x14ac:dyDescent="0.25">
      <c r="B68" s="162" t="s">
        <v>100</v>
      </c>
      <c r="C68" s="163">
        <v>10651</v>
      </c>
      <c r="D68" s="163">
        <v>12693</v>
      </c>
      <c r="E68" s="163">
        <v>7354</v>
      </c>
      <c r="F68" s="163">
        <v>5704</v>
      </c>
      <c r="G68" s="163">
        <v>9147</v>
      </c>
      <c r="H68" s="163">
        <v>15926</v>
      </c>
      <c r="I68" s="165">
        <f>IFERROR(H68/G68-1,"-")</f>
        <v>0.74111730622061889</v>
      </c>
      <c r="J68" s="164">
        <f t="shared" si="31"/>
        <v>0.25470731899472154</v>
      </c>
      <c r="K68" s="163">
        <f t="shared" si="32"/>
        <v>6779</v>
      </c>
      <c r="L68" s="163">
        <f t="shared" si="33"/>
        <v>3233</v>
      </c>
      <c r="M68" s="164">
        <f t="shared" si="30"/>
        <v>4.3505768352408193E-3</v>
      </c>
    </row>
    <row r="69" spans="2:13" x14ac:dyDescent="0.25">
      <c r="B69" s="157" t="s">
        <v>107</v>
      </c>
      <c r="C69" s="158">
        <v>68516</v>
      </c>
      <c r="D69" s="158">
        <v>63797</v>
      </c>
      <c r="E69" s="158">
        <v>19266</v>
      </c>
      <c r="F69" s="158">
        <v>78604</v>
      </c>
      <c r="G69" s="158">
        <v>90894</v>
      </c>
      <c r="H69" s="158">
        <v>117013</v>
      </c>
      <c r="I69" s="160">
        <f>IFERROR(H69/G69-1,"-")</f>
        <v>0.2873567012124012</v>
      </c>
      <c r="J69" s="159">
        <f t="shared" si="31"/>
        <v>0.83414580622913292</v>
      </c>
      <c r="K69" s="158">
        <f t="shared" si="32"/>
        <v>26119</v>
      </c>
      <c r="L69" s="158">
        <f t="shared" si="33"/>
        <v>53216</v>
      </c>
      <c r="M69" s="159">
        <f t="shared" si="30"/>
        <v>3.1964965918751351E-2</v>
      </c>
    </row>
    <row r="70" spans="2:13" x14ac:dyDescent="0.25">
      <c r="B70" s="162" t="s">
        <v>110</v>
      </c>
      <c r="C70" s="163">
        <v>31722</v>
      </c>
      <c r="D70" s="163">
        <v>28552</v>
      </c>
      <c r="E70" s="163">
        <v>7375</v>
      </c>
      <c r="F70" s="163">
        <v>37469</v>
      </c>
      <c r="G70" s="163">
        <v>34371</v>
      </c>
      <c r="H70" s="163">
        <v>51125</v>
      </c>
      <c r="I70" s="165">
        <f t="shared" ref="I70:I77" si="34">IFERROR(H70/G70-1,"-")</f>
        <v>0.48744581187629099</v>
      </c>
      <c r="J70" s="164">
        <f t="shared" si="31"/>
        <v>0.79059260297001965</v>
      </c>
      <c r="K70" s="163">
        <f t="shared" si="32"/>
        <v>16754</v>
      </c>
      <c r="L70" s="163">
        <f t="shared" si="33"/>
        <v>22573</v>
      </c>
      <c r="M70" s="164">
        <f t="shared" si="30"/>
        <v>1.3966045504312879E-2</v>
      </c>
    </row>
    <row r="71" spans="2:13" x14ac:dyDescent="0.25">
      <c r="B71" s="162" t="s">
        <v>113</v>
      </c>
      <c r="C71" s="163">
        <v>8283</v>
      </c>
      <c r="D71" s="163">
        <v>7153</v>
      </c>
      <c r="E71" s="163">
        <v>2348</v>
      </c>
      <c r="F71" s="163">
        <v>5739</v>
      </c>
      <c r="G71" s="163">
        <v>6410</v>
      </c>
      <c r="H71" s="163">
        <v>6559</v>
      </c>
      <c r="I71" s="165">
        <f t="shared" si="34"/>
        <v>2.3244929797191949E-2</v>
      </c>
      <c r="J71" s="164">
        <f t="shared" si="31"/>
        <v>-8.3042080246050642E-2</v>
      </c>
      <c r="K71" s="163">
        <f t="shared" si="32"/>
        <v>149</v>
      </c>
      <c r="L71" s="163">
        <f t="shared" si="33"/>
        <v>-594</v>
      </c>
      <c r="M71" s="164">
        <f t="shared" si="30"/>
        <v>1.7917514418149276E-3</v>
      </c>
    </row>
    <row r="72" spans="2:13" x14ac:dyDescent="0.25">
      <c r="B72" s="162" t="s">
        <v>116</v>
      </c>
      <c r="C72" s="163">
        <v>4532</v>
      </c>
      <c r="D72" s="163">
        <v>7166</v>
      </c>
      <c r="E72" s="163">
        <v>2495</v>
      </c>
      <c r="F72" s="163">
        <v>9871</v>
      </c>
      <c r="G72" s="163">
        <v>10557</v>
      </c>
      <c r="H72" s="163">
        <v>12892</v>
      </c>
      <c r="I72" s="165">
        <f t="shared" si="34"/>
        <v>0.2211802595434309</v>
      </c>
      <c r="J72" s="164">
        <f t="shared" si="31"/>
        <v>0.79905107451855995</v>
      </c>
      <c r="K72" s="163">
        <f t="shared" si="32"/>
        <v>2335</v>
      </c>
      <c r="L72" s="163">
        <f t="shared" si="33"/>
        <v>5726</v>
      </c>
      <c r="M72" s="164">
        <f t="shared" si="30"/>
        <v>3.5217654502024769E-3</v>
      </c>
    </row>
    <row r="73" spans="2:13" x14ac:dyDescent="0.25">
      <c r="B73" s="162" t="s">
        <v>123</v>
      </c>
      <c r="C73" s="163">
        <v>1460</v>
      </c>
      <c r="D73" s="163">
        <v>1258</v>
      </c>
      <c r="E73" s="163">
        <v>258</v>
      </c>
      <c r="F73" s="163">
        <v>2050</v>
      </c>
      <c r="G73" s="163">
        <v>2578</v>
      </c>
      <c r="H73" s="163">
        <v>4233</v>
      </c>
      <c r="I73" s="165">
        <f t="shared" si="34"/>
        <v>0.64197051978277742</v>
      </c>
      <c r="J73" s="164">
        <f t="shared" si="31"/>
        <v>2.3648648648648649</v>
      </c>
      <c r="K73" s="163">
        <f t="shared" si="32"/>
        <v>1655</v>
      </c>
      <c r="L73" s="163">
        <f t="shared" si="33"/>
        <v>2975</v>
      </c>
      <c r="M73" s="164">
        <f t="shared" si="30"/>
        <v>1.1563475915844776E-3</v>
      </c>
    </row>
    <row r="74" spans="2:13" x14ac:dyDescent="0.25">
      <c r="B74" s="162" t="s">
        <v>119</v>
      </c>
      <c r="C74" s="163">
        <v>1898</v>
      </c>
      <c r="D74" s="163">
        <v>1492</v>
      </c>
      <c r="E74" s="163">
        <v>622</v>
      </c>
      <c r="F74" s="163">
        <v>2043</v>
      </c>
      <c r="G74" s="163">
        <v>2155</v>
      </c>
      <c r="H74" s="163">
        <v>2874</v>
      </c>
      <c r="I74" s="165">
        <f t="shared" si="34"/>
        <v>0.33364269141531322</v>
      </c>
      <c r="J74" s="164">
        <f t="shared" si="31"/>
        <v>0.92627345844504028</v>
      </c>
      <c r="K74" s="163">
        <f t="shared" si="32"/>
        <v>719</v>
      </c>
      <c r="L74" s="163">
        <f t="shared" si="33"/>
        <v>1382</v>
      </c>
      <c r="M74" s="164">
        <f t="shared" si="30"/>
        <v>7.851034675676325E-4</v>
      </c>
    </row>
    <row r="75" spans="2:13" x14ac:dyDescent="0.25">
      <c r="B75" s="162" t="s">
        <v>128</v>
      </c>
      <c r="C75" s="163">
        <v>889</v>
      </c>
      <c r="D75" s="163">
        <v>1199</v>
      </c>
      <c r="E75" s="163">
        <v>664</v>
      </c>
      <c r="F75" s="163">
        <v>1055</v>
      </c>
      <c r="G75" s="163">
        <v>3235</v>
      </c>
      <c r="H75" s="163">
        <v>2216</v>
      </c>
      <c r="I75" s="165">
        <f t="shared" si="34"/>
        <v>-0.31499227202472957</v>
      </c>
      <c r="J75" s="164">
        <f t="shared" si="31"/>
        <v>0.84820683903252703</v>
      </c>
      <c r="K75" s="163">
        <f t="shared" si="32"/>
        <v>-1019</v>
      </c>
      <c r="L75" s="163">
        <f t="shared" si="33"/>
        <v>1017</v>
      </c>
      <c r="M75" s="164">
        <f t="shared" si="30"/>
        <v>6.0535465696933668E-4</v>
      </c>
    </row>
    <row r="76" spans="2:13" x14ac:dyDescent="0.25">
      <c r="B76" s="162" t="s">
        <v>131</v>
      </c>
      <c r="C76" s="163">
        <v>1834</v>
      </c>
      <c r="D76" s="163">
        <v>1337</v>
      </c>
      <c r="E76" s="163">
        <v>788</v>
      </c>
      <c r="F76" s="163">
        <v>435</v>
      </c>
      <c r="G76" s="163">
        <v>972</v>
      </c>
      <c r="H76" s="163">
        <v>1641</v>
      </c>
      <c r="I76" s="165">
        <f t="shared" si="34"/>
        <v>0.68827160493827155</v>
      </c>
      <c r="J76" s="164">
        <f t="shared" si="31"/>
        <v>0.22737471952131627</v>
      </c>
      <c r="K76" s="163">
        <f t="shared" si="32"/>
        <v>669</v>
      </c>
      <c r="L76" s="163">
        <f t="shared" si="33"/>
        <v>304</v>
      </c>
      <c r="M76" s="164">
        <f t="shared" si="30"/>
        <v>4.482793285589718E-4</v>
      </c>
    </row>
    <row r="77" spans="2:13" x14ac:dyDescent="0.25">
      <c r="B77" s="168" t="s">
        <v>145</v>
      </c>
      <c r="C77" s="169">
        <f t="shared" ref="C77:H77" si="35">C69-SUM(C70:C76)</f>
        <v>17898</v>
      </c>
      <c r="D77" s="169">
        <f t="shared" si="35"/>
        <v>15640</v>
      </c>
      <c r="E77" s="169">
        <f t="shared" si="35"/>
        <v>4716</v>
      </c>
      <c r="F77" s="169">
        <f t="shared" si="35"/>
        <v>19942</v>
      </c>
      <c r="G77" s="169">
        <f t="shared" si="35"/>
        <v>30616</v>
      </c>
      <c r="H77" s="169">
        <f t="shared" si="35"/>
        <v>35473</v>
      </c>
      <c r="I77" s="171">
        <f t="shared" si="34"/>
        <v>0.15864253984844523</v>
      </c>
      <c r="J77" s="170">
        <f t="shared" si="31"/>
        <v>1.26809462915601</v>
      </c>
      <c r="K77" s="169">
        <f>H77-G77</f>
        <v>4857</v>
      </c>
      <c r="L77" s="169">
        <f t="shared" si="33"/>
        <v>19833</v>
      </c>
      <c r="M77" s="170">
        <f t="shared" si="30"/>
        <v>9.6903184777406507E-3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553411</v>
      </c>
      <c r="D79" s="176">
        <v>526928</v>
      </c>
      <c r="E79" s="176">
        <v>163947</v>
      </c>
      <c r="F79" s="176">
        <v>461029</v>
      </c>
      <c r="G79" s="176">
        <v>526478</v>
      </c>
      <c r="H79" s="176">
        <v>613713</v>
      </c>
      <c r="I79" s="177">
        <f>IFERROR(H79/G79-1,"-")</f>
        <v>0.16569543266765185</v>
      </c>
      <c r="J79" s="177">
        <f>IFERROR(H79/D79-1,"-")</f>
        <v>0.16469992105183251</v>
      </c>
      <c r="K79" s="176">
        <f>H79-G79</f>
        <v>87235</v>
      </c>
      <c r="L79" s="176">
        <f>H79-D79</f>
        <v>86785</v>
      </c>
      <c r="M79" s="177">
        <f t="shared" ref="M79:M91" si="36">H79/H$9</f>
        <v>0.16765073221688742</v>
      </c>
    </row>
    <row r="80" spans="2:13" x14ac:dyDescent="0.25">
      <c r="B80" s="157" t="s">
        <v>97</v>
      </c>
      <c r="C80" s="158">
        <v>257063</v>
      </c>
      <c r="D80" s="158">
        <v>247668</v>
      </c>
      <c r="E80" s="158">
        <v>61574</v>
      </c>
      <c r="F80" s="158">
        <v>234682</v>
      </c>
      <c r="G80" s="158">
        <v>242862</v>
      </c>
      <c r="H80" s="158">
        <v>271228</v>
      </c>
      <c r="I80" s="160">
        <f>IFERROR(H80/G80-1,"-")</f>
        <v>0.11679884049377831</v>
      </c>
      <c r="J80" s="159">
        <f t="shared" ref="J80:J91" si="37">IFERROR(H80/D80-1,"-")</f>
        <v>9.5127347901222681E-2</v>
      </c>
      <c r="K80" s="158">
        <f t="shared" ref="K80:K90" si="38">H80-G80</f>
        <v>28366</v>
      </c>
      <c r="L80" s="158">
        <f t="shared" ref="L80:L91" si="39">H80-D80</f>
        <v>23560</v>
      </c>
      <c r="M80" s="159">
        <f t="shared" si="36"/>
        <v>7.4092568998411212E-2</v>
      </c>
    </row>
    <row r="81" spans="2:13" x14ac:dyDescent="0.25">
      <c r="B81" s="162" t="s">
        <v>103</v>
      </c>
      <c r="C81" s="163">
        <v>64303</v>
      </c>
      <c r="D81" s="163">
        <v>49102</v>
      </c>
      <c r="E81" s="163">
        <v>12883</v>
      </c>
      <c r="F81" s="163">
        <v>68204</v>
      </c>
      <c r="G81" s="163">
        <v>64895</v>
      </c>
      <c r="H81" s="163">
        <v>78411</v>
      </c>
      <c r="I81" s="165">
        <f>IFERROR(H81/G81-1,"-")</f>
        <v>0.20827490561676565</v>
      </c>
      <c r="J81" s="164">
        <f t="shared" si="37"/>
        <v>0.59690032992546138</v>
      </c>
      <c r="K81" s="163">
        <f t="shared" si="38"/>
        <v>13516</v>
      </c>
      <c r="L81" s="163">
        <f t="shared" si="39"/>
        <v>29309</v>
      </c>
      <c r="M81" s="164">
        <f t="shared" si="36"/>
        <v>2.1419884479974127E-2</v>
      </c>
    </row>
    <row r="82" spans="2:13" x14ac:dyDescent="0.25">
      <c r="B82" s="162" t="s">
        <v>100</v>
      </c>
      <c r="C82" s="163">
        <v>192760</v>
      </c>
      <c r="D82" s="163">
        <v>198566</v>
      </c>
      <c r="E82" s="163">
        <v>48691</v>
      </c>
      <c r="F82" s="163">
        <v>166478</v>
      </c>
      <c r="G82" s="163">
        <v>177967</v>
      </c>
      <c r="H82" s="163">
        <v>192817</v>
      </c>
      <c r="I82" s="165">
        <f>IFERROR(H82/G82-1,"-")</f>
        <v>8.3442435957228112E-2</v>
      </c>
      <c r="J82" s="164">
        <f t="shared" si="37"/>
        <v>-2.8952590070807638E-2</v>
      </c>
      <c r="K82" s="163">
        <f t="shared" si="38"/>
        <v>14850</v>
      </c>
      <c r="L82" s="163">
        <f t="shared" si="39"/>
        <v>-5749</v>
      </c>
      <c r="M82" s="164">
        <f t="shared" si="36"/>
        <v>5.2672684518437089E-2</v>
      </c>
    </row>
    <row r="83" spans="2:13" x14ac:dyDescent="0.25">
      <c r="B83" s="157" t="s">
        <v>107</v>
      </c>
      <c r="C83" s="158">
        <v>296348</v>
      </c>
      <c r="D83" s="158">
        <v>279260</v>
      </c>
      <c r="E83" s="158">
        <v>102373</v>
      </c>
      <c r="F83" s="158">
        <v>226347</v>
      </c>
      <c r="G83" s="158">
        <v>283616</v>
      </c>
      <c r="H83" s="158">
        <v>342485</v>
      </c>
      <c r="I83" s="160">
        <f>IFERROR(H83/G83-1,"-")</f>
        <v>0.20756586370303509</v>
      </c>
      <c r="J83" s="159">
        <f t="shared" si="37"/>
        <v>0.226401919358304</v>
      </c>
      <c r="K83" s="158">
        <f t="shared" si="38"/>
        <v>58869</v>
      </c>
      <c r="L83" s="158">
        <f t="shared" si="39"/>
        <v>63225</v>
      </c>
      <c r="M83" s="159">
        <f t="shared" si="36"/>
        <v>9.3558163218476209E-2</v>
      </c>
    </row>
    <row r="84" spans="2:13" x14ac:dyDescent="0.25">
      <c r="B84" s="162" t="s">
        <v>110</v>
      </c>
      <c r="C84" s="163">
        <v>42416</v>
      </c>
      <c r="D84" s="163">
        <v>47541</v>
      </c>
      <c r="E84" s="163">
        <v>17442</v>
      </c>
      <c r="F84" s="163">
        <v>45054</v>
      </c>
      <c r="G84" s="163">
        <v>57864</v>
      </c>
      <c r="H84" s="163">
        <v>71321</v>
      </c>
      <c r="I84" s="165">
        <f t="shared" ref="I84:I91" si="40">IFERROR(H84/G84-1,"-")</f>
        <v>0.23256256048665835</v>
      </c>
      <c r="J84" s="164">
        <f t="shared" si="37"/>
        <v>0.50019982751730097</v>
      </c>
      <c r="K84" s="163">
        <f t="shared" si="38"/>
        <v>13457</v>
      </c>
      <c r="L84" s="163">
        <f t="shared" si="39"/>
        <v>23780</v>
      </c>
      <c r="M84" s="164">
        <f t="shared" si="36"/>
        <v>1.9483077387053276E-2</v>
      </c>
    </row>
    <row r="85" spans="2:13" x14ac:dyDescent="0.25">
      <c r="B85" s="162" t="s">
        <v>113</v>
      </c>
      <c r="C85" s="163">
        <v>127014</v>
      </c>
      <c r="D85" s="163">
        <v>105133</v>
      </c>
      <c r="E85" s="163">
        <v>34998</v>
      </c>
      <c r="F85" s="163">
        <v>67837</v>
      </c>
      <c r="G85" s="163">
        <v>79143</v>
      </c>
      <c r="H85" s="163">
        <v>88911</v>
      </c>
      <c r="I85" s="165">
        <f t="shared" si="40"/>
        <v>0.12342215988779803</v>
      </c>
      <c r="J85" s="164">
        <f t="shared" si="37"/>
        <v>-0.15429979169242769</v>
      </c>
      <c r="K85" s="163">
        <f t="shared" si="38"/>
        <v>9768</v>
      </c>
      <c r="L85" s="163">
        <f t="shared" si="39"/>
        <v>-16222</v>
      </c>
      <c r="M85" s="164">
        <f t="shared" si="36"/>
        <v>2.4288216563989485E-2</v>
      </c>
    </row>
    <row r="86" spans="2:13" x14ac:dyDescent="0.25">
      <c r="B86" s="162" t="s">
        <v>116</v>
      </c>
      <c r="C86" s="163">
        <v>16162</v>
      </c>
      <c r="D86" s="163">
        <v>16671</v>
      </c>
      <c r="E86" s="163">
        <v>6451</v>
      </c>
      <c r="F86" s="163">
        <v>20055</v>
      </c>
      <c r="G86" s="163">
        <v>26793</v>
      </c>
      <c r="H86" s="163">
        <v>39758</v>
      </c>
      <c r="I86" s="165">
        <f t="shared" si="40"/>
        <v>0.48389504721382459</v>
      </c>
      <c r="J86" s="164">
        <f t="shared" si="37"/>
        <v>1.3848599364165315</v>
      </c>
      <c r="K86" s="163">
        <f t="shared" si="38"/>
        <v>12965</v>
      </c>
      <c r="L86" s="163">
        <f t="shared" si="39"/>
        <v>23087</v>
      </c>
      <c r="M86" s="164">
        <f t="shared" si="36"/>
        <v>1.0860871142503109E-2</v>
      </c>
    </row>
    <row r="87" spans="2:13" x14ac:dyDescent="0.25">
      <c r="B87" s="162" t="s">
        <v>123</v>
      </c>
      <c r="C87" s="163">
        <v>8557</v>
      </c>
      <c r="D87" s="163">
        <v>6638</v>
      </c>
      <c r="E87" s="163">
        <v>1664</v>
      </c>
      <c r="F87" s="163">
        <v>7040</v>
      </c>
      <c r="G87" s="163">
        <v>7547</v>
      </c>
      <c r="H87" s="163">
        <v>11797</v>
      </c>
      <c r="I87" s="165">
        <f t="shared" si="40"/>
        <v>0.56313767059758835</v>
      </c>
      <c r="J87" s="164">
        <f t="shared" si="37"/>
        <v>0.77719192527869829</v>
      </c>
      <c r="K87" s="163">
        <f t="shared" si="38"/>
        <v>4250</v>
      </c>
      <c r="L87" s="163">
        <f t="shared" si="39"/>
        <v>5159</v>
      </c>
      <c r="M87" s="164">
        <f t="shared" si="36"/>
        <v>3.2226393900123039E-3</v>
      </c>
    </row>
    <row r="88" spans="2:13" x14ac:dyDescent="0.25">
      <c r="B88" s="162" t="s">
        <v>119</v>
      </c>
      <c r="C88" s="163">
        <v>4594</v>
      </c>
      <c r="D88" s="163">
        <v>4425</v>
      </c>
      <c r="E88" s="163">
        <v>1327</v>
      </c>
      <c r="F88" s="163">
        <v>3778</v>
      </c>
      <c r="G88" s="163">
        <v>4403</v>
      </c>
      <c r="H88" s="163">
        <v>5652</v>
      </c>
      <c r="I88" s="165">
        <f t="shared" si="40"/>
        <v>0.28367022484669535</v>
      </c>
      <c r="J88" s="164">
        <f t="shared" si="37"/>
        <v>0.27728813559322041</v>
      </c>
      <c r="K88" s="163">
        <f t="shared" si="38"/>
        <v>1249</v>
      </c>
      <c r="L88" s="163">
        <f t="shared" si="39"/>
        <v>1227</v>
      </c>
      <c r="M88" s="164">
        <f t="shared" si="36"/>
        <v>1.543982184652839E-3</v>
      </c>
    </row>
    <row r="89" spans="2:13" x14ac:dyDescent="0.25">
      <c r="B89" s="162" t="s">
        <v>128</v>
      </c>
      <c r="C89" s="163">
        <v>4151</v>
      </c>
      <c r="D89" s="163">
        <v>5301</v>
      </c>
      <c r="E89" s="163">
        <v>3004</v>
      </c>
      <c r="F89" s="163">
        <v>4015</v>
      </c>
      <c r="G89" s="163">
        <v>5521</v>
      </c>
      <c r="H89" s="163">
        <v>4693</v>
      </c>
      <c r="I89" s="165">
        <f t="shared" si="40"/>
        <v>-0.14997283100887515</v>
      </c>
      <c r="J89" s="164">
        <f t="shared" si="37"/>
        <v>-0.11469534050179209</v>
      </c>
      <c r="K89" s="163">
        <f t="shared" si="38"/>
        <v>-828</v>
      </c>
      <c r="L89" s="163">
        <f t="shared" si="39"/>
        <v>-608</v>
      </c>
      <c r="M89" s="164">
        <f t="shared" si="36"/>
        <v>1.2820078543127696E-3</v>
      </c>
    </row>
    <row r="90" spans="2:13" x14ac:dyDescent="0.25">
      <c r="B90" s="162" t="s">
        <v>131</v>
      </c>
      <c r="C90" s="163">
        <v>8270</v>
      </c>
      <c r="D90" s="163">
        <v>7199</v>
      </c>
      <c r="E90" s="163">
        <v>4659</v>
      </c>
      <c r="F90" s="163">
        <v>3472</v>
      </c>
      <c r="G90" s="163">
        <v>5869</v>
      </c>
      <c r="H90" s="163">
        <v>6070</v>
      </c>
      <c r="I90" s="165">
        <f t="shared" si="40"/>
        <v>3.4247742375191681E-2</v>
      </c>
      <c r="J90" s="164">
        <f t="shared" si="37"/>
        <v>-0.15682733713015695</v>
      </c>
      <c r="K90" s="163">
        <f t="shared" si="38"/>
        <v>201</v>
      </c>
      <c r="L90" s="163">
        <f t="shared" si="39"/>
        <v>-1129</v>
      </c>
      <c r="M90" s="164">
        <f t="shared" si="36"/>
        <v>1.6581691190450695E-3</v>
      </c>
    </row>
    <row r="91" spans="2:13" x14ac:dyDescent="0.25">
      <c r="B91" s="168" t="s">
        <v>145</v>
      </c>
      <c r="C91" s="169">
        <f t="shared" ref="C91:H91" si="41">C83-SUM(C84:C90)</f>
        <v>85184</v>
      </c>
      <c r="D91" s="169">
        <f t="shared" si="41"/>
        <v>86352</v>
      </c>
      <c r="E91" s="169">
        <f t="shared" si="41"/>
        <v>32828</v>
      </c>
      <c r="F91" s="169">
        <f t="shared" si="41"/>
        <v>75096</v>
      </c>
      <c r="G91" s="169">
        <f t="shared" si="41"/>
        <v>96476</v>
      </c>
      <c r="H91" s="169">
        <f t="shared" si="41"/>
        <v>114283</v>
      </c>
      <c r="I91" s="171">
        <f t="shared" si="40"/>
        <v>0.18457440192379448</v>
      </c>
      <c r="J91" s="170">
        <f t="shared" si="37"/>
        <v>0.32345516027422638</v>
      </c>
      <c r="K91" s="169">
        <f>H91-G91</f>
        <v>17807</v>
      </c>
      <c r="L91" s="169">
        <f t="shared" si="39"/>
        <v>27931</v>
      </c>
      <c r="M91" s="170">
        <f t="shared" si="36"/>
        <v>3.1219199576907358E-2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35461</v>
      </c>
      <c r="D93" s="176">
        <v>35588</v>
      </c>
      <c r="E93" s="176">
        <v>15531</v>
      </c>
      <c r="F93" s="176">
        <v>32878</v>
      </c>
      <c r="G93" s="176">
        <v>39668</v>
      </c>
      <c r="H93" s="176"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42">H93/H$9</f>
        <v>1.002277182500224E-2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43">IFERROR(H94/D94-1,"-")</f>
        <v>-5.9272525691868139E-2</v>
      </c>
      <c r="K94" s="158">
        <f t="shared" ref="K94:K104" si="44">H94-G94</f>
        <v>-4417</v>
      </c>
      <c r="L94" s="158">
        <f t="shared" ref="L94:L105" si="45">H94-D94</f>
        <v>-1390</v>
      </c>
      <c r="M94" s="159">
        <f t="shared" si="42"/>
        <v>6.0265022957583653E-3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43"/>
        <v>-0.43836450630709001</v>
      </c>
      <c r="K95" s="163">
        <f t="shared" si="44"/>
        <v>-2147</v>
      </c>
      <c r="L95" s="163">
        <f t="shared" si="45"/>
        <v>-5039</v>
      </c>
      <c r="M95" s="164">
        <f t="shared" si="42"/>
        <v>1.7636144699431579E-3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43"/>
        <v>0.30520240883238547</v>
      </c>
      <c r="K96" s="163">
        <f t="shared" si="44"/>
        <v>-2270</v>
      </c>
      <c r="L96" s="163">
        <f t="shared" si="45"/>
        <v>3649</v>
      </c>
      <c r="M96" s="164">
        <f t="shared" si="42"/>
        <v>4.2628878258152069E-3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43"/>
        <v>0.20532256735601884</v>
      </c>
      <c r="K97" s="158">
        <f t="shared" si="44"/>
        <v>1439</v>
      </c>
      <c r="L97" s="158">
        <f t="shared" si="45"/>
        <v>2492</v>
      </c>
      <c r="M97" s="159">
        <f t="shared" si="42"/>
        <v>3.9962695292438746E-3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46">IFERROR(H98/G98-1,"-")</f>
        <v>0.1328708644610459</v>
      </c>
      <c r="J98" s="164">
        <f t="shared" si="43"/>
        <v>0.30485556238475731</v>
      </c>
      <c r="K98" s="163">
        <f t="shared" si="44"/>
        <v>249</v>
      </c>
      <c r="L98" s="163">
        <f t="shared" si="45"/>
        <v>496</v>
      </c>
      <c r="M98" s="164">
        <f t="shared" si="42"/>
        <v>5.7994942993948642E-4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46"/>
        <v>0.17701732150401361</v>
      </c>
      <c r="J99" s="164">
        <f t="shared" si="43"/>
        <v>0.15410107705053844</v>
      </c>
      <c r="K99" s="163">
        <f t="shared" si="44"/>
        <v>419</v>
      </c>
      <c r="L99" s="163">
        <f t="shared" si="45"/>
        <v>372</v>
      </c>
      <c r="M99" s="164">
        <f t="shared" si="42"/>
        <v>7.6106411295874196E-4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46"/>
        <v>-1.1782592170277439E-2</v>
      </c>
      <c r="J100" s="164">
        <f t="shared" si="43"/>
        <v>7.698229407235857E-4</v>
      </c>
      <c r="K100" s="163">
        <f t="shared" si="44"/>
        <v>-31</v>
      </c>
      <c r="L100" s="163">
        <f t="shared" si="45"/>
        <v>2</v>
      </c>
      <c r="M100" s="164">
        <f t="shared" si="42"/>
        <v>7.1025365889904122E-4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46"/>
        <v>8.9430894308943021E-2</v>
      </c>
      <c r="J101" s="164">
        <f t="shared" si="43"/>
        <v>0.62227602905569013</v>
      </c>
      <c r="K101" s="163">
        <f t="shared" si="44"/>
        <v>55</v>
      </c>
      <c r="L101" s="163">
        <f t="shared" si="45"/>
        <v>257</v>
      </c>
      <c r="M101" s="164">
        <f t="shared" si="42"/>
        <v>1.830269044085991E-4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46"/>
        <v>0.55324675324675332</v>
      </c>
      <c r="J102" s="164">
        <f t="shared" si="43"/>
        <v>0.67507002801120453</v>
      </c>
      <c r="K102" s="163">
        <f t="shared" si="44"/>
        <v>213</v>
      </c>
      <c r="L102" s="163">
        <f t="shared" si="45"/>
        <v>241</v>
      </c>
      <c r="M102" s="164">
        <f t="shared" si="42"/>
        <v>1.633583415467795E-4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46"/>
        <v>0.61764705882352944</v>
      </c>
      <c r="J103" s="164">
        <f t="shared" si="43"/>
        <v>0.5714285714285714</v>
      </c>
      <c r="K103" s="163">
        <f t="shared" si="44"/>
        <v>63</v>
      </c>
      <c r="L103" s="163">
        <f t="shared" si="45"/>
        <v>60</v>
      </c>
      <c r="M103" s="164">
        <f t="shared" si="42"/>
        <v>4.5073789891669929E-5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46"/>
        <v>0.5280898876404494</v>
      </c>
      <c r="J104" s="164">
        <f t="shared" si="43"/>
        <v>0.86301369863013688</v>
      </c>
      <c r="K104" s="163">
        <f t="shared" si="44"/>
        <v>94</v>
      </c>
      <c r="L104" s="163">
        <f t="shared" si="45"/>
        <v>126</v>
      </c>
      <c r="M104" s="164">
        <f t="shared" si="42"/>
        <v>7.4303459700207394E-5</v>
      </c>
    </row>
    <row r="105" spans="2:13" x14ac:dyDescent="0.25">
      <c r="B105" s="168" t="s">
        <v>145</v>
      </c>
      <c r="C105" s="169">
        <f t="shared" ref="C105:H105" si="47">C97-SUM(C98:C104)</f>
        <v>4733</v>
      </c>
      <c r="D105" s="169">
        <f t="shared" si="47"/>
        <v>4477</v>
      </c>
      <c r="E105" s="169">
        <f t="shared" si="47"/>
        <v>1693</v>
      </c>
      <c r="F105" s="169">
        <f t="shared" si="47"/>
        <v>3904</v>
      </c>
      <c r="G105" s="169">
        <f t="shared" si="47"/>
        <v>5038</v>
      </c>
      <c r="H105" s="169">
        <f t="shared" si="47"/>
        <v>5415</v>
      </c>
      <c r="I105" s="171">
        <f t="shared" si="46"/>
        <v>7.483128225486313E-2</v>
      </c>
      <c r="J105" s="170">
        <f t="shared" si="43"/>
        <v>0.20951530042439126</v>
      </c>
      <c r="K105" s="169">
        <f>H105-G105</f>
        <v>377</v>
      </c>
      <c r="L105" s="169">
        <f t="shared" si="45"/>
        <v>938</v>
      </c>
      <c r="M105" s="170">
        <f t="shared" si="42"/>
        <v>1.4792398318993494E-3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95804</v>
      </c>
      <c r="D107" s="176">
        <v>95805</v>
      </c>
      <c r="E107" s="176">
        <v>48011</v>
      </c>
      <c r="F107" s="176">
        <v>128669</v>
      </c>
      <c r="G107" s="176">
        <v>168871</v>
      </c>
      <c r="H107" s="176">
        <v>160886</v>
      </c>
      <c r="I107" s="177">
        <f>IFERROR(H107/G107-1,"-")</f>
        <v>-4.7284613699214217E-2</v>
      </c>
      <c r="J107" s="177">
        <f>IFERROR(H107/D107-1,"-")</f>
        <v>0.67930692552580774</v>
      </c>
      <c r="K107" s="176">
        <f>H107-G107</f>
        <v>-7985</v>
      </c>
      <c r="L107" s="176">
        <f>H107-D107</f>
        <v>65081</v>
      </c>
      <c r="M107" s="177">
        <f t="shared" ref="M107:M119" si="48">H107/H$9</f>
        <v>4.3949950063704286E-2</v>
      </c>
    </row>
    <row r="108" spans="2:13" x14ac:dyDescent="0.25">
      <c r="B108" s="157" t="s">
        <v>97</v>
      </c>
      <c r="C108" s="158">
        <v>20718</v>
      </c>
      <c r="D108" s="158">
        <v>20842</v>
      </c>
      <c r="E108" s="158">
        <v>15835</v>
      </c>
      <c r="F108" s="158">
        <v>32003</v>
      </c>
      <c r="G108" s="158">
        <v>38275</v>
      </c>
      <c r="H108" s="158">
        <v>34967</v>
      </c>
      <c r="I108" s="160">
        <f>IFERROR(H108/G108-1,"-")</f>
        <v>-8.6427171783148293E-2</v>
      </c>
      <c r="J108" s="159">
        <f t="shared" ref="J108:J119" si="49">IFERROR(H108/D108-1,"-")</f>
        <v>0.67771806928317813</v>
      </c>
      <c r="K108" s="158">
        <f t="shared" ref="K108:K118" si="50">H108-G108</f>
        <v>-3308</v>
      </c>
      <c r="L108" s="158">
        <f t="shared" ref="L108:L119" si="51">H108-D108</f>
        <v>14125</v>
      </c>
      <c r="M108" s="159">
        <f t="shared" si="48"/>
        <v>9.5520921887395291E-3</v>
      </c>
    </row>
    <row r="109" spans="2:13" x14ac:dyDescent="0.25">
      <c r="B109" s="162" t="s">
        <v>103</v>
      </c>
      <c r="C109" s="163">
        <v>9475</v>
      </c>
      <c r="D109" s="163">
        <v>8063</v>
      </c>
      <c r="E109" s="163">
        <v>1760</v>
      </c>
      <c r="F109" s="163">
        <v>11681</v>
      </c>
      <c r="G109" s="163">
        <v>15258</v>
      </c>
      <c r="H109" s="163">
        <v>11361</v>
      </c>
      <c r="I109" s="165">
        <f>IFERROR(H109/G109-1,"-")</f>
        <v>-0.25540699960676372</v>
      </c>
      <c r="J109" s="164">
        <f t="shared" si="49"/>
        <v>0.40902889743271742</v>
      </c>
      <c r="K109" s="163">
        <f t="shared" si="50"/>
        <v>-3897</v>
      </c>
      <c r="L109" s="163">
        <f t="shared" si="51"/>
        <v>3298</v>
      </c>
      <c r="M109" s="164">
        <f t="shared" si="48"/>
        <v>3.1035353149046186E-3</v>
      </c>
    </row>
    <row r="110" spans="2:13" x14ac:dyDescent="0.25">
      <c r="B110" s="162" t="s">
        <v>100</v>
      </c>
      <c r="C110" s="163">
        <v>11243</v>
      </c>
      <c r="D110" s="163">
        <v>12779</v>
      </c>
      <c r="E110" s="163">
        <v>14075</v>
      </c>
      <c r="F110" s="163">
        <v>20322</v>
      </c>
      <c r="G110" s="163">
        <v>23017</v>
      </c>
      <c r="H110" s="163">
        <v>23606</v>
      </c>
      <c r="I110" s="165">
        <f>IFERROR(H110/G110-1,"-")</f>
        <v>2.5589781465872985E-2</v>
      </c>
      <c r="J110" s="164">
        <f t="shared" si="49"/>
        <v>0.84724939353627038</v>
      </c>
      <c r="K110" s="163">
        <f t="shared" si="50"/>
        <v>589</v>
      </c>
      <c r="L110" s="163">
        <f t="shared" si="51"/>
        <v>10827</v>
      </c>
      <c r="M110" s="164">
        <f t="shared" si="48"/>
        <v>6.4485568738349109E-3</v>
      </c>
    </row>
    <row r="111" spans="2:13" x14ac:dyDescent="0.25">
      <c r="B111" s="157" t="s">
        <v>107</v>
      </c>
      <c r="C111" s="158">
        <v>75086</v>
      </c>
      <c r="D111" s="158">
        <v>74963</v>
      </c>
      <c r="E111" s="158">
        <v>32176</v>
      </c>
      <c r="F111" s="158">
        <v>96666</v>
      </c>
      <c r="G111" s="158">
        <v>130596</v>
      </c>
      <c r="H111" s="158">
        <v>125919</v>
      </c>
      <c r="I111" s="160">
        <f>IFERROR(H111/G111-1,"-")</f>
        <v>-3.5812735458972678E-2</v>
      </c>
      <c r="J111" s="159">
        <f t="shared" si="49"/>
        <v>0.67974867601350009</v>
      </c>
      <c r="K111" s="158">
        <f t="shared" si="50"/>
        <v>-4677</v>
      </c>
      <c r="L111" s="158">
        <f t="shared" si="51"/>
        <v>50956</v>
      </c>
      <c r="M111" s="159">
        <f t="shared" si="48"/>
        <v>3.4397857874964757E-2</v>
      </c>
    </row>
    <row r="112" spans="2:13" x14ac:dyDescent="0.25">
      <c r="B112" s="162" t="s">
        <v>110</v>
      </c>
      <c r="C112" s="163">
        <v>41278</v>
      </c>
      <c r="D112" s="163">
        <v>41571</v>
      </c>
      <c r="E112" s="163">
        <v>16804</v>
      </c>
      <c r="F112" s="163">
        <v>57679</v>
      </c>
      <c r="G112" s="163">
        <v>84747</v>
      </c>
      <c r="H112" s="163">
        <v>77707</v>
      </c>
      <c r="I112" s="165">
        <f t="shared" ref="I112:I119" si="52">IFERROR(H112/G112-1,"-")</f>
        <v>-8.3070787166507398E-2</v>
      </c>
      <c r="J112" s="164">
        <f t="shared" si="49"/>
        <v>0.86925982054797823</v>
      </c>
      <c r="K112" s="163">
        <f t="shared" si="50"/>
        <v>-7040</v>
      </c>
      <c r="L112" s="163">
        <f t="shared" si="51"/>
        <v>36136</v>
      </c>
      <c r="M112" s="164">
        <f t="shared" si="48"/>
        <v>2.1227569643103E-2</v>
      </c>
    </row>
    <row r="113" spans="2:13" x14ac:dyDescent="0.25">
      <c r="B113" s="162" t="s">
        <v>113</v>
      </c>
      <c r="C113" s="163">
        <v>8116</v>
      </c>
      <c r="D113" s="163">
        <v>6088</v>
      </c>
      <c r="E113" s="163">
        <v>2219</v>
      </c>
      <c r="F113" s="163">
        <v>4233</v>
      </c>
      <c r="G113" s="163">
        <v>5702</v>
      </c>
      <c r="H113" s="163">
        <v>5529</v>
      </c>
      <c r="I113" s="165">
        <f t="shared" si="52"/>
        <v>-3.0340231497720138E-2</v>
      </c>
      <c r="J113" s="164">
        <f t="shared" si="49"/>
        <v>-9.1819973718791026E-2</v>
      </c>
      <c r="K113" s="163">
        <f t="shared" si="50"/>
        <v>-173</v>
      </c>
      <c r="L113" s="163">
        <f t="shared" si="51"/>
        <v>-559</v>
      </c>
      <c r="M113" s="164">
        <f t="shared" si="48"/>
        <v>1.5103817230972304E-3</v>
      </c>
    </row>
    <row r="114" spans="2:13" x14ac:dyDescent="0.25">
      <c r="B114" s="162" t="s">
        <v>116</v>
      </c>
      <c r="C114" s="163">
        <v>8934</v>
      </c>
      <c r="D114" s="163">
        <v>8680</v>
      </c>
      <c r="E114" s="163">
        <v>1731</v>
      </c>
      <c r="F114" s="163">
        <v>6128</v>
      </c>
      <c r="G114" s="163">
        <v>10339</v>
      </c>
      <c r="H114" s="163">
        <v>9146</v>
      </c>
      <c r="I114" s="165">
        <f t="shared" si="52"/>
        <v>-0.11538833542895832</v>
      </c>
      <c r="J114" s="164">
        <f t="shared" si="49"/>
        <v>5.3686635944700356E-2</v>
      </c>
      <c r="K114" s="163">
        <f t="shared" si="50"/>
        <v>-1193</v>
      </c>
      <c r="L114" s="163">
        <f t="shared" si="51"/>
        <v>466</v>
      </c>
      <c r="M114" s="164">
        <f t="shared" si="48"/>
        <v>2.4984538324194735E-3</v>
      </c>
    </row>
    <row r="115" spans="2:13" x14ac:dyDescent="0.25">
      <c r="B115" s="162" t="s">
        <v>123</v>
      </c>
      <c r="C115" s="163">
        <v>1554</v>
      </c>
      <c r="D115" s="163">
        <v>1748</v>
      </c>
      <c r="E115" s="163">
        <v>1036</v>
      </c>
      <c r="F115" s="163">
        <v>4177</v>
      </c>
      <c r="G115" s="163">
        <v>3944</v>
      </c>
      <c r="H115" s="163">
        <v>4066</v>
      </c>
      <c r="I115" s="165">
        <f t="shared" si="52"/>
        <v>3.0933062880324602E-2</v>
      </c>
      <c r="J115" s="164">
        <f t="shared" si="49"/>
        <v>1.3260869565217392</v>
      </c>
      <c r="K115" s="163">
        <f t="shared" si="50"/>
        <v>122</v>
      </c>
      <c r="L115" s="163">
        <f t="shared" si="51"/>
        <v>2318</v>
      </c>
      <c r="M115" s="164">
        <f t="shared" si="48"/>
        <v>1.1107274527244239E-3</v>
      </c>
    </row>
    <row r="116" spans="2:13" x14ac:dyDescent="0.25">
      <c r="B116" s="162" t="s">
        <v>119</v>
      </c>
      <c r="C116" s="163">
        <v>2458</v>
      </c>
      <c r="D116" s="163">
        <v>2630</v>
      </c>
      <c r="E116" s="163">
        <v>1331</v>
      </c>
      <c r="F116" s="163">
        <v>3322</v>
      </c>
      <c r="G116" s="163">
        <v>3634</v>
      </c>
      <c r="H116" s="163">
        <v>3250</v>
      </c>
      <c r="I116" s="165">
        <f t="shared" si="52"/>
        <v>-0.10566868464501922</v>
      </c>
      <c r="J116" s="164">
        <f t="shared" si="49"/>
        <v>0.23574144486692017</v>
      </c>
      <c r="K116" s="163">
        <f t="shared" si="50"/>
        <v>-384</v>
      </c>
      <c r="L116" s="163">
        <f t="shared" si="51"/>
        <v>620</v>
      </c>
      <c r="M116" s="164">
        <f t="shared" si="48"/>
        <v>8.8781707362380155E-4</v>
      </c>
    </row>
    <row r="117" spans="2:13" x14ac:dyDescent="0.25">
      <c r="B117" s="162" t="s">
        <v>128</v>
      </c>
      <c r="C117" s="163">
        <v>481</v>
      </c>
      <c r="D117" s="163">
        <v>503</v>
      </c>
      <c r="E117" s="163">
        <v>389</v>
      </c>
      <c r="F117" s="163">
        <v>536</v>
      </c>
      <c r="G117" s="163">
        <v>870</v>
      </c>
      <c r="H117" s="163">
        <v>898</v>
      </c>
      <c r="I117" s="165">
        <f t="shared" si="52"/>
        <v>3.2183908045976928E-2</v>
      </c>
      <c r="J117" s="164">
        <f t="shared" si="49"/>
        <v>0.78528827037773352</v>
      </c>
      <c r="K117" s="163">
        <f t="shared" si="50"/>
        <v>28</v>
      </c>
      <c r="L117" s="163">
        <f t="shared" si="51"/>
        <v>395</v>
      </c>
      <c r="M117" s="164">
        <f t="shared" si="48"/>
        <v>2.4531068680436115E-4</v>
      </c>
    </row>
    <row r="118" spans="2:13" x14ac:dyDescent="0.25">
      <c r="B118" s="162" t="s">
        <v>131</v>
      </c>
      <c r="C118" s="163">
        <v>1142</v>
      </c>
      <c r="D118" s="163">
        <v>909</v>
      </c>
      <c r="E118" s="163">
        <v>909</v>
      </c>
      <c r="F118" s="163">
        <v>718</v>
      </c>
      <c r="G118" s="163">
        <v>472</v>
      </c>
      <c r="H118" s="163">
        <v>1132</v>
      </c>
      <c r="I118" s="165">
        <f t="shared" si="52"/>
        <v>1.3983050847457625</v>
      </c>
      <c r="J118" s="164">
        <f t="shared" si="49"/>
        <v>0.24532453245324537</v>
      </c>
      <c r="K118" s="163">
        <f t="shared" si="50"/>
        <v>660</v>
      </c>
      <c r="L118" s="163">
        <f t="shared" si="51"/>
        <v>223</v>
      </c>
      <c r="M118" s="164">
        <f t="shared" si="48"/>
        <v>3.092335161052749E-4</v>
      </c>
    </row>
    <row r="119" spans="2:13" x14ac:dyDescent="0.25">
      <c r="B119" s="168" t="s">
        <v>145</v>
      </c>
      <c r="C119" s="169">
        <f t="shared" ref="C119:H119" si="53">C111-SUM(C112:C118)</f>
        <v>11123</v>
      </c>
      <c r="D119" s="169">
        <f t="shared" si="53"/>
        <v>12834</v>
      </c>
      <c r="E119" s="169">
        <f t="shared" si="53"/>
        <v>7757</v>
      </c>
      <c r="F119" s="169">
        <f t="shared" si="53"/>
        <v>19873</v>
      </c>
      <c r="G119" s="169">
        <f t="shared" si="53"/>
        <v>20888</v>
      </c>
      <c r="H119" s="169">
        <f t="shared" si="53"/>
        <v>24191</v>
      </c>
      <c r="I119" s="171">
        <f t="shared" si="52"/>
        <v>0.15812906932209891</v>
      </c>
      <c r="J119" s="170">
        <f t="shared" si="49"/>
        <v>0.88491506934704689</v>
      </c>
      <c r="K119" s="169">
        <f>H119-G119</f>
        <v>3303</v>
      </c>
      <c r="L119" s="169">
        <f t="shared" si="51"/>
        <v>11357</v>
      </c>
      <c r="M119" s="170">
        <f t="shared" si="48"/>
        <v>6.608363947087195E-3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154189</v>
      </c>
      <c r="D121" s="176">
        <v>143138</v>
      </c>
      <c r="E121" s="176">
        <v>59629</v>
      </c>
      <c r="F121" s="176">
        <v>138024</v>
      </c>
      <c r="G121" s="176">
        <v>158379</v>
      </c>
      <c r="H121" s="176"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54">H121/H$9</f>
        <v>4.4320647838752752E-2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55">IFERROR(H122/D122-1,"-")</f>
        <v>0.29784623250463338</v>
      </c>
      <c r="K122" s="158">
        <f t="shared" ref="K122:K132" si="56">H122-G122</f>
        <v>4523</v>
      </c>
      <c r="L122" s="158">
        <f t="shared" ref="L122:L133" si="57">H122-D122</f>
        <v>23302</v>
      </c>
      <c r="M122" s="159">
        <f t="shared" si="54"/>
        <v>2.7737317601396905E-2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55"/>
        <v>0.24466313398940187</v>
      </c>
      <c r="K123" s="163">
        <f t="shared" si="56"/>
        <v>5344</v>
      </c>
      <c r="L123" s="163">
        <f t="shared" si="57"/>
        <v>9696</v>
      </c>
      <c r="M123" s="164">
        <f t="shared" si="54"/>
        <v>1.347460460725158E-2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55"/>
        <v>0.35244139360186511</v>
      </c>
      <c r="K124" s="163">
        <f t="shared" si="56"/>
        <v>-821</v>
      </c>
      <c r="L124" s="163">
        <f t="shared" si="57"/>
        <v>13606</v>
      </c>
      <c r="M124" s="164">
        <f t="shared" si="54"/>
        <v>1.4262712994145324E-2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55"/>
        <v>-6.466573193843117E-2</v>
      </c>
      <c r="K125" s="158">
        <f t="shared" si="56"/>
        <v>-659</v>
      </c>
      <c r="L125" s="158">
        <f t="shared" si="57"/>
        <v>-4197</v>
      </c>
      <c r="M125" s="159">
        <f t="shared" si="54"/>
        <v>1.6583330237355847E-2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58">IFERROR(H126/G126-1,"-")</f>
        <v>-0.12210938455891351</v>
      </c>
      <c r="J126" s="164">
        <f t="shared" si="55"/>
        <v>6.6755872732679133E-2</v>
      </c>
      <c r="K126" s="163">
        <f t="shared" si="56"/>
        <v>-998</v>
      </c>
      <c r="L126" s="163">
        <f t="shared" si="57"/>
        <v>449</v>
      </c>
      <c r="M126" s="164">
        <f t="shared" si="54"/>
        <v>1.9600269240771621E-3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58"/>
        <v>-4.3252595155709339E-2</v>
      </c>
      <c r="J127" s="164">
        <f t="shared" si="55"/>
        <v>0.35539215686274517</v>
      </c>
      <c r="K127" s="163">
        <f t="shared" si="56"/>
        <v>-375</v>
      </c>
      <c r="L127" s="163">
        <f t="shared" si="57"/>
        <v>2175</v>
      </c>
      <c r="M127" s="164">
        <f t="shared" si="54"/>
        <v>2.2659823463721334E-3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58"/>
        <v>-2.2345401004676968E-2</v>
      </c>
      <c r="J128" s="164">
        <f t="shared" si="55"/>
        <v>0.26831460674157293</v>
      </c>
      <c r="K128" s="163">
        <f t="shared" si="56"/>
        <v>-129</v>
      </c>
      <c r="L128" s="163">
        <f t="shared" si="57"/>
        <v>1194</v>
      </c>
      <c r="M128" s="164">
        <f t="shared" si="54"/>
        <v>1.5417967887793034E-3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58"/>
        <v>-9.2571428571428527E-2</v>
      </c>
      <c r="J129" s="164">
        <f t="shared" si="55"/>
        <v>0.44232515894641233</v>
      </c>
      <c r="K129" s="163">
        <f t="shared" si="56"/>
        <v>-162</v>
      </c>
      <c r="L129" s="163">
        <f t="shared" si="57"/>
        <v>487</v>
      </c>
      <c r="M129" s="164">
        <f t="shared" si="54"/>
        <v>4.3380108089679907E-4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58"/>
        <v>4.5226130653266416E-2</v>
      </c>
      <c r="J130" s="164">
        <f t="shared" si="55"/>
        <v>0.34482758620689657</v>
      </c>
      <c r="K130" s="163">
        <f t="shared" si="56"/>
        <v>54</v>
      </c>
      <c r="L130" s="163">
        <f t="shared" si="57"/>
        <v>320</v>
      </c>
      <c r="M130" s="164">
        <f t="shared" si="54"/>
        <v>3.409217562715398E-4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58"/>
        <v>0.10684273709483794</v>
      </c>
      <c r="J131" s="164">
        <f t="shared" si="55"/>
        <v>-0.151012891344383</v>
      </c>
      <c r="K131" s="163">
        <f t="shared" si="56"/>
        <v>89</v>
      </c>
      <c r="L131" s="163">
        <f t="shared" si="57"/>
        <v>-164</v>
      </c>
      <c r="M131" s="164">
        <f t="shared" si="54"/>
        <v>2.5186687442496771E-4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58"/>
        <v>-8.1204977079240348E-2</v>
      </c>
      <c r="J132" s="164">
        <f t="shared" si="55"/>
        <v>-0.14969696969696966</v>
      </c>
      <c r="K132" s="163">
        <f t="shared" si="56"/>
        <v>-124</v>
      </c>
      <c r="L132" s="163">
        <f t="shared" si="57"/>
        <v>-247</v>
      </c>
      <c r="M132" s="164">
        <f t="shared" si="54"/>
        <v>3.8326380132129036E-4</v>
      </c>
    </row>
    <row r="133" spans="2:13" x14ac:dyDescent="0.25">
      <c r="B133" s="168" t="s">
        <v>145</v>
      </c>
      <c r="C133" s="169">
        <f t="shared" ref="C133:H133" si="59">C125-SUM(C126:C132)</f>
        <v>37951</v>
      </c>
      <c r="D133" s="169">
        <f t="shared" si="59"/>
        <v>42842</v>
      </c>
      <c r="E133" s="169">
        <f t="shared" si="59"/>
        <v>17698</v>
      </c>
      <c r="F133" s="169">
        <f t="shared" si="59"/>
        <v>32535</v>
      </c>
      <c r="G133" s="169">
        <f t="shared" si="59"/>
        <v>33445</v>
      </c>
      <c r="H133" s="169">
        <f t="shared" si="59"/>
        <v>34431</v>
      </c>
      <c r="I133" s="171">
        <f t="shared" si="58"/>
        <v>2.9481237853191899E-2</v>
      </c>
      <c r="J133" s="170">
        <f t="shared" si="55"/>
        <v>-0.19632603519910363</v>
      </c>
      <c r="K133" s="169">
        <f>H133-G133</f>
        <v>986</v>
      </c>
      <c r="L133" s="169">
        <f t="shared" si="57"/>
        <v>-8411</v>
      </c>
      <c r="M133" s="170">
        <f t="shared" si="54"/>
        <v>9.4056706652126502E-3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184095</v>
      </c>
      <c r="D135" s="176">
        <v>164737</v>
      </c>
      <c r="E135" s="176">
        <v>65594</v>
      </c>
      <c r="F135" s="176">
        <v>170296</v>
      </c>
      <c r="G135" s="176">
        <v>183132</v>
      </c>
      <c r="H135" s="176">
        <v>192634</v>
      </c>
      <c r="I135" s="177">
        <f>IFERROR(H135/G135-1,"-")</f>
        <v>5.1886071249153565E-2</v>
      </c>
      <c r="J135" s="177">
        <f>IFERROR(H135/D135-1,"-")</f>
        <v>0.16934264919234909</v>
      </c>
      <c r="K135" s="176">
        <f>H135-G135</f>
        <v>9502</v>
      </c>
      <c r="L135" s="176">
        <f>H135-D135</f>
        <v>27897</v>
      </c>
      <c r="M135" s="177">
        <f t="shared" ref="M135:M147" si="60">H135/H$9</f>
        <v>5.262269358782997E-2</v>
      </c>
    </row>
    <row r="136" spans="2:13" x14ac:dyDescent="0.25">
      <c r="B136" s="157" t="s">
        <v>97</v>
      </c>
      <c r="C136" s="158">
        <v>38861</v>
      </c>
      <c r="D136" s="158">
        <v>31738</v>
      </c>
      <c r="E136" s="158">
        <v>10674</v>
      </c>
      <c r="F136" s="158">
        <v>21054</v>
      </c>
      <c r="G136" s="158">
        <v>23092</v>
      </c>
      <c r="H136" s="158">
        <v>20158</v>
      </c>
      <c r="I136" s="160">
        <f>IFERROR(H136/G136-1,"-")</f>
        <v>-0.12705698943357002</v>
      </c>
      <c r="J136" s="159">
        <f t="shared" ref="J136:J147" si="61">IFERROR(H136/D136-1,"-")</f>
        <v>-0.36486231016447157</v>
      </c>
      <c r="K136" s="158">
        <f t="shared" ref="K136:K146" si="62">H136-G136</f>
        <v>-2934</v>
      </c>
      <c r="L136" s="158">
        <f t="shared" ref="L136:L147" si="63">H136-D136</f>
        <v>-11580</v>
      </c>
      <c r="M136" s="159">
        <f t="shared" si="60"/>
        <v>5.506651252341105E-3</v>
      </c>
    </row>
    <row r="137" spans="2:13" x14ac:dyDescent="0.25">
      <c r="B137" s="162" t="s">
        <v>103</v>
      </c>
      <c r="C137" s="163">
        <v>28488</v>
      </c>
      <c r="D137" s="163">
        <v>19344</v>
      </c>
      <c r="E137" s="163">
        <v>7684</v>
      </c>
      <c r="F137" s="163">
        <v>14712</v>
      </c>
      <c r="G137" s="163">
        <v>15109</v>
      </c>
      <c r="H137" s="163">
        <v>13314</v>
      </c>
      <c r="I137" s="165">
        <f>IFERROR(H137/G137-1,"-")</f>
        <v>-0.11880336223442978</v>
      </c>
      <c r="J137" s="164">
        <f t="shared" si="61"/>
        <v>-0.31172456575682383</v>
      </c>
      <c r="K137" s="163">
        <f t="shared" si="62"/>
        <v>-1795</v>
      </c>
      <c r="L137" s="163">
        <f t="shared" si="63"/>
        <v>-6030</v>
      </c>
      <c r="M137" s="164">
        <f t="shared" si="60"/>
        <v>3.6370450825314754E-3</v>
      </c>
    </row>
    <row r="138" spans="2:13" x14ac:dyDescent="0.25">
      <c r="B138" s="162" t="s">
        <v>100</v>
      </c>
      <c r="C138" s="163">
        <v>10373</v>
      </c>
      <c r="D138" s="163">
        <v>12394</v>
      </c>
      <c r="E138" s="163">
        <v>2990</v>
      </c>
      <c r="F138" s="163">
        <v>6342</v>
      </c>
      <c r="G138" s="163">
        <v>7983</v>
      </c>
      <c r="H138" s="163">
        <v>6844</v>
      </c>
      <c r="I138" s="165">
        <f>IFERROR(H138/G138-1,"-")</f>
        <v>-0.14267819115620695</v>
      </c>
      <c r="J138" s="164">
        <f t="shared" si="61"/>
        <v>-0.44779732128449246</v>
      </c>
      <c r="K138" s="163">
        <f t="shared" si="62"/>
        <v>-1139</v>
      </c>
      <c r="L138" s="163">
        <f t="shared" si="63"/>
        <v>-5550</v>
      </c>
      <c r="M138" s="164">
        <f t="shared" si="60"/>
        <v>1.8696061698096301E-3</v>
      </c>
    </row>
    <row r="139" spans="2:13" x14ac:dyDescent="0.25">
      <c r="B139" s="157" t="s">
        <v>107</v>
      </c>
      <c r="C139" s="158">
        <v>145234</v>
      </c>
      <c r="D139" s="158">
        <v>132999</v>
      </c>
      <c r="E139" s="158">
        <v>54920</v>
      </c>
      <c r="F139" s="158">
        <v>149242</v>
      </c>
      <c r="G139" s="158">
        <v>160040</v>
      </c>
      <c r="H139" s="158">
        <v>172476</v>
      </c>
      <c r="I139" s="160">
        <f>IFERROR(H139/G139-1,"-")</f>
        <v>7.7705573606598355E-2</v>
      </c>
      <c r="J139" s="159">
        <f t="shared" si="61"/>
        <v>0.29682178061489184</v>
      </c>
      <c r="K139" s="158">
        <f t="shared" si="62"/>
        <v>12436</v>
      </c>
      <c r="L139" s="158">
        <f t="shared" si="63"/>
        <v>39477</v>
      </c>
      <c r="M139" s="159">
        <f t="shared" si="60"/>
        <v>4.7116042335488863E-2</v>
      </c>
    </row>
    <row r="140" spans="2:13" x14ac:dyDescent="0.25">
      <c r="B140" s="162" t="s">
        <v>110</v>
      </c>
      <c r="C140" s="163">
        <v>73705</v>
      </c>
      <c r="D140" s="163">
        <v>64680</v>
      </c>
      <c r="E140" s="163">
        <v>22034</v>
      </c>
      <c r="F140" s="163">
        <v>63251</v>
      </c>
      <c r="G140" s="163">
        <v>67774</v>
      </c>
      <c r="H140" s="163">
        <v>77144</v>
      </c>
      <c r="I140" s="165">
        <f t="shared" ref="I140:I147" si="64">IFERROR(H140/G140-1,"-")</f>
        <v>0.13825360757812732</v>
      </c>
      <c r="J140" s="164">
        <f t="shared" si="61"/>
        <v>0.19270253555967831</v>
      </c>
      <c r="K140" s="163">
        <f t="shared" si="62"/>
        <v>9370</v>
      </c>
      <c r="L140" s="163">
        <f t="shared" si="63"/>
        <v>12464</v>
      </c>
      <c r="M140" s="164">
        <f t="shared" si="60"/>
        <v>2.1073772408502937E-2</v>
      </c>
    </row>
    <row r="141" spans="2:13" x14ac:dyDescent="0.25">
      <c r="B141" s="162" t="s">
        <v>113</v>
      </c>
      <c r="C141" s="163">
        <v>9426</v>
      </c>
      <c r="D141" s="163">
        <v>9333</v>
      </c>
      <c r="E141" s="163">
        <v>4241</v>
      </c>
      <c r="F141" s="163">
        <v>9755</v>
      </c>
      <c r="G141" s="163">
        <v>13190</v>
      </c>
      <c r="H141" s="163">
        <v>14121</v>
      </c>
      <c r="I141" s="165">
        <f t="shared" si="64"/>
        <v>7.0583775587566233E-2</v>
      </c>
      <c r="J141" s="164">
        <f t="shared" si="61"/>
        <v>0.51301832208293163</v>
      </c>
      <c r="K141" s="163">
        <f t="shared" si="62"/>
        <v>931</v>
      </c>
      <c r="L141" s="163">
        <f t="shared" si="63"/>
        <v>4788</v>
      </c>
      <c r="M141" s="164">
        <f t="shared" si="60"/>
        <v>3.85749689127437E-3</v>
      </c>
    </row>
    <row r="142" spans="2:13" x14ac:dyDescent="0.25">
      <c r="B142" s="162" t="s">
        <v>116</v>
      </c>
      <c r="C142" s="163">
        <v>17724</v>
      </c>
      <c r="D142" s="163">
        <v>13711</v>
      </c>
      <c r="E142" s="163">
        <v>4440</v>
      </c>
      <c r="F142" s="163">
        <v>18944</v>
      </c>
      <c r="G142" s="163">
        <v>17145</v>
      </c>
      <c r="H142" s="163">
        <v>17361</v>
      </c>
      <c r="I142" s="165">
        <f t="shared" si="64"/>
        <v>1.2598425196850505E-2</v>
      </c>
      <c r="J142" s="164">
        <f t="shared" si="61"/>
        <v>0.26620961271971399</v>
      </c>
      <c r="K142" s="163">
        <f t="shared" si="62"/>
        <v>216</v>
      </c>
      <c r="L142" s="163">
        <f t="shared" si="63"/>
        <v>3650</v>
      </c>
      <c r="M142" s="164">
        <f t="shared" si="60"/>
        <v>4.7425822200562523E-3</v>
      </c>
    </row>
    <row r="143" spans="2:13" x14ac:dyDescent="0.25">
      <c r="B143" s="162" t="s">
        <v>123</v>
      </c>
      <c r="C143" s="163">
        <v>3062</v>
      </c>
      <c r="D143" s="163">
        <v>2645</v>
      </c>
      <c r="E143" s="163">
        <v>934</v>
      </c>
      <c r="F143" s="163">
        <v>7178</v>
      </c>
      <c r="G143" s="163">
        <v>5991</v>
      </c>
      <c r="H143" s="163">
        <v>4284</v>
      </c>
      <c r="I143" s="165">
        <f t="shared" si="64"/>
        <v>-0.2849273910866299</v>
      </c>
      <c r="J143" s="164">
        <f t="shared" si="61"/>
        <v>0.61965973534971641</v>
      </c>
      <c r="K143" s="163">
        <f t="shared" si="62"/>
        <v>-1707</v>
      </c>
      <c r="L143" s="163">
        <f t="shared" si="63"/>
        <v>1639</v>
      </c>
      <c r="M143" s="164">
        <f t="shared" si="60"/>
        <v>1.1702794902782665E-3</v>
      </c>
    </row>
    <row r="144" spans="2:13" x14ac:dyDescent="0.25">
      <c r="B144" s="162" t="s">
        <v>119</v>
      </c>
      <c r="C144" s="163">
        <v>2722</v>
      </c>
      <c r="D144" s="163">
        <v>2828</v>
      </c>
      <c r="E144" s="163">
        <v>1399</v>
      </c>
      <c r="F144" s="163">
        <v>2969</v>
      </c>
      <c r="G144" s="163">
        <v>3554</v>
      </c>
      <c r="H144" s="163">
        <v>4075</v>
      </c>
      <c r="I144" s="165">
        <f t="shared" si="64"/>
        <v>0.14659538548114792</v>
      </c>
      <c r="J144" s="164">
        <f t="shared" si="61"/>
        <v>0.44094766619519099</v>
      </c>
      <c r="K144" s="163">
        <f t="shared" si="62"/>
        <v>521</v>
      </c>
      <c r="L144" s="163">
        <f t="shared" si="63"/>
        <v>1247</v>
      </c>
      <c r="M144" s="164">
        <f t="shared" si="60"/>
        <v>1.1131860230821512E-3</v>
      </c>
    </row>
    <row r="145" spans="2:13" x14ac:dyDescent="0.25">
      <c r="B145" s="162" t="s">
        <v>128</v>
      </c>
      <c r="C145" s="163">
        <v>1428</v>
      </c>
      <c r="D145" s="163">
        <v>1544</v>
      </c>
      <c r="E145" s="163">
        <v>1961</v>
      </c>
      <c r="F145" s="163">
        <v>1877</v>
      </c>
      <c r="G145" s="163">
        <v>2260</v>
      </c>
      <c r="H145" s="163">
        <v>2026</v>
      </c>
      <c r="I145" s="165">
        <f t="shared" si="64"/>
        <v>-0.10353982300884956</v>
      </c>
      <c r="J145" s="164">
        <f t="shared" si="61"/>
        <v>0.31217616580310881</v>
      </c>
      <c r="K145" s="163">
        <f t="shared" si="62"/>
        <v>-234</v>
      </c>
      <c r="L145" s="163">
        <f t="shared" si="63"/>
        <v>482</v>
      </c>
      <c r="M145" s="164">
        <f t="shared" si="60"/>
        <v>5.5345150497286826E-4</v>
      </c>
    </row>
    <row r="146" spans="2:13" x14ac:dyDescent="0.25">
      <c r="B146" s="162" t="s">
        <v>131</v>
      </c>
      <c r="C146" s="163">
        <v>6893</v>
      </c>
      <c r="D146" s="163">
        <v>4235</v>
      </c>
      <c r="E146" s="163">
        <v>3936</v>
      </c>
      <c r="F146" s="163">
        <v>926</v>
      </c>
      <c r="G146" s="163">
        <v>1630</v>
      </c>
      <c r="H146" s="163">
        <v>1487</v>
      </c>
      <c r="I146" s="165">
        <f t="shared" si="64"/>
        <v>-8.77300613496933E-2</v>
      </c>
      <c r="J146" s="164">
        <f t="shared" si="61"/>
        <v>-0.64887839433293981</v>
      </c>
      <c r="K146" s="163">
        <f t="shared" si="62"/>
        <v>-143</v>
      </c>
      <c r="L146" s="163">
        <f t="shared" si="63"/>
        <v>-2748</v>
      </c>
      <c r="M146" s="164">
        <f t="shared" si="60"/>
        <v>4.0621045799341322E-4</v>
      </c>
    </row>
    <row r="147" spans="2:13" x14ac:dyDescent="0.25">
      <c r="B147" s="168" t="s">
        <v>145</v>
      </c>
      <c r="C147" s="169">
        <f t="shared" ref="C147:H147" si="65">C139-SUM(C140:C146)</f>
        <v>30274</v>
      </c>
      <c r="D147" s="169">
        <f t="shared" si="65"/>
        <v>34023</v>
      </c>
      <c r="E147" s="169">
        <f t="shared" si="65"/>
        <v>15975</v>
      </c>
      <c r="F147" s="169">
        <f t="shared" si="65"/>
        <v>44342</v>
      </c>
      <c r="G147" s="169">
        <f t="shared" si="65"/>
        <v>48496</v>
      </c>
      <c r="H147" s="169">
        <f t="shared" si="65"/>
        <v>51978</v>
      </c>
      <c r="I147" s="171">
        <f t="shared" si="64"/>
        <v>7.179973606070611E-2</v>
      </c>
      <c r="J147" s="170">
        <f t="shared" si="61"/>
        <v>0.52773124063133769</v>
      </c>
      <c r="K147" s="169">
        <f>H147-G147</f>
        <v>3482</v>
      </c>
      <c r="L147" s="169">
        <f t="shared" si="63"/>
        <v>17955</v>
      </c>
      <c r="M147" s="170">
        <f t="shared" si="60"/>
        <v>1.4199063339328603E-2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85621</v>
      </c>
      <c r="D149" s="176">
        <v>87391</v>
      </c>
      <c r="E149" s="176">
        <v>27902</v>
      </c>
      <c r="F149" s="176">
        <v>72444</v>
      </c>
      <c r="G149" s="176">
        <v>79555</v>
      </c>
      <c r="H149" s="176">
        <v>83503</v>
      </c>
      <c r="I149" s="177">
        <f>IFERROR(H149/G149-1,"-")</f>
        <v>4.9626044874615083E-2</v>
      </c>
      <c r="J149" s="177">
        <f>IFERROR(H149/D149-1,"-")</f>
        <v>-4.4489707178084648E-2</v>
      </c>
      <c r="K149" s="176">
        <f>H149-G149</f>
        <v>3948</v>
      </c>
      <c r="L149" s="176">
        <f>H149-D149</f>
        <v>-3888</v>
      </c>
      <c r="M149" s="177">
        <f t="shared" ref="M149:M161" si="66">H149/H$9</f>
        <v>2.2810888953479477E-2</v>
      </c>
    </row>
    <row r="150" spans="2:13" x14ac:dyDescent="0.25">
      <c r="B150" s="157" t="s">
        <v>97</v>
      </c>
      <c r="C150" s="158">
        <v>35702</v>
      </c>
      <c r="D150" s="158">
        <v>39445</v>
      </c>
      <c r="E150" s="158">
        <v>10922</v>
      </c>
      <c r="F150" s="158">
        <v>38906</v>
      </c>
      <c r="G150" s="158">
        <v>41245</v>
      </c>
      <c r="H150" s="158">
        <v>37487</v>
      </c>
      <c r="I150" s="160">
        <f>IFERROR(H150/G150-1,"-")</f>
        <v>-9.1114074433264691E-2</v>
      </c>
      <c r="J150" s="159">
        <f t="shared" ref="J150:J161" si="67">IFERROR(H150/D150-1,"-")</f>
        <v>-4.9638737482570638E-2</v>
      </c>
      <c r="K150" s="158">
        <f t="shared" ref="K150:K160" si="68">H150-G150</f>
        <v>-3758</v>
      </c>
      <c r="L150" s="158">
        <f t="shared" ref="L150:L161" si="69">H150-D150</f>
        <v>-1958</v>
      </c>
      <c r="M150" s="159">
        <f t="shared" si="66"/>
        <v>1.0240491888903216E-2</v>
      </c>
    </row>
    <row r="151" spans="2:13" x14ac:dyDescent="0.25">
      <c r="B151" s="162" t="s">
        <v>103</v>
      </c>
      <c r="C151" s="163">
        <v>21803</v>
      </c>
      <c r="D151" s="163">
        <v>24392</v>
      </c>
      <c r="E151" s="163">
        <v>5655</v>
      </c>
      <c r="F151" s="163">
        <v>27610</v>
      </c>
      <c r="G151" s="163">
        <v>29642</v>
      </c>
      <c r="H151" s="163">
        <v>25056</v>
      </c>
      <c r="I151" s="165">
        <f>IFERROR(H151/G151-1,"-")</f>
        <v>-0.15471290736117671</v>
      </c>
      <c r="J151" s="164">
        <f t="shared" si="67"/>
        <v>2.722204001311912E-2</v>
      </c>
      <c r="K151" s="163">
        <f t="shared" si="68"/>
        <v>-4586</v>
      </c>
      <c r="L151" s="163">
        <f t="shared" si="69"/>
        <v>664</v>
      </c>
      <c r="M151" s="164">
        <f t="shared" si="66"/>
        <v>6.8446598759132225E-3</v>
      </c>
    </row>
    <row r="152" spans="2:13" x14ac:dyDescent="0.25">
      <c r="B152" s="162" t="s">
        <v>100</v>
      </c>
      <c r="C152" s="163">
        <v>13899</v>
      </c>
      <c r="D152" s="163">
        <v>15053</v>
      </c>
      <c r="E152" s="163">
        <v>5267</v>
      </c>
      <c r="F152" s="163">
        <v>11296</v>
      </c>
      <c r="G152" s="163">
        <v>11603</v>
      </c>
      <c r="H152" s="163">
        <v>12431</v>
      </c>
      <c r="I152" s="165">
        <f>IFERROR(H152/G152-1,"-")</f>
        <v>7.1360854951305619E-2</v>
      </c>
      <c r="J152" s="164">
        <f t="shared" si="67"/>
        <v>-0.17418454793064508</v>
      </c>
      <c r="K152" s="163">
        <f t="shared" si="68"/>
        <v>828</v>
      </c>
      <c r="L152" s="163">
        <f t="shared" si="69"/>
        <v>-2622</v>
      </c>
      <c r="M152" s="164">
        <f t="shared" si="66"/>
        <v>3.3958320129899929E-3</v>
      </c>
    </row>
    <row r="153" spans="2:13" x14ac:dyDescent="0.25">
      <c r="B153" s="157" t="s">
        <v>107</v>
      </c>
      <c r="C153" s="158">
        <v>49919</v>
      </c>
      <c r="D153" s="158">
        <v>47946</v>
      </c>
      <c r="E153" s="158">
        <v>16980</v>
      </c>
      <c r="F153" s="158">
        <v>33538</v>
      </c>
      <c r="G153" s="158">
        <v>38310</v>
      </c>
      <c r="H153" s="158">
        <v>46016</v>
      </c>
      <c r="I153" s="160">
        <f>IFERROR(H153/G153-1,"-")</f>
        <v>0.20114852518924553</v>
      </c>
      <c r="J153" s="159">
        <f t="shared" si="67"/>
        <v>-4.0253618654319423E-2</v>
      </c>
      <c r="K153" s="158">
        <f t="shared" si="68"/>
        <v>7706</v>
      </c>
      <c r="L153" s="158">
        <f t="shared" si="69"/>
        <v>-1930</v>
      </c>
      <c r="M153" s="159">
        <f t="shared" si="66"/>
        <v>1.2570397064576263E-2</v>
      </c>
    </row>
    <row r="154" spans="2:13" x14ac:dyDescent="0.25">
      <c r="B154" s="162" t="s">
        <v>110</v>
      </c>
      <c r="C154" s="163">
        <v>15066</v>
      </c>
      <c r="D154" s="163">
        <v>14600</v>
      </c>
      <c r="E154" s="163">
        <v>4966</v>
      </c>
      <c r="F154" s="163">
        <v>12224</v>
      </c>
      <c r="G154" s="163">
        <v>12143</v>
      </c>
      <c r="H154" s="163">
        <v>13524</v>
      </c>
      <c r="I154" s="165">
        <f t="shared" ref="I154:I161" si="70">IFERROR(H154/G154-1,"-")</f>
        <v>0.11372807378736716</v>
      </c>
      <c r="J154" s="164">
        <f t="shared" si="67"/>
        <v>-7.3698630136986298E-2</v>
      </c>
      <c r="K154" s="163">
        <f t="shared" si="68"/>
        <v>1381</v>
      </c>
      <c r="L154" s="163">
        <f t="shared" si="69"/>
        <v>-1076</v>
      </c>
      <c r="M154" s="164">
        <f t="shared" si="66"/>
        <v>3.6944117242117824E-3</v>
      </c>
    </row>
    <row r="155" spans="2:13" x14ac:dyDescent="0.25">
      <c r="B155" s="162" t="s">
        <v>113</v>
      </c>
      <c r="C155" s="163">
        <v>15352</v>
      </c>
      <c r="D155" s="163">
        <v>12433</v>
      </c>
      <c r="E155" s="163">
        <v>4391</v>
      </c>
      <c r="F155" s="163">
        <v>6898</v>
      </c>
      <c r="G155" s="163">
        <v>7378</v>
      </c>
      <c r="H155" s="163">
        <v>8010</v>
      </c>
      <c r="I155" s="165">
        <f t="shared" si="70"/>
        <v>8.5660070479804729E-2</v>
      </c>
      <c r="J155" s="164">
        <f t="shared" si="67"/>
        <v>-0.35574680286334759</v>
      </c>
      <c r="K155" s="163">
        <f t="shared" si="68"/>
        <v>632</v>
      </c>
      <c r="L155" s="163">
        <f t="shared" si="69"/>
        <v>-4423</v>
      </c>
      <c r="M155" s="164">
        <f t="shared" si="66"/>
        <v>2.1881276183774311E-3</v>
      </c>
    </row>
    <row r="156" spans="2:13" x14ac:dyDescent="0.25">
      <c r="B156" s="162" t="s">
        <v>116</v>
      </c>
      <c r="C156" s="163">
        <v>7165</v>
      </c>
      <c r="D156" s="163">
        <v>7011</v>
      </c>
      <c r="E156" s="163">
        <v>1925</v>
      </c>
      <c r="F156" s="163">
        <v>4050</v>
      </c>
      <c r="G156" s="163">
        <v>6162</v>
      </c>
      <c r="H156" s="163">
        <v>7885</v>
      </c>
      <c r="I156" s="165">
        <f t="shared" si="70"/>
        <v>0.27961700746510876</v>
      </c>
      <c r="J156" s="164">
        <f t="shared" si="67"/>
        <v>0.12466124661246614</v>
      </c>
      <c r="K156" s="163">
        <f t="shared" si="68"/>
        <v>1723</v>
      </c>
      <c r="L156" s="163">
        <f t="shared" si="69"/>
        <v>874</v>
      </c>
      <c r="M156" s="164">
        <f t="shared" si="66"/>
        <v>2.1539808078534384E-3</v>
      </c>
    </row>
    <row r="157" spans="2:13" x14ac:dyDescent="0.25">
      <c r="B157" s="162" t="s">
        <v>123</v>
      </c>
      <c r="C157" s="163">
        <v>927</v>
      </c>
      <c r="D157" s="163">
        <v>1009</v>
      </c>
      <c r="E157" s="163">
        <v>550</v>
      </c>
      <c r="F157" s="163">
        <v>1034</v>
      </c>
      <c r="G157" s="163">
        <v>1199</v>
      </c>
      <c r="H157" s="163">
        <v>1797</v>
      </c>
      <c r="I157" s="165">
        <f t="shared" si="70"/>
        <v>0.49874895746455383</v>
      </c>
      <c r="J157" s="164">
        <f t="shared" si="67"/>
        <v>0.78097125867195238</v>
      </c>
      <c r="K157" s="163">
        <f t="shared" si="68"/>
        <v>598</v>
      </c>
      <c r="L157" s="163">
        <f t="shared" si="69"/>
        <v>788</v>
      </c>
      <c r="M157" s="164">
        <f t="shared" si="66"/>
        <v>4.9089454809291434E-4</v>
      </c>
    </row>
    <row r="158" spans="2:13" x14ac:dyDescent="0.25">
      <c r="B158" s="162" t="s">
        <v>119</v>
      </c>
      <c r="C158" s="163">
        <v>1444</v>
      </c>
      <c r="D158" s="163">
        <v>2043</v>
      </c>
      <c r="E158" s="163">
        <v>818</v>
      </c>
      <c r="F158" s="163">
        <v>2080</v>
      </c>
      <c r="G158" s="163">
        <v>1957</v>
      </c>
      <c r="H158" s="163">
        <v>2361</v>
      </c>
      <c r="I158" s="165">
        <f t="shared" si="70"/>
        <v>0.20643842616249364</v>
      </c>
      <c r="J158" s="164">
        <f t="shared" si="67"/>
        <v>0.15565345080763593</v>
      </c>
      <c r="K158" s="163">
        <f t="shared" si="68"/>
        <v>404</v>
      </c>
      <c r="L158" s="163">
        <f t="shared" si="69"/>
        <v>318</v>
      </c>
      <c r="M158" s="164">
        <f t="shared" si="66"/>
        <v>6.4496495717716786E-4</v>
      </c>
    </row>
    <row r="159" spans="2:13" x14ac:dyDescent="0.25">
      <c r="B159" s="162" t="s">
        <v>128</v>
      </c>
      <c r="C159" s="163">
        <v>303</v>
      </c>
      <c r="D159" s="163">
        <v>357</v>
      </c>
      <c r="E159" s="163">
        <v>336</v>
      </c>
      <c r="F159" s="163">
        <v>282</v>
      </c>
      <c r="G159" s="163">
        <v>412</v>
      </c>
      <c r="H159" s="163">
        <v>293</v>
      </c>
      <c r="I159" s="165">
        <f t="shared" si="70"/>
        <v>-0.28883495145631066</v>
      </c>
      <c r="J159" s="164">
        <f t="shared" si="67"/>
        <v>-0.17927170868347342</v>
      </c>
      <c r="K159" s="163">
        <f t="shared" si="68"/>
        <v>-119</v>
      </c>
      <c r="L159" s="163">
        <f t="shared" si="69"/>
        <v>-64</v>
      </c>
      <c r="M159" s="164">
        <f t="shared" si="66"/>
        <v>8.0040123868238108E-5</v>
      </c>
    </row>
    <row r="160" spans="2:13" x14ac:dyDescent="0.25">
      <c r="B160" s="162" t="s">
        <v>131</v>
      </c>
      <c r="C160" s="163">
        <v>774</v>
      </c>
      <c r="D160" s="163">
        <v>621</v>
      </c>
      <c r="E160" s="163">
        <v>420</v>
      </c>
      <c r="F160" s="163">
        <v>399</v>
      </c>
      <c r="G160" s="163">
        <v>542</v>
      </c>
      <c r="H160" s="163">
        <v>497</v>
      </c>
      <c r="I160" s="165">
        <f t="shared" si="70"/>
        <v>-8.3025830258302569E-2</v>
      </c>
      <c r="J160" s="164">
        <f t="shared" si="67"/>
        <v>-0.19967793880837359</v>
      </c>
      <c r="K160" s="163">
        <f t="shared" si="68"/>
        <v>-45</v>
      </c>
      <c r="L160" s="163">
        <f t="shared" si="69"/>
        <v>-124</v>
      </c>
      <c r="M160" s="164">
        <f t="shared" si="66"/>
        <v>1.3576771864339367E-4</v>
      </c>
    </row>
    <row r="161" spans="2:13" x14ac:dyDescent="0.25">
      <c r="B161" s="168" t="s">
        <v>145</v>
      </c>
      <c r="C161" s="169">
        <f t="shared" ref="C161:H161" si="71">C153-SUM(C154:C160)</f>
        <v>8888</v>
      </c>
      <c r="D161" s="169">
        <f t="shared" si="71"/>
        <v>9872</v>
      </c>
      <c r="E161" s="169">
        <f t="shared" si="71"/>
        <v>3574</v>
      </c>
      <c r="F161" s="169">
        <f t="shared" si="71"/>
        <v>6571</v>
      </c>
      <c r="G161" s="169">
        <f t="shared" si="71"/>
        <v>8517</v>
      </c>
      <c r="H161" s="169">
        <f t="shared" si="71"/>
        <v>11649</v>
      </c>
      <c r="I161" s="171">
        <f t="shared" si="70"/>
        <v>0.36773511799929559</v>
      </c>
      <c r="J161" s="170">
        <f t="shared" si="67"/>
        <v>0.18000405186385748</v>
      </c>
      <c r="K161" s="169">
        <f>H161-G161</f>
        <v>3132</v>
      </c>
      <c r="L161" s="169">
        <f t="shared" si="69"/>
        <v>1777</v>
      </c>
      <c r="M161" s="170">
        <f t="shared" si="66"/>
        <v>3.1822095663518969E-3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F076F-9C00-4382-86B9-7167C7D7BF9E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2343218</v>
      </c>
      <c r="D9" s="176">
        <f t="shared" ref="D9:H9" si="0">D10+D13</f>
        <v>2366450</v>
      </c>
      <c r="E9" s="176">
        <f t="shared" si="0"/>
        <v>914906</v>
      </c>
      <c r="F9" s="176">
        <f t="shared" si="0"/>
        <v>2458403</v>
      </c>
      <c r="G9" s="176">
        <f t="shared" si="0"/>
        <v>2697945</v>
      </c>
      <c r="H9" s="176">
        <f t="shared" si="0"/>
        <v>2857454</v>
      </c>
      <c r="I9" s="177">
        <f>IFERROR(H9/G9-1,"-")</f>
        <v>5.9122406127626759E-2</v>
      </c>
      <c r="J9" s="177">
        <f>IFERROR(H9/D9-1,"-")</f>
        <v>0.20748547402226958</v>
      </c>
      <c r="K9" s="176">
        <f>H9-G9</f>
        <v>159509</v>
      </c>
      <c r="L9" s="176">
        <f>H9-D9</f>
        <v>491004</v>
      </c>
      <c r="M9" s="177">
        <f t="shared" ref="M9:M21" si="1">H9/H$9</f>
        <v>1</v>
      </c>
      <c r="P9" s="154" t="s">
        <v>68</v>
      </c>
      <c r="Q9" s="176">
        <f>Q10+Q13</f>
        <v>436242</v>
      </c>
      <c r="R9" s="176">
        <f t="shared" ref="R9:V9" si="2">R10+R13</f>
        <v>417111</v>
      </c>
      <c r="S9" s="176">
        <f t="shared" si="2"/>
        <v>133535</v>
      </c>
      <c r="T9" s="176">
        <f t="shared" si="2"/>
        <v>371684</v>
      </c>
      <c r="U9" s="176">
        <f t="shared" si="2"/>
        <v>429134</v>
      </c>
      <c r="V9" s="176">
        <f t="shared" si="2"/>
        <v>496487</v>
      </c>
      <c r="W9" s="177">
        <f>IFERROR(V9/U9-1,"-")</f>
        <v>0.15695097568591621</v>
      </c>
      <c r="X9" s="177">
        <f>IFERROR(V9/R9-1,"-")</f>
        <v>0.1902994646508962</v>
      </c>
      <c r="Y9" s="176">
        <f>V9-U9</f>
        <v>67353</v>
      </c>
      <c r="Z9" s="176">
        <f>V9-R9</f>
        <v>79376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577957</v>
      </c>
      <c r="D10" s="158">
        <v>590477</v>
      </c>
      <c r="E10" s="158">
        <v>231991</v>
      </c>
      <c r="F10" s="158">
        <v>592134</v>
      </c>
      <c r="G10" s="158">
        <v>612891</v>
      </c>
      <c r="H10" s="158">
        <v>610401</v>
      </c>
      <c r="I10" s="160">
        <f>IFERROR(H10/G10-1,"-")</f>
        <v>-4.0627126193727436E-3</v>
      </c>
      <c r="J10" s="159">
        <f t="shared" ref="J10:J21" si="4">IFERROR(H10/D10-1,"-")</f>
        <v>3.3742211805032118E-2</v>
      </c>
      <c r="K10" s="157">
        <f t="shared" ref="K10:K20" si="5">H10-G10</f>
        <v>-2490</v>
      </c>
      <c r="L10" s="158">
        <f t="shared" ref="L10:L21" si="6">H10-D10</f>
        <v>19924</v>
      </c>
      <c r="M10" s="159">
        <f t="shared" si="1"/>
        <v>0.2136170870992149</v>
      </c>
      <c r="P10" s="157" t="s">
        <v>97</v>
      </c>
      <c r="Q10" s="158">
        <v>199767</v>
      </c>
      <c r="R10" s="158">
        <v>194089</v>
      </c>
      <c r="S10" s="158">
        <v>52528</v>
      </c>
      <c r="T10" s="158">
        <v>190074</v>
      </c>
      <c r="U10" s="158">
        <v>198281</v>
      </c>
      <c r="V10" s="158">
        <v>211637</v>
      </c>
      <c r="W10" s="160">
        <f>IFERROR(V10/U10-1,"-")</f>
        <v>6.7358950176769294E-2</v>
      </c>
      <c r="X10" s="159">
        <f t="shared" ref="X10:X21" si="7">IFERROR(V10/R10-1,"-")</f>
        <v>9.0412130517443012E-2</v>
      </c>
      <c r="Y10" s="157">
        <f t="shared" ref="Y10:Y20" si="8">V10-U10</f>
        <v>13356</v>
      </c>
      <c r="Z10" s="158">
        <f t="shared" ref="Z10:Z21" si="9">V10-R10</f>
        <v>17548</v>
      </c>
      <c r="AA10" s="159">
        <f t="shared" si="3"/>
        <v>0.42626896575338324</v>
      </c>
    </row>
    <row r="11" spans="1:27" x14ac:dyDescent="0.25">
      <c r="A11" s="161" t="s">
        <v>100</v>
      </c>
      <c r="B11" s="162" t="s">
        <v>103</v>
      </c>
      <c r="C11" s="163">
        <v>221301</v>
      </c>
      <c r="D11" s="163">
        <v>215458</v>
      </c>
      <c r="E11" s="163">
        <v>85272</v>
      </c>
      <c r="F11" s="163">
        <v>235952</v>
      </c>
      <c r="G11" s="163">
        <v>237602</v>
      </c>
      <c r="H11" s="163">
        <v>234916</v>
      </c>
      <c r="I11" s="165">
        <f>IFERROR(H11/G11-1,"-")</f>
        <v>-1.1304618647991149E-2</v>
      </c>
      <c r="J11" s="164">
        <f t="shared" si="4"/>
        <v>9.030994439751594E-2</v>
      </c>
      <c r="K11" s="162">
        <f t="shared" si="5"/>
        <v>-2686</v>
      </c>
      <c r="L11" s="163">
        <f t="shared" si="6"/>
        <v>19458</v>
      </c>
      <c r="M11" s="164">
        <f t="shared" si="1"/>
        <v>8.2211647151625183E-2</v>
      </c>
      <c r="P11" s="162" t="s">
        <v>103</v>
      </c>
      <c r="Q11" s="163">
        <v>45508</v>
      </c>
      <c r="R11" s="163">
        <v>33296</v>
      </c>
      <c r="S11" s="163">
        <v>10096</v>
      </c>
      <c r="T11" s="163">
        <v>46259</v>
      </c>
      <c r="U11" s="163">
        <v>41762</v>
      </c>
      <c r="V11" s="163">
        <v>52829</v>
      </c>
      <c r="W11" s="165">
        <f>IFERROR(V11/U11-1,"-")</f>
        <v>0.26500167616493453</v>
      </c>
      <c r="X11" s="164">
        <f t="shared" si="7"/>
        <v>0.58664704469005291</v>
      </c>
      <c r="Y11" s="162">
        <f t="shared" si="8"/>
        <v>11067</v>
      </c>
      <c r="Z11" s="163">
        <f t="shared" si="9"/>
        <v>19533</v>
      </c>
      <c r="AA11" s="164">
        <f>V11/V$9</f>
        <v>0.10640560578625423</v>
      </c>
    </row>
    <row r="12" spans="1:27" x14ac:dyDescent="0.25">
      <c r="A12" s="1"/>
      <c r="B12" s="162" t="s">
        <v>100</v>
      </c>
      <c r="C12" s="163">
        <v>356656</v>
      </c>
      <c r="D12" s="163">
        <v>375019</v>
      </c>
      <c r="E12" s="163">
        <v>146719</v>
      </c>
      <c r="F12" s="163">
        <v>356182</v>
      </c>
      <c r="G12" s="163">
        <v>375289</v>
      </c>
      <c r="H12" s="163">
        <v>375485</v>
      </c>
      <c r="I12" s="165">
        <f>IFERROR(H12/G12-1,"-")</f>
        <v>5.222641750757262E-4</v>
      </c>
      <c r="J12" s="164">
        <f t="shared" si="4"/>
        <v>1.2426037080788266E-3</v>
      </c>
      <c r="K12" s="162">
        <f t="shared" si="5"/>
        <v>196</v>
      </c>
      <c r="L12" s="163">
        <f t="shared" si="6"/>
        <v>466</v>
      </c>
      <c r="M12" s="164">
        <f t="shared" si="1"/>
        <v>0.13140543994758971</v>
      </c>
      <c r="P12" s="162" t="s">
        <v>100</v>
      </c>
      <c r="Q12" s="163">
        <v>154259</v>
      </c>
      <c r="R12" s="163">
        <v>160793</v>
      </c>
      <c r="S12" s="163">
        <v>42432</v>
      </c>
      <c r="T12" s="163">
        <v>143815</v>
      </c>
      <c r="U12" s="163">
        <v>156519</v>
      </c>
      <c r="V12" s="163">
        <v>158808</v>
      </c>
      <c r="W12" s="165">
        <f>IFERROR(V12/U12-1,"-")</f>
        <v>1.4624422594062159E-2</v>
      </c>
      <c r="X12" s="164">
        <f t="shared" si="7"/>
        <v>-1.2345064772720238E-2</v>
      </c>
      <c r="Y12" s="162">
        <f t="shared" si="8"/>
        <v>2289</v>
      </c>
      <c r="Z12" s="163">
        <f t="shared" si="9"/>
        <v>-1985</v>
      </c>
      <c r="AA12" s="164">
        <f t="shared" si="3"/>
        <v>0.31986335996712906</v>
      </c>
    </row>
    <row r="13" spans="1:27" s="56" customFormat="1" x14ac:dyDescent="0.25">
      <c r="B13" s="157" t="s">
        <v>107</v>
      </c>
      <c r="C13" s="158">
        <v>1765261</v>
      </c>
      <c r="D13" s="158">
        <v>1775973</v>
      </c>
      <c r="E13" s="158">
        <v>682915</v>
      </c>
      <c r="F13" s="158">
        <v>1866269</v>
      </c>
      <c r="G13" s="158">
        <v>2085054</v>
      </c>
      <c r="H13" s="158">
        <v>2247053</v>
      </c>
      <c r="I13" s="160">
        <f>IFERROR(H13/G13-1,"-")</f>
        <v>7.769534985664639E-2</v>
      </c>
      <c r="J13" s="159">
        <f t="shared" si="4"/>
        <v>0.26525178029170493</v>
      </c>
      <c r="K13" s="157">
        <f t="shared" si="5"/>
        <v>161999</v>
      </c>
      <c r="L13" s="158">
        <f t="shared" si="6"/>
        <v>471080</v>
      </c>
      <c r="M13" s="159">
        <f t="shared" si="1"/>
        <v>0.7863829129007851</v>
      </c>
      <c r="P13" s="157" t="s">
        <v>107</v>
      </c>
      <c r="Q13" s="158">
        <v>236475</v>
      </c>
      <c r="R13" s="158">
        <v>223022</v>
      </c>
      <c r="S13" s="158">
        <v>81007</v>
      </c>
      <c r="T13" s="158">
        <v>181610</v>
      </c>
      <c r="U13" s="158">
        <v>230853</v>
      </c>
      <c r="V13" s="158">
        <v>284850</v>
      </c>
      <c r="W13" s="160">
        <f>IFERROR(V13/U13-1,"-")</f>
        <v>0.23390209354004488</v>
      </c>
      <c r="X13" s="159">
        <f t="shared" si="7"/>
        <v>0.27722825550842511</v>
      </c>
      <c r="Y13" s="157">
        <f t="shared" si="8"/>
        <v>53997</v>
      </c>
      <c r="Z13" s="158">
        <f t="shared" si="9"/>
        <v>61828</v>
      </c>
      <c r="AA13" s="159">
        <f t="shared" si="3"/>
        <v>0.57373103424661676</v>
      </c>
    </row>
    <row r="14" spans="1:27" s="56" customFormat="1" x14ac:dyDescent="0.25">
      <c r="B14" s="162" t="s">
        <v>110</v>
      </c>
      <c r="C14" s="163">
        <v>715548</v>
      </c>
      <c r="D14" s="163">
        <v>764042</v>
      </c>
      <c r="E14" s="163">
        <v>260165</v>
      </c>
      <c r="F14" s="163">
        <v>854957</v>
      </c>
      <c r="G14" s="163">
        <v>951400</v>
      </c>
      <c r="H14" s="163">
        <v>1019845</v>
      </c>
      <c r="I14" s="165">
        <f t="shared" ref="I14:I21" si="10">IFERROR(H14/G14-1,"-")</f>
        <v>7.1941349590077808E-2</v>
      </c>
      <c r="J14" s="164">
        <f t="shared" si="4"/>
        <v>0.3348022752675901</v>
      </c>
      <c r="K14" s="162">
        <f t="shared" si="5"/>
        <v>68445</v>
      </c>
      <c r="L14" s="163">
        <f t="shared" si="6"/>
        <v>255803</v>
      </c>
      <c r="M14" s="164">
        <f t="shared" si="1"/>
        <v>0.35690688284045868</v>
      </c>
      <c r="P14" s="162" t="s">
        <v>110</v>
      </c>
      <c r="Q14" s="163">
        <v>33964</v>
      </c>
      <c r="R14" s="163">
        <v>39843</v>
      </c>
      <c r="S14" s="163">
        <v>15526</v>
      </c>
      <c r="T14" s="163">
        <v>38465</v>
      </c>
      <c r="U14" s="163">
        <v>50127</v>
      </c>
      <c r="V14" s="163">
        <v>62049</v>
      </c>
      <c r="W14" s="165">
        <f t="shared" ref="W14:W21" si="11">IFERROR(V14/U14-1,"-")</f>
        <v>0.23783589682207196</v>
      </c>
      <c r="X14" s="164">
        <f t="shared" si="7"/>
        <v>0.55733754988329198</v>
      </c>
      <c r="Y14" s="162">
        <f t="shared" si="8"/>
        <v>11922</v>
      </c>
      <c r="Z14" s="163">
        <f t="shared" si="9"/>
        <v>22206</v>
      </c>
      <c r="AA14" s="164">
        <f t="shared" si="3"/>
        <v>0.1249760819517933</v>
      </c>
    </row>
    <row r="15" spans="1:27" x14ac:dyDescent="0.25">
      <c r="A15" s="1"/>
      <c r="B15" s="162" t="s">
        <v>113</v>
      </c>
      <c r="C15" s="163">
        <v>315515</v>
      </c>
      <c r="D15" s="163">
        <v>273253</v>
      </c>
      <c r="E15" s="163">
        <v>101597</v>
      </c>
      <c r="F15" s="163">
        <v>208666</v>
      </c>
      <c r="G15" s="163">
        <v>240943</v>
      </c>
      <c r="H15" s="163">
        <v>250717</v>
      </c>
      <c r="I15" s="165">
        <f t="shared" si="10"/>
        <v>4.0565610953628095E-2</v>
      </c>
      <c r="J15" s="164">
        <f t="shared" si="4"/>
        <v>-8.2473019509392342E-2</v>
      </c>
      <c r="K15" s="162">
        <f t="shared" si="5"/>
        <v>9774</v>
      </c>
      <c r="L15" s="163">
        <f t="shared" si="6"/>
        <v>-22536</v>
      </c>
      <c r="M15" s="164">
        <f t="shared" si="1"/>
        <v>8.7741394962088631E-2</v>
      </c>
      <c r="P15" s="162" t="s">
        <v>113</v>
      </c>
      <c r="Q15" s="163">
        <v>110221</v>
      </c>
      <c r="R15" s="163">
        <v>90986</v>
      </c>
      <c r="S15" s="163">
        <v>29909</v>
      </c>
      <c r="T15" s="163">
        <v>58121</v>
      </c>
      <c r="U15" s="163">
        <v>69126</v>
      </c>
      <c r="V15" s="163">
        <v>77278</v>
      </c>
      <c r="W15" s="165">
        <f t="shared" si="11"/>
        <v>0.11792957787229108</v>
      </c>
      <c r="X15" s="164">
        <f t="shared" si="7"/>
        <v>-0.15066054118215988</v>
      </c>
      <c r="Y15" s="162">
        <f t="shared" si="8"/>
        <v>8152</v>
      </c>
      <c r="Z15" s="163">
        <f t="shared" si="9"/>
        <v>-13708</v>
      </c>
      <c r="AA15" s="164">
        <f t="shared" si="3"/>
        <v>0.1556495940477797</v>
      </c>
    </row>
    <row r="16" spans="1:27" x14ac:dyDescent="0.25">
      <c r="A16" s="1"/>
      <c r="B16" s="162" t="s">
        <v>116</v>
      </c>
      <c r="C16" s="163">
        <v>91238</v>
      </c>
      <c r="D16" s="163">
        <v>96024</v>
      </c>
      <c r="E16" s="163">
        <v>37686</v>
      </c>
      <c r="F16" s="163">
        <v>108663</v>
      </c>
      <c r="G16" s="163">
        <v>119721</v>
      </c>
      <c r="H16" s="163">
        <v>132227</v>
      </c>
      <c r="I16" s="165">
        <f t="shared" si="10"/>
        <v>0.10445953508574091</v>
      </c>
      <c r="J16" s="164">
        <f t="shared" si="4"/>
        <v>0.37702032825127052</v>
      </c>
      <c r="K16" s="162">
        <f t="shared" si="5"/>
        <v>12506</v>
      </c>
      <c r="L16" s="163">
        <f t="shared" si="6"/>
        <v>36203</v>
      </c>
      <c r="M16" s="164">
        <f t="shared" si="1"/>
        <v>4.6274410716672952E-2</v>
      </c>
      <c r="P16" s="162" t="s">
        <v>116</v>
      </c>
      <c r="Q16" s="163">
        <v>12116</v>
      </c>
      <c r="R16" s="163">
        <v>13562</v>
      </c>
      <c r="S16" s="163">
        <v>5531</v>
      </c>
      <c r="T16" s="163">
        <v>16748</v>
      </c>
      <c r="U16" s="163">
        <v>23461</v>
      </c>
      <c r="V16" s="163">
        <v>35926</v>
      </c>
      <c r="W16" s="165">
        <f t="shared" si="11"/>
        <v>0.53130727590469284</v>
      </c>
      <c r="X16" s="164">
        <f t="shared" si="7"/>
        <v>1.6490193186845596</v>
      </c>
      <c r="Y16" s="162">
        <f t="shared" si="8"/>
        <v>12465</v>
      </c>
      <c r="Z16" s="163">
        <f t="shared" si="9"/>
        <v>22364</v>
      </c>
      <c r="AA16" s="164">
        <f t="shared" si="3"/>
        <v>7.2360404199908551E-2</v>
      </c>
    </row>
    <row r="17" spans="1:27" x14ac:dyDescent="0.25">
      <c r="A17" s="1"/>
      <c r="B17" s="162" t="s">
        <v>123</v>
      </c>
      <c r="C17" s="163">
        <v>68411</v>
      </c>
      <c r="D17" s="163">
        <v>61647</v>
      </c>
      <c r="E17" s="163">
        <v>24996</v>
      </c>
      <c r="F17" s="163">
        <v>85989</v>
      </c>
      <c r="G17" s="163">
        <v>77282</v>
      </c>
      <c r="H17" s="163">
        <v>85188</v>
      </c>
      <c r="I17" s="165">
        <f t="shared" si="10"/>
        <v>0.10230066509665892</v>
      </c>
      <c r="J17" s="164">
        <f t="shared" si="4"/>
        <v>0.3818677307898195</v>
      </c>
      <c r="K17" s="162">
        <f t="shared" si="5"/>
        <v>7906</v>
      </c>
      <c r="L17" s="163">
        <f t="shared" si="6"/>
        <v>23541</v>
      </c>
      <c r="M17" s="164">
        <f t="shared" si="1"/>
        <v>2.9812553412933332E-2</v>
      </c>
      <c r="P17" s="162" t="s">
        <v>123</v>
      </c>
      <c r="Q17" s="163">
        <v>5509</v>
      </c>
      <c r="R17" s="163">
        <v>4243</v>
      </c>
      <c r="S17" s="163">
        <v>1295</v>
      </c>
      <c r="T17" s="163">
        <v>3662</v>
      </c>
      <c r="U17" s="163">
        <v>4379</v>
      </c>
      <c r="V17" s="163">
        <v>8043</v>
      </c>
      <c r="W17" s="165">
        <f t="shared" si="11"/>
        <v>0.83672071249143642</v>
      </c>
      <c r="X17" s="164">
        <f t="shared" si="7"/>
        <v>0.89559274098515207</v>
      </c>
      <c r="Y17" s="162">
        <f t="shared" si="8"/>
        <v>3664</v>
      </c>
      <c r="Z17" s="163">
        <f t="shared" si="9"/>
        <v>3800</v>
      </c>
      <c r="AA17" s="164">
        <f t="shared" si="3"/>
        <v>1.6199819934862345E-2</v>
      </c>
    </row>
    <row r="18" spans="1:27" x14ac:dyDescent="0.25">
      <c r="A18" s="1"/>
      <c r="B18" s="162" t="s">
        <v>119</v>
      </c>
      <c r="C18" s="163">
        <v>79586</v>
      </c>
      <c r="D18" s="163">
        <v>78922</v>
      </c>
      <c r="E18" s="163">
        <v>34737</v>
      </c>
      <c r="F18" s="163">
        <v>85583</v>
      </c>
      <c r="G18" s="163">
        <v>87360</v>
      </c>
      <c r="H18" s="163">
        <v>92695</v>
      </c>
      <c r="I18" s="165">
        <f t="shared" si="10"/>
        <v>6.1069139194139144E-2</v>
      </c>
      <c r="J18" s="164">
        <f t="shared" si="4"/>
        <v>0.17451407719013701</v>
      </c>
      <c r="K18" s="162">
        <f t="shared" si="5"/>
        <v>5335</v>
      </c>
      <c r="L18" s="163">
        <f t="shared" si="6"/>
        <v>13773</v>
      </c>
      <c r="M18" s="164">
        <f t="shared" si="1"/>
        <v>3.2439717314784421E-2</v>
      </c>
      <c r="P18" s="162" t="s">
        <v>119</v>
      </c>
      <c r="Q18" s="163">
        <v>4162</v>
      </c>
      <c r="R18" s="163">
        <v>3970</v>
      </c>
      <c r="S18" s="163">
        <v>1191</v>
      </c>
      <c r="T18" s="163">
        <v>3227</v>
      </c>
      <c r="U18" s="163">
        <v>3986</v>
      </c>
      <c r="V18" s="163">
        <v>5051</v>
      </c>
      <c r="W18" s="165">
        <f t="shared" si="11"/>
        <v>0.26718514801806315</v>
      </c>
      <c r="X18" s="164">
        <f t="shared" si="7"/>
        <v>0.27229219143576833</v>
      </c>
      <c r="Y18" s="162">
        <f t="shared" si="8"/>
        <v>1065</v>
      </c>
      <c r="Z18" s="163">
        <f t="shared" si="9"/>
        <v>1081</v>
      </c>
      <c r="AA18" s="164">
        <f t="shared" si="3"/>
        <v>1.017347886248784E-2</v>
      </c>
    </row>
    <row r="19" spans="1:27" x14ac:dyDescent="0.25">
      <c r="A19" s="161" t="s">
        <v>144</v>
      </c>
      <c r="B19" s="162" t="s">
        <v>128</v>
      </c>
      <c r="C19" s="163">
        <v>27074</v>
      </c>
      <c r="D19" s="163">
        <v>30573</v>
      </c>
      <c r="E19" s="163">
        <v>18060</v>
      </c>
      <c r="F19" s="163">
        <v>23862</v>
      </c>
      <c r="G19" s="163">
        <v>29939</v>
      </c>
      <c r="H19" s="163">
        <v>27075</v>
      </c>
      <c r="I19" s="165">
        <f t="shared" si="10"/>
        <v>-9.5661177728047053E-2</v>
      </c>
      <c r="J19" s="164">
        <f t="shared" si="4"/>
        <v>-0.11441467961927188</v>
      </c>
      <c r="K19" s="162">
        <f t="shared" si="5"/>
        <v>-2864</v>
      </c>
      <c r="L19" s="163">
        <f t="shared" si="6"/>
        <v>-3498</v>
      </c>
      <c r="M19" s="164">
        <f t="shared" si="1"/>
        <v>9.4752181487436013E-3</v>
      </c>
      <c r="P19" s="162" t="s">
        <v>128</v>
      </c>
      <c r="Q19" s="163">
        <v>2019</v>
      </c>
      <c r="R19" s="163">
        <v>2547</v>
      </c>
      <c r="S19" s="163">
        <v>1690</v>
      </c>
      <c r="T19" s="163">
        <v>1894</v>
      </c>
      <c r="U19" s="163">
        <v>2512</v>
      </c>
      <c r="V19" s="163">
        <v>2493</v>
      </c>
      <c r="W19" s="165">
        <f t="shared" si="11"/>
        <v>-7.563694267515908E-3</v>
      </c>
      <c r="X19" s="164">
        <f t="shared" si="7"/>
        <v>-2.1201413427561877E-2</v>
      </c>
      <c r="Y19" s="162">
        <f t="shared" si="8"/>
        <v>-19</v>
      </c>
      <c r="Z19" s="163">
        <f t="shared" si="9"/>
        <v>-54</v>
      </c>
      <c r="AA19" s="164">
        <f t="shared" si="3"/>
        <v>5.0212795098361082E-3</v>
      </c>
    </row>
    <row r="20" spans="1:27" x14ac:dyDescent="0.25">
      <c r="A20" s="167" t="s">
        <v>145</v>
      </c>
      <c r="B20" s="162" t="s">
        <v>131</v>
      </c>
      <c r="C20" s="163">
        <v>41127</v>
      </c>
      <c r="D20" s="163">
        <v>34241</v>
      </c>
      <c r="E20" s="163">
        <v>24204</v>
      </c>
      <c r="F20" s="163">
        <v>16493</v>
      </c>
      <c r="G20" s="163">
        <v>25943</v>
      </c>
      <c r="H20" s="163">
        <v>24516</v>
      </c>
      <c r="I20" s="165">
        <f t="shared" si="10"/>
        <v>-5.5005203715838613E-2</v>
      </c>
      <c r="J20" s="164">
        <f t="shared" si="4"/>
        <v>-0.28401623784352092</v>
      </c>
      <c r="K20" s="162">
        <f t="shared" si="5"/>
        <v>-1427</v>
      </c>
      <c r="L20" s="163">
        <f t="shared" si="6"/>
        <v>-9725</v>
      </c>
      <c r="M20" s="164">
        <f t="shared" si="1"/>
        <v>8.5796656744080574E-3</v>
      </c>
      <c r="P20" s="162" t="s">
        <v>131</v>
      </c>
      <c r="Q20" s="163">
        <v>4841</v>
      </c>
      <c r="R20" s="163">
        <v>3992</v>
      </c>
      <c r="S20" s="163">
        <v>2266</v>
      </c>
      <c r="T20" s="163">
        <v>1655</v>
      </c>
      <c r="U20" s="163">
        <v>2550</v>
      </c>
      <c r="V20" s="163">
        <v>2984</v>
      </c>
      <c r="W20" s="165">
        <f t="shared" si="11"/>
        <v>0.17019607843137252</v>
      </c>
      <c r="X20" s="164">
        <f t="shared" si="7"/>
        <v>-0.25250501002004011</v>
      </c>
      <c r="Y20" s="162">
        <f t="shared" si="8"/>
        <v>434</v>
      </c>
      <c r="Z20" s="163">
        <f t="shared" si="9"/>
        <v>-1008</v>
      </c>
      <c r="AA20" s="164">
        <f t="shared" si="3"/>
        <v>6.0102278609510422E-3</v>
      </c>
    </row>
    <row r="21" spans="1:27" x14ac:dyDescent="0.25">
      <c r="B21" s="168" t="s">
        <v>145</v>
      </c>
      <c r="C21" s="169">
        <f t="shared" ref="C21:H21" si="12">C13-SUM(C14:C20)</f>
        <v>426762</v>
      </c>
      <c r="D21" s="169">
        <f t="shared" si="12"/>
        <v>437271</v>
      </c>
      <c r="E21" s="169">
        <f t="shared" si="12"/>
        <v>181470</v>
      </c>
      <c r="F21" s="169">
        <f t="shared" si="12"/>
        <v>482056</v>
      </c>
      <c r="G21" s="169">
        <f t="shared" si="12"/>
        <v>552466</v>
      </c>
      <c r="H21" s="169">
        <f t="shared" si="12"/>
        <v>614790</v>
      </c>
      <c r="I21" s="171">
        <f t="shared" si="10"/>
        <v>0.11281056209793916</v>
      </c>
      <c r="J21" s="170">
        <f t="shared" si="4"/>
        <v>0.40597021069313999</v>
      </c>
      <c r="K21" s="168">
        <f>H21-G21</f>
        <v>62324</v>
      </c>
      <c r="L21" s="169">
        <f t="shared" si="6"/>
        <v>177519</v>
      </c>
      <c r="M21" s="170">
        <f t="shared" si="1"/>
        <v>0.21515306983069543</v>
      </c>
      <c r="P21" s="168" t="s">
        <v>145</v>
      </c>
      <c r="Q21" s="169">
        <f t="shared" ref="Q21:V21" si="13">Q13-SUM(Q14:Q20)</f>
        <v>63643</v>
      </c>
      <c r="R21" s="169">
        <f t="shared" si="13"/>
        <v>63879</v>
      </c>
      <c r="S21" s="169">
        <f t="shared" si="13"/>
        <v>23599</v>
      </c>
      <c r="T21" s="169">
        <f t="shared" si="13"/>
        <v>57838</v>
      </c>
      <c r="U21" s="169">
        <f t="shared" si="13"/>
        <v>74712</v>
      </c>
      <c r="V21" s="169">
        <f t="shared" si="13"/>
        <v>91026</v>
      </c>
      <c r="W21" s="171">
        <f t="shared" si="11"/>
        <v>0.21835849662704776</v>
      </c>
      <c r="X21" s="170">
        <f t="shared" si="7"/>
        <v>0.42497534400976855</v>
      </c>
      <c r="Y21" s="168">
        <f>V21-U21</f>
        <v>16314</v>
      </c>
      <c r="Z21" s="169">
        <f t="shared" si="9"/>
        <v>27147</v>
      </c>
      <c r="AA21" s="170">
        <f t="shared" si="3"/>
        <v>0.18334014787899783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879046</v>
      </c>
      <c r="D23" s="176">
        <f t="shared" ref="D23:H23" si="14">D24+D27</f>
        <v>915210</v>
      </c>
      <c r="E23" s="176">
        <f t="shared" si="14"/>
        <v>323732</v>
      </c>
      <c r="F23" s="176">
        <f t="shared" si="14"/>
        <v>990351</v>
      </c>
      <c r="G23" s="176">
        <f t="shared" si="14"/>
        <v>1019717</v>
      </c>
      <c r="H23" s="176">
        <f t="shared" si="14"/>
        <v>1059130</v>
      </c>
      <c r="I23" s="177">
        <f>IFERROR(H23/G23-1,"-")</f>
        <v>3.8650919814026796E-2</v>
      </c>
      <c r="J23" s="177">
        <f>IFERROR(H23/D23-1,"-")</f>
        <v>0.15725352651304081</v>
      </c>
      <c r="K23" s="176">
        <f>H23-G23</f>
        <v>39413</v>
      </c>
      <c r="L23" s="176">
        <f>H23-D23</f>
        <v>143920</v>
      </c>
      <c r="M23" s="177">
        <f t="shared" ref="M23:M35" si="15">H23/H$9</f>
        <v>0.37065513565572711</v>
      </c>
    </row>
    <row r="24" spans="1:27" x14ac:dyDescent="0.25">
      <c r="B24" s="157" t="s">
        <v>97</v>
      </c>
      <c r="C24" s="158">
        <v>109456</v>
      </c>
      <c r="D24" s="158">
        <v>129624</v>
      </c>
      <c r="E24" s="158">
        <v>42667</v>
      </c>
      <c r="F24" s="158">
        <v>127460</v>
      </c>
      <c r="G24" s="158">
        <v>101872</v>
      </c>
      <c r="H24" s="158">
        <v>91647</v>
      </c>
      <c r="I24" s="160">
        <f>IFERROR(H24/G24-1,"-")</f>
        <v>-0.10037105387152501</v>
      </c>
      <c r="J24" s="159">
        <f t="shared" ref="J24:J35" si="16">IFERROR(H24/D24-1,"-")</f>
        <v>-0.29297815219403811</v>
      </c>
      <c r="K24" s="157">
        <f t="shared" ref="K24:K34" si="17">H24-G24</f>
        <v>-10225</v>
      </c>
      <c r="L24" s="158">
        <f t="shared" ref="L24:L35" si="18">H24-D24</f>
        <v>-37977</v>
      </c>
      <c r="M24" s="159">
        <f t="shared" si="15"/>
        <v>3.2072957254954938E-2</v>
      </c>
    </row>
    <row r="25" spans="1:27" x14ac:dyDescent="0.25">
      <c r="B25" s="162" t="s">
        <v>103</v>
      </c>
      <c r="C25" s="163">
        <v>48257</v>
      </c>
      <c r="D25" s="163">
        <v>60559</v>
      </c>
      <c r="E25" s="163">
        <v>19787</v>
      </c>
      <c r="F25" s="163">
        <v>52266</v>
      </c>
      <c r="G25" s="163">
        <v>40607</v>
      </c>
      <c r="H25" s="163">
        <v>32381</v>
      </c>
      <c r="I25" s="165">
        <f>IFERROR(H25/G25-1,"-")</f>
        <v>-0.20257591055729307</v>
      </c>
      <c r="J25" s="164">
        <f t="shared" si="16"/>
        <v>-0.46529830413315942</v>
      </c>
      <c r="K25" s="162">
        <f t="shared" si="17"/>
        <v>-8226</v>
      </c>
      <c r="L25" s="163">
        <f t="shared" si="18"/>
        <v>-28178</v>
      </c>
      <c r="M25" s="164">
        <f t="shared" si="15"/>
        <v>1.1332115932574943E-2</v>
      </c>
    </row>
    <row r="26" spans="1:27" x14ac:dyDescent="0.25">
      <c r="B26" s="162" t="s">
        <v>100</v>
      </c>
      <c r="C26" s="163">
        <v>61199</v>
      </c>
      <c r="D26" s="163">
        <v>69065</v>
      </c>
      <c r="E26" s="163">
        <v>22880</v>
      </c>
      <c r="F26" s="163">
        <v>75194</v>
      </c>
      <c r="G26" s="163">
        <v>61265</v>
      </c>
      <c r="H26" s="163">
        <v>59266</v>
      </c>
      <c r="I26" s="165">
        <f>IFERROR(H26/G26-1,"-")</f>
        <v>-3.2628743981065855E-2</v>
      </c>
      <c r="J26" s="164">
        <f t="shared" si="16"/>
        <v>-0.14188083689278219</v>
      </c>
      <c r="K26" s="162">
        <f t="shared" si="17"/>
        <v>-1999</v>
      </c>
      <c r="L26" s="163">
        <f t="shared" si="18"/>
        <v>-9799</v>
      </c>
      <c r="M26" s="164">
        <f t="shared" si="15"/>
        <v>2.0740841322379994E-2</v>
      </c>
    </row>
    <row r="27" spans="1:27" x14ac:dyDescent="0.25">
      <c r="B27" s="157" t="s">
        <v>107</v>
      </c>
      <c r="C27" s="158">
        <v>769590</v>
      </c>
      <c r="D27" s="158">
        <v>785586</v>
      </c>
      <c r="E27" s="158">
        <v>281065</v>
      </c>
      <c r="F27" s="158">
        <v>862891</v>
      </c>
      <c r="G27" s="158">
        <v>917845</v>
      </c>
      <c r="H27" s="158">
        <v>967483</v>
      </c>
      <c r="I27" s="160">
        <f>IFERROR(H27/G27-1,"-")</f>
        <v>5.4081026752883066E-2</v>
      </c>
      <c r="J27" s="159">
        <f t="shared" si="16"/>
        <v>0.23154307739700042</v>
      </c>
      <c r="K27" s="157">
        <f t="shared" si="17"/>
        <v>49638</v>
      </c>
      <c r="L27" s="158">
        <f t="shared" si="18"/>
        <v>181897</v>
      </c>
      <c r="M27" s="159">
        <f t="shared" si="15"/>
        <v>0.33858217840077215</v>
      </c>
    </row>
    <row r="28" spans="1:27" x14ac:dyDescent="0.25">
      <c r="B28" s="162" t="s">
        <v>110</v>
      </c>
      <c r="C28" s="163">
        <v>345231</v>
      </c>
      <c r="D28" s="163">
        <v>365468</v>
      </c>
      <c r="E28" s="163">
        <v>118184</v>
      </c>
      <c r="F28" s="163">
        <v>433227</v>
      </c>
      <c r="G28" s="163">
        <v>465053</v>
      </c>
      <c r="H28" s="163">
        <v>491622</v>
      </c>
      <c r="I28" s="165">
        <f t="shared" ref="I28:I35" si="19">IFERROR(H28/G28-1,"-")</f>
        <v>5.713112268924192E-2</v>
      </c>
      <c r="J28" s="164">
        <f t="shared" si="16"/>
        <v>0.34518480414153907</v>
      </c>
      <c r="K28" s="162">
        <f t="shared" si="17"/>
        <v>26569</v>
      </c>
      <c r="L28" s="163">
        <f t="shared" si="18"/>
        <v>126154</v>
      </c>
      <c r="M28" s="164">
        <f t="shared" si="15"/>
        <v>0.1720489638678348</v>
      </c>
    </row>
    <row r="29" spans="1:27" x14ac:dyDescent="0.25">
      <c r="B29" s="162" t="s">
        <v>113</v>
      </c>
      <c r="C29" s="163">
        <v>121973</v>
      </c>
      <c r="D29" s="163">
        <v>114329</v>
      </c>
      <c r="E29" s="163">
        <v>38528</v>
      </c>
      <c r="F29" s="163">
        <v>99189</v>
      </c>
      <c r="G29" s="163">
        <v>107879</v>
      </c>
      <c r="H29" s="163">
        <v>109017</v>
      </c>
      <c r="I29" s="165">
        <f t="shared" si="19"/>
        <v>1.0548855662362522E-2</v>
      </c>
      <c r="J29" s="164">
        <f t="shared" si="16"/>
        <v>-4.6462402365104238E-2</v>
      </c>
      <c r="K29" s="162">
        <f t="shared" si="17"/>
        <v>1138</v>
      </c>
      <c r="L29" s="163">
        <f t="shared" si="18"/>
        <v>-5312</v>
      </c>
      <c r="M29" s="164">
        <f t="shared" si="15"/>
        <v>3.8151795269495151E-2</v>
      </c>
    </row>
    <row r="30" spans="1:27" x14ac:dyDescent="0.25">
      <c r="B30" s="162" t="s">
        <v>116</v>
      </c>
      <c r="C30" s="163">
        <v>28914</v>
      </c>
      <c r="D30" s="163">
        <v>30332</v>
      </c>
      <c r="E30" s="163">
        <v>12780</v>
      </c>
      <c r="F30" s="163">
        <v>35884</v>
      </c>
      <c r="G30" s="163">
        <v>33057</v>
      </c>
      <c r="H30" s="163">
        <v>30373</v>
      </c>
      <c r="I30" s="165">
        <f t="shared" si="19"/>
        <v>-8.1193090722086136E-2</v>
      </c>
      <c r="J30" s="164">
        <f t="shared" si="16"/>
        <v>1.351707767374366E-3</v>
      </c>
      <c r="K30" s="162">
        <f t="shared" si="17"/>
        <v>-2684</v>
      </c>
      <c r="L30" s="163">
        <f t="shared" si="18"/>
        <v>41</v>
      </c>
      <c r="M30" s="164">
        <f t="shared" si="15"/>
        <v>1.0629392459161197E-2</v>
      </c>
    </row>
    <row r="31" spans="1:27" x14ac:dyDescent="0.25">
      <c r="B31" s="162" t="s">
        <v>123</v>
      </c>
      <c r="C31" s="163">
        <v>36596</v>
      </c>
      <c r="D31" s="163">
        <v>32017</v>
      </c>
      <c r="E31" s="163">
        <v>12474</v>
      </c>
      <c r="F31" s="163">
        <v>45985</v>
      </c>
      <c r="G31" s="163">
        <v>38989</v>
      </c>
      <c r="H31" s="163">
        <v>41482</v>
      </c>
      <c r="I31" s="165">
        <f t="shared" si="19"/>
        <v>6.3941111595578137E-2</v>
      </c>
      <c r="J31" s="164">
        <f t="shared" si="16"/>
        <v>0.29562419964393927</v>
      </c>
      <c r="K31" s="162">
        <f t="shared" si="17"/>
        <v>2493</v>
      </c>
      <c r="L31" s="163">
        <f t="shared" si="18"/>
        <v>9465</v>
      </c>
      <c r="M31" s="164">
        <f t="shared" si="15"/>
        <v>1.4517119085731564E-2</v>
      </c>
    </row>
    <row r="32" spans="1:27" x14ac:dyDescent="0.25">
      <c r="B32" s="162" t="s">
        <v>119</v>
      </c>
      <c r="C32" s="163">
        <v>44570</v>
      </c>
      <c r="D32" s="163">
        <v>43966</v>
      </c>
      <c r="E32" s="163">
        <v>17179</v>
      </c>
      <c r="F32" s="163">
        <v>51744</v>
      </c>
      <c r="G32" s="163">
        <v>48389</v>
      </c>
      <c r="H32" s="163">
        <v>50092</v>
      </c>
      <c r="I32" s="165">
        <f t="shared" si="19"/>
        <v>3.5193949038004435E-2</v>
      </c>
      <c r="J32" s="164">
        <f t="shared" si="16"/>
        <v>0.13933494063594587</v>
      </c>
      <c r="K32" s="162">
        <f t="shared" si="17"/>
        <v>1703</v>
      </c>
      <c r="L32" s="163">
        <f t="shared" si="18"/>
        <v>6126</v>
      </c>
      <c r="M32" s="164">
        <f t="shared" si="15"/>
        <v>1.7530290951315402E-2</v>
      </c>
    </row>
    <row r="33" spans="2:13" x14ac:dyDescent="0.25">
      <c r="B33" s="162" t="s">
        <v>128</v>
      </c>
      <c r="C33" s="163">
        <v>15731</v>
      </c>
      <c r="D33" s="163">
        <v>18678</v>
      </c>
      <c r="E33" s="163">
        <v>9534</v>
      </c>
      <c r="F33" s="163">
        <v>12484</v>
      </c>
      <c r="G33" s="163">
        <v>13934</v>
      </c>
      <c r="H33" s="163">
        <v>13575</v>
      </c>
      <c r="I33" s="165">
        <f t="shared" si="19"/>
        <v>-2.5764317496770439E-2</v>
      </c>
      <c r="J33" s="164">
        <f t="shared" si="16"/>
        <v>-0.2732091230324446</v>
      </c>
      <c r="K33" s="162">
        <f t="shared" si="17"/>
        <v>-359</v>
      </c>
      <c r="L33" s="163">
        <f t="shared" si="18"/>
        <v>-5103</v>
      </c>
      <c r="M33" s="164">
        <f t="shared" si="15"/>
        <v>4.7507326452149359E-3</v>
      </c>
    </row>
    <row r="34" spans="2:13" x14ac:dyDescent="0.25">
      <c r="B34" s="162" t="s">
        <v>131</v>
      </c>
      <c r="C34" s="163">
        <v>18332</v>
      </c>
      <c r="D34" s="163">
        <v>15950</v>
      </c>
      <c r="E34" s="163">
        <v>11127</v>
      </c>
      <c r="F34" s="163">
        <v>7576</v>
      </c>
      <c r="G34" s="163">
        <v>12449</v>
      </c>
      <c r="H34" s="163">
        <v>11584</v>
      </c>
      <c r="I34" s="165">
        <f t="shared" si="19"/>
        <v>-6.948349265001208E-2</v>
      </c>
      <c r="J34" s="164">
        <f t="shared" si="16"/>
        <v>-0.27373040752351097</v>
      </c>
      <c r="K34" s="162">
        <f t="shared" si="17"/>
        <v>-865</v>
      </c>
      <c r="L34" s="163">
        <f t="shared" si="18"/>
        <v>-4366</v>
      </c>
      <c r="M34" s="164">
        <f t="shared" si="15"/>
        <v>4.0539585239167458E-3</v>
      </c>
    </row>
    <row r="35" spans="2:13" x14ac:dyDescent="0.25">
      <c r="B35" s="168" t="s">
        <v>145</v>
      </c>
      <c r="C35" s="169">
        <f t="shared" ref="C35:H35" si="20">C27-SUM(C28:C34)</f>
        <v>158243</v>
      </c>
      <c r="D35" s="169">
        <f t="shared" si="20"/>
        <v>164846</v>
      </c>
      <c r="E35" s="169">
        <f t="shared" si="20"/>
        <v>61259</v>
      </c>
      <c r="F35" s="169">
        <f t="shared" si="20"/>
        <v>176802</v>
      </c>
      <c r="G35" s="169">
        <f t="shared" si="20"/>
        <v>198095</v>
      </c>
      <c r="H35" s="169">
        <f t="shared" si="20"/>
        <v>219738</v>
      </c>
      <c r="I35" s="171">
        <f t="shared" si="19"/>
        <v>0.10925566016305299</v>
      </c>
      <c r="J35" s="170">
        <f t="shared" si="16"/>
        <v>0.33298957815172958</v>
      </c>
      <c r="K35" s="168">
        <f>H35-G35</f>
        <v>21643</v>
      </c>
      <c r="L35" s="169">
        <f t="shared" si="18"/>
        <v>54892</v>
      </c>
      <c r="M35" s="170">
        <f t="shared" si="15"/>
        <v>7.6899925598102367E-2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469001</v>
      </c>
      <c r="D37" s="176">
        <f t="shared" ref="D37:H37" si="21">D38+D41</f>
        <v>480320</v>
      </c>
      <c r="E37" s="176">
        <f t="shared" si="21"/>
        <v>161287</v>
      </c>
      <c r="F37" s="176">
        <f t="shared" si="21"/>
        <v>482585</v>
      </c>
      <c r="G37" s="176">
        <f t="shared" si="21"/>
        <v>531101</v>
      </c>
      <c r="H37" s="176">
        <f t="shared" si="21"/>
        <v>567656</v>
      </c>
      <c r="I37" s="177">
        <f>IFERROR(H37/G37-1,"-")</f>
        <v>6.8828716195224571E-2</v>
      </c>
      <c r="J37" s="177">
        <f>IFERROR(H37/D37-1,"-")</f>
        <v>0.18182878081279141</v>
      </c>
      <c r="K37" s="176">
        <f>H37-G37</f>
        <v>36555</v>
      </c>
      <c r="L37" s="176">
        <f>H37-D37</f>
        <v>87336</v>
      </c>
      <c r="M37" s="177">
        <f t="shared" ref="M37:M49" si="22">H37/H$9</f>
        <v>0.19865796614748654</v>
      </c>
    </row>
    <row r="38" spans="2:13" x14ac:dyDescent="0.25">
      <c r="B38" s="157" t="s">
        <v>97</v>
      </c>
      <c r="C38" s="158">
        <v>54386</v>
      </c>
      <c r="D38" s="158">
        <v>56559</v>
      </c>
      <c r="E38" s="158">
        <v>14605</v>
      </c>
      <c r="F38" s="158">
        <v>58344</v>
      </c>
      <c r="G38" s="158">
        <v>56389</v>
      </c>
      <c r="H38" s="158">
        <v>55343</v>
      </c>
      <c r="I38" s="160">
        <f>IFERROR(H38/G38-1,"-")</f>
        <v>-1.8549717143414468E-2</v>
      </c>
      <c r="J38" s="159">
        <f t="shared" ref="J38:J49" si="23">IFERROR(H38/D38-1,"-")</f>
        <v>-2.1499672907936862E-2</v>
      </c>
      <c r="K38" s="157">
        <f t="shared" ref="K38:K48" si="24">H38-G38</f>
        <v>-1046</v>
      </c>
      <c r="L38" s="158">
        <f t="shared" ref="L38:L49" si="25">H38-D38</f>
        <v>-1216</v>
      </c>
      <c r="M38" s="159">
        <f t="shared" si="22"/>
        <v>1.9367940831243477E-2</v>
      </c>
    </row>
    <row r="39" spans="2:13" x14ac:dyDescent="0.25">
      <c r="B39" s="162" t="s">
        <v>103</v>
      </c>
      <c r="C39" s="163">
        <v>8453</v>
      </c>
      <c r="D39" s="163">
        <v>12442</v>
      </c>
      <c r="E39" s="163">
        <v>2733</v>
      </c>
      <c r="F39" s="163">
        <v>13723</v>
      </c>
      <c r="G39" s="163">
        <v>20004</v>
      </c>
      <c r="H39" s="163">
        <v>22396</v>
      </c>
      <c r="I39" s="165">
        <f>IFERROR(H39/G39-1,"-")</f>
        <v>0.11957608478304338</v>
      </c>
      <c r="J39" s="164">
        <f t="shared" si="23"/>
        <v>0.80003214917215892</v>
      </c>
      <c r="K39" s="162">
        <f t="shared" si="24"/>
        <v>2392</v>
      </c>
      <c r="L39" s="163">
        <f t="shared" si="25"/>
        <v>9954</v>
      </c>
      <c r="M39" s="164">
        <f t="shared" si="22"/>
        <v>7.8377464694094814E-3</v>
      </c>
    </row>
    <row r="40" spans="2:13" x14ac:dyDescent="0.25">
      <c r="B40" s="162" t="s">
        <v>100</v>
      </c>
      <c r="C40" s="163">
        <v>45933</v>
      </c>
      <c r="D40" s="163">
        <v>44117</v>
      </c>
      <c r="E40" s="163">
        <v>11872</v>
      </c>
      <c r="F40" s="163">
        <v>44621</v>
      </c>
      <c r="G40" s="163">
        <v>36385</v>
      </c>
      <c r="H40" s="163">
        <v>32947</v>
      </c>
      <c r="I40" s="165">
        <f>IFERROR(H40/G40-1,"-")</f>
        <v>-9.4489487426137164E-2</v>
      </c>
      <c r="J40" s="164">
        <f t="shared" si="23"/>
        <v>-0.25319038012557515</v>
      </c>
      <c r="K40" s="162">
        <f t="shared" si="24"/>
        <v>-3438</v>
      </c>
      <c r="L40" s="163">
        <f t="shared" si="25"/>
        <v>-11170</v>
      </c>
      <c r="M40" s="164">
        <f t="shared" si="22"/>
        <v>1.1530194361833996E-2</v>
      </c>
    </row>
    <row r="41" spans="2:13" x14ac:dyDescent="0.25">
      <c r="B41" s="157" t="s">
        <v>107</v>
      </c>
      <c r="C41" s="158">
        <v>414615</v>
      </c>
      <c r="D41" s="158">
        <v>423761</v>
      </c>
      <c r="E41" s="158">
        <v>146682</v>
      </c>
      <c r="F41" s="158">
        <v>424241</v>
      </c>
      <c r="G41" s="158">
        <v>474712</v>
      </c>
      <c r="H41" s="158">
        <v>512313</v>
      </c>
      <c r="I41" s="160">
        <f>IFERROR(H41/G41-1,"-")</f>
        <v>7.9208025076256794E-2</v>
      </c>
      <c r="J41" s="159">
        <f t="shared" si="23"/>
        <v>0.20896684687831102</v>
      </c>
      <c r="K41" s="157">
        <f t="shared" si="24"/>
        <v>37601</v>
      </c>
      <c r="L41" s="158">
        <f t="shared" si="25"/>
        <v>88552</v>
      </c>
      <c r="M41" s="159">
        <f t="shared" si="22"/>
        <v>0.17929002531624305</v>
      </c>
    </row>
    <row r="42" spans="2:13" x14ac:dyDescent="0.25">
      <c r="B42" s="162" t="s">
        <v>110</v>
      </c>
      <c r="C42" s="163">
        <v>209118</v>
      </c>
      <c r="D42" s="163">
        <v>232219</v>
      </c>
      <c r="E42" s="163">
        <v>69424</v>
      </c>
      <c r="F42" s="163">
        <v>218412</v>
      </c>
      <c r="G42" s="163">
        <v>243157</v>
      </c>
      <c r="H42" s="163">
        <v>271249</v>
      </c>
      <c r="I42" s="165">
        <f t="shared" ref="I42:I49" si="26">IFERROR(H42/G42-1,"-")</f>
        <v>0.11553029524134617</v>
      </c>
      <c r="J42" s="164">
        <f t="shared" si="23"/>
        <v>0.16807410246362275</v>
      </c>
      <c r="K42" s="162">
        <f t="shared" si="24"/>
        <v>28092</v>
      </c>
      <c r="L42" s="163">
        <f t="shared" si="25"/>
        <v>39030</v>
      </c>
      <c r="M42" s="164">
        <f t="shared" si="22"/>
        <v>9.492681247012201E-2</v>
      </c>
    </row>
    <row r="43" spans="2:13" x14ac:dyDescent="0.25">
      <c r="B43" s="162" t="s">
        <v>113</v>
      </c>
      <c r="C43" s="163">
        <v>34488</v>
      </c>
      <c r="D43" s="163">
        <v>25357</v>
      </c>
      <c r="E43" s="163">
        <v>9175</v>
      </c>
      <c r="F43" s="163">
        <v>16394</v>
      </c>
      <c r="G43" s="163">
        <v>21360</v>
      </c>
      <c r="H43" s="163">
        <v>19965</v>
      </c>
      <c r="I43" s="165">
        <f t="shared" si="26"/>
        <v>-6.5308988764044895E-2</v>
      </c>
      <c r="J43" s="164">
        <f t="shared" si="23"/>
        <v>-0.21264345151240294</v>
      </c>
      <c r="K43" s="162">
        <f t="shared" si="24"/>
        <v>-1395</v>
      </c>
      <c r="L43" s="163">
        <f t="shared" si="25"/>
        <v>-5392</v>
      </c>
      <c r="M43" s="164">
        <f t="shared" si="22"/>
        <v>6.9869891168851716E-3</v>
      </c>
    </row>
    <row r="44" spans="2:13" x14ac:dyDescent="0.25">
      <c r="B44" s="162" t="s">
        <v>116</v>
      </c>
      <c r="C44" s="163">
        <v>10637</v>
      </c>
      <c r="D44" s="163">
        <v>11260</v>
      </c>
      <c r="E44" s="163">
        <v>4636</v>
      </c>
      <c r="F44" s="163">
        <v>11558</v>
      </c>
      <c r="G44" s="163">
        <v>13533</v>
      </c>
      <c r="H44" s="163">
        <v>13478</v>
      </c>
      <c r="I44" s="165">
        <f t="shared" si="26"/>
        <v>-4.0641395108254041E-3</v>
      </c>
      <c r="J44" s="164">
        <f t="shared" si="23"/>
        <v>0.19698046181172302</v>
      </c>
      <c r="K44" s="162">
        <f t="shared" si="24"/>
        <v>-55</v>
      </c>
      <c r="L44" s="163">
        <f t="shared" si="25"/>
        <v>2218</v>
      </c>
      <c r="M44" s="164">
        <f t="shared" si="22"/>
        <v>4.7167863419673595E-3</v>
      </c>
    </row>
    <row r="45" spans="2:13" x14ac:dyDescent="0.25">
      <c r="B45" s="162" t="s">
        <v>123</v>
      </c>
      <c r="C45" s="163">
        <v>19130</v>
      </c>
      <c r="D45" s="163">
        <v>18861</v>
      </c>
      <c r="E45" s="163">
        <v>6084</v>
      </c>
      <c r="F45" s="163">
        <v>21273</v>
      </c>
      <c r="G45" s="163">
        <v>19465</v>
      </c>
      <c r="H45" s="163">
        <v>21301</v>
      </c>
      <c r="I45" s="165">
        <f t="shared" si="26"/>
        <v>9.432314410480358E-2</v>
      </c>
      <c r="J45" s="164">
        <f t="shared" si="23"/>
        <v>0.1293674778643763</v>
      </c>
      <c r="K45" s="162">
        <f t="shared" si="24"/>
        <v>1836</v>
      </c>
      <c r="L45" s="163">
        <f t="shared" si="25"/>
        <v>2440</v>
      </c>
      <c r="M45" s="164">
        <f t="shared" si="22"/>
        <v>7.4545382007899343E-3</v>
      </c>
    </row>
    <row r="46" spans="2:13" x14ac:dyDescent="0.25">
      <c r="B46" s="162" t="s">
        <v>119</v>
      </c>
      <c r="C46" s="163">
        <v>21495</v>
      </c>
      <c r="D46" s="163">
        <v>21127</v>
      </c>
      <c r="E46" s="163">
        <v>8636</v>
      </c>
      <c r="F46" s="163">
        <v>19151</v>
      </c>
      <c r="G46" s="163">
        <v>22939</v>
      </c>
      <c r="H46" s="163">
        <v>23930</v>
      </c>
      <c r="I46" s="165">
        <f t="shared" si="26"/>
        <v>4.320153450455555E-2</v>
      </c>
      <c r="J46" s="164">
        <f t="shared" si="23"/>
        <v>0.1326738296965968</v>
      </c>
      <c r="K46" s="162">
        <f t="shared" si="24"/>
        <v>991</v>
      </c>
      <c r="L46" s="163">
        <f t="shared" si="25"/>
        <v>2803</v>
      </c>
      <c r="M46" s="164">
        <f t="shared" si="22"/>
        <v>8.3745880073659972E-3</v>
      </c>
    </row>
    <row r="47" spans="2:13" x14ac:dyDescent="0.25">
      <c r="B47" s="162" t="s">
        <v>128</v>
      </c>
      <c r="C47" s="163">
        <v>5744</v>
      </c>
      <c r="D47" s="163">
        <v>5332</v>
      </c>
      <c r="E47" s="163">
        <v>3319</v>
      </c>
      <c r="F47" s="163">
        <v>5308</v>
      </c>
      <c r="G47" s="163">
        <v>6228</v>
      </c>
      <c r="H47" s="163">
        <v>5257</v>
      </c>
      <c r="I47" s="165">
        <f t="shared" si="26"/>
        <v>-0.15590879897238274</v>
      </c>
      <c r="J47" s="164">
        <f t="shared" si="23"/>
        <v>-1.4066016504125978E-2</v>
      </c>
      <c r="K47" s="162">
        <f t="shared" si="24"/>
        <v>-971</v>
      </c>
      <c r="L47" s="163">
        <f t="shared" si="25"/>
        <v>-75</v>
      </c>
      <c r="M47" s="164">
        <f t="shared" si="22"/>
        <v>1.8397496512629775E-3</v>
      </c>
    </row>
    <row r="48" spans="2:13" x14ac:dyDescent="0.25">
      <c r="B48" s="162" t="s">
        <v>131</v>
      </c>
      <c r="C48" s="163">
        <v>8183</v>
      </c>
      <c r="D48" s="163">
        <v>6523</v>
      </c>
      <c r="E48" s="163">
        <v>4748</v>
      </c>
      <c r="F48" s="163">
        <v>3924</v>
      </c>
      <c r="G48" s="163">
        <v>5938</v>
      </c>
      <c r="H48" s="163">
        <v>5387</v>
      </c>
      <c r="I48" s="165">
        <f t="shared" si="26"/>
        <v>-9.2792185921185544E-2</v>
      </c>
      <c r="J48" s="164">
        <f t="shared" si="23"/>
        <v>-0.17415299708722976</v>
      </c>
      <c r="K48" s="162">
        <f t="shared" si="24"/>
        <v>-551</v>
      </c>
      <c r="L48" s="163">
        <f t="shared" si="25"/>
        <v>-1136</v>
      </c>
      <c r="M48" s="164">
        <f t="shared" si="22"/>
        <v>1.8852446968525127E-3</v>
      </c>
    </row>
    <row r="49" spans="2:13" x14ac:dyDescent="0.25">
      <c r="B49" s="168" t="s">
        <v>145</v>
      </c>
      <c r="C49" s="169">
        <f t="shared" ref="C49:H49" si="27">C41-SUM(C42:C48)</f>
        <v>105820</v>
      </c>
      <c r="D49" s="169">
        <f t="shared" si="27"/>
        <v>103082</v>
      </c>
      <c r="E49" s="169">
        <f t="shared" si="27"/>
        <v>40660</v>
      </c>
      <c r="F49" s="169">
        <f t="shared" si="27"/>
        <v>128221</v>
      </c>
      <c r="G49" s="169">
        <f t="shared" si="27"/>
        <v>142092</v>
      </c>
      <c r="H49" s="169">
        <f t="shared" si="27"/>
        <v>151746</v>
      </c>
      <c r="I49" s="171">
        <f t="shared" si="26"/>
        <v>6.7941896799256885E-2</v>
      </c>
      <c r="J49" s="170">
        <f t="shared" si="23"/>
        <v>0.4720901806328941</v>
      </c>
      <c r="K49" s="168">
        <f>H49-G49</f>
        <v>9654</v>
      </c>
      <c r="L49" s="169">
        <f t="shared" si="25"/>
        <v>48664</v>
      </c>
      <c r="M49" s="170">
        <f t="shared" si="22"/>
        <v>5.3105316830997104E-2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26919</v>
      </c>
      <c r="D51" s="176">
        <f t="shared" ref="D51:H51" si="28">D52+D55</f>
        <v>26089</v>
      </c>
      <c r="E51" s="176">
        <f t="shared" si="28"/>
        <v>9247</v>
      </c>
      <c r="F51" s="176">
        <f t="shared" si="28"/>
        <v>22508</v>
      </c>
      <c r="G51" s="176">
        <f t="shared" si="28"/>
        <v>32923</v>
      </c>
      <c r="H51" s="176">
        <f t="shared" si="28"/>
        <v>28494</v>
      </c>
      <c r="I51" s="177">
        <f>IFERROR(H51/G51-1,"-")</f>
        <v>-0.13452601524769914</v>
      </c>
      <c r="J51" s="177">
        <f>IFERROR(H51/D51-1,"-")</f>
        <v>9.2184445551765082E-2</v>
      </c>
      <c r="K51" s="176">
        <f>H51-G51</f>
        <v>-4429</v>
      </c>
      <c r="L51" s="176">
        <f>H51-D51</f>
        <v>2405</v>
      </c>
      <c r="M51" s="177">
        <f t="shared" ref="M51:M63" si="29">H51/H$9</f>
        <v>9.9718140694478371E-3</v>
      </c>
    </row>
    <row r="52" spans="2:13" x14ac:dyDescent="0.25">
      <c r="B52" s="157" t="s">
        <v>97</v>
      </c>
      <c r="C52" s="158">
        <v>7120</v>
      </c>
      <c r="D52" s="158">
        <v>6269</v>
      </c>
      <c r="E52" s="158">
        <v>1663</v>
      </c>
      <c r="F52" s="158">
        <v>3711</v>
      </c>
      <c r="G52" s="158">
        <v>14572</v>
      </c>
      <c r="H52" s="158">
        <v>7752</v>
      </c>
      <c r="I52" s="160">
        <f>IFERROR(H52/G52-1,"-")</f>
        <v>-0.46802086192698322</v>
      </c>
      <c r="J52" s="159">
        <f t="shared" ref="J52:J63" si="30">IFERROR(H52/D52-1,"-")</f>
        <v>0.2365608550007976</v>
      </c>
      <c r="K52" s="157">
        <f t="shared" ref="K52:K62" si="31">H52-G52</f>
        <v>-6820</v>
      </c>
      <c r="L52" s="158">
        <f t="shared" ref="L52:L63" si="32">H52-D52</f>
        <v>1483</v>
      </c>
      <c r="M52" s="159">
        <f t="shared" si="29"/>
        <v>2.7129045646929048E-3</v>
      </c>
    </row>
    <row r="53" spans="2:13" x14ac:dyDescent="0.25">
      <c r="B53" s="162" t="s">
        <v>103</v>
      </c>
      <c r="C53" s="163">
        <v>4586</v>
      </c>
      <c r="D53" s="163">
        <v>3610</v>
      </c>
      <c r="E53" s="163">
        <v>1257</v>
      </c>
      <c r="F53" s="163">
        <v>1903</v>
      </c>
      <c r="G53" s="163">
        <v>10834</v>
      </c>
      <c r="H53" s="163">
        <v>5190</v>
      </c>
      <c r="I53" s="165">
        <f>IFERROR(H53/G53-1,"-")</f>
        <v>-0.52095255676573748</v>
      </c>
      <c r="J53" s="164">
        <f t="shared" si="30"/>
        <v>0.43767313019390586</v>
      </c>
      <c r="K53" s="162">
        <f t="shared" si="31"/>
        <v>-5644</v>
      </c>
      <c r="L53" s="163">
        <f t="shared" si="32"/>
        <v>1580</v>
      </c>
      <c r="M53" s="164">
        <f t="shared" si="29"/>
        <v>1.8163022046899092E-3</v>
      </c>
    </row>
    <row r="54" spans="2:13" x14ac:dyDescent="0.25">
      <c r="B54" s="162" t="s">
        <v>100</v>
      </c>
      <c r="C54" s="163">
        <v>2534</v>
      </c>
      <c r="D54" s="163">
        <v>2659</v>
      </c>
      <c r="E54" s="163">
        <v>406</v>
      </c>
      <c r="F54" s="163">
        <v>1808</v>
      </c>
      <c r="G54" s="163">
        <v>3738</v>
      </c>
      <c r="H54" s="163">
        <v>2562</v>
      </c>
      <c r="I54" s="165">
        <f>IFERROR(H54/G54-1,"-")</f>
        <v>-0.3146067415730337</v>
      </c>
      <c r="J54" s="164">
        <f t="shared" si="30"/>
        <v>-3.6479879654005232E-2</v>
      </c>
      <c r="K54" s="162">
        <f t="shared" si="31"/>
        <v>-1176</v>
      </c>
      <c r="L54" s="163">
        <f t="shared" si="32"/>
        <v>-97</v>
      </c>
      <c r="M54" s="164">
        <f t="shared" si="29"/>
        <v>8.9660236000299565E-4</v>
      </c>
    </row>
    <row r="55" spans="2:13" x14ac:dyDescent="0.25">
      <c r="B55" s="157" t="s">
        <v>107</v>
      </c>
      <c r="C55" s="158">
        <v>19799</v>
      </c>
      <c r="D55" s="158">
        <v>19820</v>
      </c>
      <c r="E55" s="158">
        <v>7584</v>
      </c>
      <c r="F55" s="158">
        <v>18797</v>
      </c>
      <c r="G55" s="158">
        <v>18351</v>
      </c>
      <c r="H55" s="158">
        <v>20742</v>
      </c>
      <c r="I55" s="160">
        <f>IFERROR(H55/G55-1,"-")</f>
        <v>0.13029262710478995</v>
      </c>
      <c r="J55" s="159">
        <f t="shared" si="30"/>
        <v>4.6518668012109021E-2</v>
      </c>
      <c r="K55" s="157">
        <f t="shared" si="31"/>
        <v>2391</v>
      </c>
      <c r="L55" s="158">
        <f t="shared" si="32"/>
        <v>922</v>
      </c>
      <c r="M55" s="159">
        <f t="shared" si="29"/>
        <v>7.2589095047549323E-3</v>
      </c>
    </row>
    <row r="56" spans="2:13" x14ac:dyDescent="0.25">
      <c r="B56" s="162" t="s">
        <v>110</v>
      </c>
      <c r="C56" s="163">
        <v>5463</v>
      </c>
      <c r="D56" s="163">
        <v>5780</v>
      </c>
      <c r="E56" s="163">
        <v>2315</v>
      </c>
      <c r="F56" s="163">
        <v>6815</v>
      </c>
      <c r="G56" s="163">
        <v>5827</v>
      </c>
      <c r="H56" s="163">
        <v>7309</v>
      </c>
      <c r="I56" s="165">
        <f t="shared" ref="I56:I63" si="33">IFERROR(H56/G56-1,"-")</f>
        <v>0.25433327612836787</v>
      </c>
      <c r="J56" s="164">
        <f t="shared" si="30"/>
        <v>0.26453287197231834</v>
      </c>
      <c r="K56" s="162">
        <f t="shared" si="31"/>
        <v>1482</v>
      </c>
      <c r="L56" s="163">
        <f t="shared" si="32"/>
        <v>1529</v>
      </c>
      <c r="M56" s="164">
        <f t="shared" si="29"/>
        <v>2.5578714477993347E-3</v>
      </c>
    </row>
    <row r="57" spans="2:13" x14ac:dyDescent="0.25">
      <c r="B57" s="162" t="s">
        <v>113</v>
      </c>
      <c r="C57" s="163">
        <v>6482</v>
      </c>
      <c r="D57" s="163">
        <v>5308</v>
      </c>
      <c r="E57" s="163">
        <v>2201</v>
      </c>
      <c r="F57" s="163">
        <v>4238</v>
      </c>
      <c r="G57" s="163">
        <v>3135</v>
      </c>
      <c r="H57" s="163">
        <v>4049</v>
      </c>
      <c r="I57" s="165">
        <f t="shared" si="33"/>
        <v>0.29154704944178622</v>
      </c>
      <c r="J57" s="164">
        <f t="shared" si="30"/>
        <v>-0.23718914845516204</v>
      </c>
      <c r="K57" s="162">
        <f t="shared" si="31"/>
        <v>914</v>
      </c>
      <c r="L57" s="163">
        <f t="shared" si="32"/>
        <v>-1259</v>
      </c>
      <c r="M57" s="164">
        <f t="shared" si="29"/>
        <v>1.4169956891694495E-3</v>
      </c>
    </row>
    <row r="58" spans="2:13" x14ac:dyDescent="0.25">
      <c r="B58" s="162" t="s">
        <v>116</v>
      </c>
      <c r="C58" s="163">
        <v>1481</v>
      </c>
      <c r="D58" s="163">
        <v>1551</v>
      </c>
      <c r="E58" s="163">
        <v>428</v>
      </c>
      <c r="F58" s="163">
        <v>1532</v>
      </c>
      <c r="G58" s="163">
        <v>1919</v>
      </c>
      <c r="H58" s="163">
        <v>1507</v>
      </c>
      <c r="I58" s="165">
        <f t="shared" si="33"/>
        <v>-0.21469515372589887</v>
      </c>
      <c r="J58" s="164">
        <f t="shared" si="30"/>
        <v>-2.8368794326241176E-2</v>
      </c>
      <c r="K58" s="162">
        <f t="shared" si="31"/>
        <v>-412</v>
      </c>
      <c r="L58" s="163">
        <f t="shared" si="32"/>
        <v>-44</v>
      </c>
      <c r="M58" s="164">
        <f t="shared" si="29"/>
        <v>5.2739256694945918E-4</v>
      </c>
    </row>
    <row r="59" spans="2:13" x14ac:dyDescent="0.25">
      <c r="B59" s="162" t="s">
        <v>123</v>
      </c>
      <c r="C59" s="163">
        <v>391</v>
      </c>
      <c r="D59" s="163">
        <v>397</v>
      </c>
      <c r="E59" s="163">
        <v>230</v>
      </c>
      <c r="F59" s="163">
        <v>558</v>
      </c>
      <c r="G59" s="163">
        <v>409</v>
      </c>
      <c r="H59" s="163">
        <v>679</v>
      </c>
      <c r="I59" s="165">
        <f t="shared" si="33"/>
        <v>0.66014669926650371</v>
      </c>
      <c r="J59" s="164">
        <f t="shared" si="30"/>
        <v>0.7103274559193955</v>
      </c>
      <c r="K59" s="162">
        <f t="shared" si="31"/>
        <v>270</v>
      </c>
      <c r="L59" s="163">
        <f t="shared" si="32"/>
        <v>282</v>
      </c>
      <c r="M59" s="164">
        <f t="shared" si="29"/>
        <v>2.3762412273303438E-4</v>
      </c>
    </row>
    <row r="60" spans="2:13" x14ac:dyDescent="0.25">
      <c r="B60" s="162" t="s">
        <v>119</v>
      </c>
      <c r="C60" s="163">
        <v>395</v>
      </c>
      <c r="D60" s="163">
        <v>477</v>
      </c>
      <c r="E60" s="163">
        <v>151</v>
      </c>
      <c r="F60" s="163">
        <v>484</v>
      </c>
      <c r="G60" s="163">
        <v>429</v>
      </c>
      <c r="H60" s="163">
        <v>435</v>
      </c>
      <c r="I60" s="165">
        <f t="shared" si="33"/>
        <v>1.3986013986013957E-2</v>
      </c>
      <c r="J60" s="164">
        <f t="shared" si="30"/>
        <v>-8.8050314465408785E-2</v>
      </c>
      <c r="K60" s="162">
        <f t="shared" si="31"/>
        <v>6</v>
      </c>
      <c r="L60" s="163">
        <f t="shared" si="32"/>
        <v>-42</v>
      </c>
      <c r="M60" s="164">
        <f t="shared" si="29"/>
        <v>1.5223342178036811E-4</v>
      </c>
    </row>
    <row r="61" spans="2:13" x14ac:dyDescent="0.25">
      <c r="B61" s="162" t="s">
        <v>128</v>
      </c>
      <c r="C61" s="163">
        <v>232</v>
      </c>
      <c r="D61" s="163">
        <v>141</v>
      </c>
      <c r="E61" s="163">
        <v>76</v>
      </c>
      <c r="F61" s="163">
        <v>62</v>
      </c>
      <c r="G61" s="163">
        <v>159</v>
      </c>
      <c r="H61" s="163">
        <v>92</v>
      </c>
      <c r="I61" s="165">
        <f t="shared" si="33"/>
        <v>-0.42138364779874216</v>
      </c>
      <c r="J61" s="164">
        <f t="shared" si="30"/>
        <v>-0.34751773049645385</v>
      </c>
      <c r="K61" s="162">
        <f t="shared" si="31"/>
        <v>-67</v>
      </c>
      <c r="L61" s="163">
        <f t="shared" si="32"/>
        <v>-49</v>
      </c>
      <c r="M61" s="164">
        <f t="shared" si="29"/>
        <v>3.2196493801824979E-5</v>
      </c>
    </row>
    <row r="62" spans="2:13" x14ac:dyDescent="0.25">
      <c r="B62" s="162" t="s">
        <v>131</v>
      </c>
      <c r="C62" s="163">
        <v>232</v>
      </c>
      <c r="D62" s="163">
        <v>222</v>
      </c>
      <c r="E62" s="163">
        <v>105</v>
      </c>
      <c r="F62" s="163">
        <v>97</v>
      </c>
      <c r="G62" s="163">
        <v>140</v>
      </c>
      <c r="H62" s="163">
        <v>90</v>
      </c>
      <c r="I62" s="165">
        <f t="shared" si="33"/>
        <v>-0.3571428571428571</v>
      </c>
      <c r="J62" s="164">
        <f t="shared" si="30"/>
        <v>-0.59459459459459452</v>
      </c>
      <c r="K62" s="162">
        <f t="shared" si="31"/>
        <v>-50</v>
      </c>
      <c r="L62" s="163">
        <f t="shared" si="32"/>
        <v>-132</v>
      </c>
      <c r="M62" s="164">
        <f t="shared" si="29"/>
        <v>3.149657002352444E-5</v>
      </c>
    </row>
    <row r="63" spans="2:13" x14ac:dyDescent="0.25">
      <c r="B63" s="168" t="s">
        <v>145</v>
      </c>
      <c r="C63" s="169">
        <f t="shared" ref="C63:H63" si="34">C55-SUM(C56:C62)</f>
        <v>5123</v>
      </c>
      <c r="D63" s="169">
        <f t="shared" si="34"/>
        <v>5944</v>
      </c>
      <c r="E63" s="169">
        <f t="shared" si="34"/>
        <v>2078</v>
      </c>
      <c r="F63" s="169">
        <f t="shared" si="34"/>
        <v>5011</v>
      </c>
      <c r="G63" s="169">
        <f t="shared" si="34"/>
        <v>6333</v>
      </c>
      <c r="H63" s="169">
        <f t="shared" si="34"/>
        <v>6581</v>
      </c>
      <c r="I63" s="171">
        <f t="shared" si="33"/>
        <v>3.9159955787146705E-2</v>
      </c>
      <c r="J63" s="170">
        <f t="shared" si="30"/>
        <v>0.10716689098250343</v>
      </c>
      <c r="K63" s="168">
        <f>H63-G63</f>
        <v>248</v>
      </c>
      <c r="L63" s="169">
        <f t="shared" si="32"/>
        <v>637</v>
      </c>
      <c r="M63" s="170">
        <f t="shared" si="29"/>
        <v>2.3030991924979372E-3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91617</v>
      </c>
      <c r="D65" s="176">
        <f t="shared" ref="D65:H65" si="35">D66+D69</f>
        <v>90621</v>
      </c>
      <c r="E65" s="176">
        <f t="shared" si="35"/>
        <v>29928</v>
      </c>
      <c r="F65" s="176">
        <f t="shared" si="35"/>
        <v>100008</v>
      </c>
      <c r="G65" s="176">
        <f t="shared" si="35"/>
        <v>115270</v>
      </c>
      <c r="H65" s="176">
        <f t="shared" si="35"/>
        <v>132160</v>
      </c>
      <c r="I65" s="177">
        <f>IFERROR(H65/G65-1,"-")</f>
        <v>0.1465255487117203</v>
      </c>
      <c r="J65" s="177">
        <f>IFERROR(H65/D65-1,"-")</f>
        <v>0.45838161132629307</v>
      </c>
      <c r="K65" s="176">
        <f>H65-G65</f>
        <v>16890</v>
      </c>
      <c r="L65" s="176">
        <f>H65-D65</f>
        <v>41539</v>
      </c>
      <c r="M65" s="177">
        <f t="shared" ref="M65:M77" si="36">H65/H$9</f>
        <v>4.6250963270099886E-2</v>
      </c>
    </row>
    <row r="66" spans="2:13" x14ac:dyDescent="0.25">
      <c r="B66" s="157" t="s">
        <v>97</v>
      </c>
      <c r="C66" s="158">
        <v>24042</v>
      </c>
      <c r="D66" s="158">
        <v>27538</v>
      </c>
      <c r="E66" s="158">
        <v>11351</v>
      </c>
      <c r="F66" s="158">
        <v>27176</v>
      </c>
      <c r="G66" s="158">
        <v>29241</v>
      </c>
      <c r="H66" s="158">
        <v>39888</v>
      </c>
      <c r="I66" s="160">
        <f>IFERROR(H66/G66-1,"-")</f>
        <v>0.36411203447214535</v>
      </c>
      <c r="J66" s="159">
        <f t="shared" ref="J66:J77" si="37">IFERROR(H66/D66-1,"-")</f>
        <v>0.44847120342799052</v>
      </c>
      <c r="K66" s="157">
        <f t="shared" ref="K66:K76" si="38">H66-G66</f>
        <v>10647</v>
      </c>
      <c r="L66" s="158">
        <f t="shared" ref="L66:L77" si="39">H66-D66</f>
        <v>12350</v>
      </c>
      <c r="M66" s="159">
        <f t="shared" si="36"/>
        <v>1.3959279834426032E-2</v>
      </c>
    </row>
    <row r="67" spans="2:13" x14ac:dyDescent="0.25">
      <c r="B67" s="162" t="s">
        <v>103</v>
      </c>
      <c r="C67" s="163">
        <v>13512</v>
      </c>
      <c r="D67" s="163">
        <v>14868</v>
      </c>
      <c r="E67" s="163">
        <v>4003</v>
      </c>
      <c r="F67" s="163">
        <v>22180</v>
      </c>
      <c r="G67" s="163">
        <v>20844</v>
      </c>
      <c r="H67" s="163">
        <v>23962</v>
      </c>
      <c r="I67" s="165">
        <f>IFERROR(H67/G67-1,"-")</f>
        <v>0.14958741124544228</v>
      </c>
      <c r="J67" s="164">
        <f t="shared" si="37"/>
        <v>0.61164917944578967</v>
      </c>
      <c r="K67" s="162">
        <f t="shared" si="38"/>
        <v>3118</v>
      </c>
      <c r="L67" s="163">
        <f t="shared" si="39"/>
        <v>9094</v>
      </c>
      <c r="M67" s="164">
        <f t="shared" si="36"/>
        <v>8.385786787818806E-3</v>
      </c>
    </row>
    <row r="68" spans="2:13" x14ac:dyDescent="0.25">
      <c r="B68" s="162" t="s">
        <v>100</v>
      </c>
      <c r="C68" s="163">
        <v>10530</v>
      </c>
      <c r="D68" s="163">
        <v>12670</v>
      </c>
      <c r="E68" s="163">
        <v>7348</v>
      </c>
      <c r="F68" s="163">
        <v>4996</v>
      </c>
      <c r="G68" s="163">
        <v>8397</v>
      </c>
      <c r="H68" s="163">
        <v>15926</v>
      </c>
      <c r="I68" s="165">
        <f>IFERROR(H68/G68-1,"-")</f>
        <v>0.89662974871978096</v>
      </c>
      <c r="J68" s="164">
        <f t="shared" si="37"/>
        <v>0.25698500394632995</v>
      </c>
      <c r="K68" s="162">
        <f t="shared" si="38"/>
        <v>7529</v>
      </c>
      <c r="L68" s="163">
        <f t="shared" si="39"/>
        <v>3256</v>
      </c>
      <c r="M68" s="164">
        <f t="shared" si="36"/>
        <v>5.5734930466072247E-3</v>
      </c>
    </row>
    <row r="69" spans="2:13" x14ac:dyDescent="0.25">
      <c r="B69" s="157" t="s">
        <v>107</v>
      </c>
      <c r="C69" s="158">
        <v>67575</v>
      </c>
      <c r="D69" s="158">
        <v>63083</v>
      </c>
      <c r="E69" s="158">
        <v>18577</v>
      </c>
      <c r="F69" s="158">
        <v>72832</v>
      </c>
      <c r="G69" s="158">
        <v>86029</v>
      </c>
      <c r="H69" s="158">
        <v>92272</v>
      </c>
      <c r="I69" s="160">
        <f>IFERROR(H69/G69-1,"-")</f>
        <v>7.2568552464866487E-2</v>
      </c>
      <c r="J69" s="159">
        <f t="shared" si="37"/>
        <v>0.46270786107192108</v>
      </c>
      <c r="K69" s="157">
        <f t="shared" si="38"/>
        <v>6243</v>
      </c>
      <c r="L69" s="158">
        <f t="shared" si="39"/>
        <v>29189</v>
      </c>
      <c r="M69" s="159">
        <f t="shared" si="36"/>
        <v>3.2291683435673853E-2</v>
      </c>
    </row>
    <row r="70" spans="2:13" x14ac:dyDescent="0.25">
      <c r="B70" s="162" t="s">
        <v>110</v>
      </c>
      <c r="C70" s="163">
        <v>31491</v>
      </c>
      <c r="D70" s="163">
        <v>28409</v>
      </c>
      <c r="E70" s="163">
        <v>7112</v>
      </c>
      <c r="F70" s="163">
        <v>35001</v>
      </c>
      <c r="G70" s="163">
        <v>32744</v>
      </c>
      <c r="H70" s="163">
        <v>32081</v>
      </c>
      <c r="I70" s="165">
        <f t="shared" ref="I70:I77" si="40">IFERROR(H70/G70-1,"-")</f>
        <v>-2.0247984363547467E-2</v>
      </c>
      <c r="J70" s="164">
        <f t="shared" si="37"/>
        <v>0.12925481361540347</v>
      </c>
      <c r="K70" s="162">
        <f t="shared" si="38"/>
        <v>-663</v>
      </c>
      <c r="L70" s="163">
        <f t="shared" si="39"/>
        <v>3672</v>
      </c>
      <c r="M70" s="164">
        <f t="shared" si="36"/>
        <v>1.1227127365829861E-2</v>
      </c>
    </row>
    <row r="71" spans="2:13" x14ac:dyDescent="0.25">
      <c r="B71" s="162" t="s">
        <v>113</v>
      </c>
      <c r="C71" s="163">
        <v>7985</v>
      </c>
      <c r="D71" s="163">
        <v>6994</v>
      </c>
      <c r="E71" s="163">
        <v>2309</v>
      </c>
      <c r="F71" s="163">
        <v>5326</v>
      </c>
      <c r="G71" s="163">
        <v>5826</v>
      </c>
      <c r="H71" s="163">
        <v>6157</v>
      </c>
      <c r="I71" s="165">
        <f t="shared" si="40"/>
        <v>5.6814280810161266E-2</v>
      </c>
      <c r="J71" s="164">
        <f t="shared" si="37"/>
        <v>-0.11967400629110669</v>
      </c>
      <c r="K71" s="162">
        <f t="shared" si="38"/>
        <v>331</v>
      </c>
      <c r="L71" s="163">
        <f t="shared" si="39"/>
        <v>-837</v>
      </c>
      <c r="M71" s="164">
        <f t="shared" si="36"/>
        <v>2.1547153514982218E-3</v>
      </c>
    </row>
    <row r="72" spans="2:13" x14ac:dyDescent="0.25">
      <c r="B72" s="162" t="s">
        <v>116</v>
      </c>
      <c r="C72" s="163">
        <v>4496</v>
      </c>
      <c r="D72" s="163">
        <v>7093</v>
      </c>
      <c r="E72" s="163">
        <v>2459</v>
      </c>
      <c r="F72" s="163">
        <v>9592</v>
      </c>
      <c r="G72" s="163">
        <v>10213</v>
      </c>
      <c r="H72" s="163">
        <v>12857</v>
      </c>
      <c r="I72" s="165">
        <f t="shared" si="40"/>
        <v>0.25888573386859881</v>
      </c>
      <c r="J72" s="164">
        <f t="shared" si="37"/>
        <v>0.81263217256450027</v>
      </c>
      <c r="K72" s="162">
        <f t="shared" si="38"/>
        <v>2644</v>
      </c>
      <c r="L72" s="163">
        <f t="shared" si="39"/>
        <v>5764</v>
      </c>
      <c r="M72" s="164">
        <f t="shared" si="36"/>
        <v>4.4994600088050412E-3</v>
      </c>
    </row>
    <row r="73" spans="2:13" x14ac:dyDescent="0.25">
      <c r="B73" s="162" t="s">
        <v>123</v>
      </c>
      <c r="C73" s="163">
        <v>1426</v>
      </c>
      <c r="D73" s="163">
        <v>1205</v>
      </c>
      <c r="E73" s="163">
        <v>250</v>
      </c>
      <c r="F73" s="163">
        <v>1217</v>
      </c>
      <c r="G73" s="163">
        <v>2262</v>
      </c>
      <c r="H73" s="163">
        <v>3104</v>
      </c>
      <c r="I73" s="165">
        <f t="shared" si="40"/>
        <v>0.37223695844385496</v>
      </c>
      <c r="J73" s="164">
        <f t="shared" si="37"/>
        <v>1.5759336099585064</v>
      </c>
      <c r="K73" s="162">
        <f t="shared" si="38"/>
        <v>842</v>
      </c>
      <c r="L73" s="163">
        <f t="shared" si="39"/>
        <v>1899</v>
      </c>
      <c r="M73" s="164">
        <f t="shared" si="36"/>
        <v>1.0862817039224428E-3</v>
      </c>
    </row>
    <row r="74" spans="2:13" x14ac:dyDescent="0.25">
      <c r="B74" s="162" t="s">
        <v>119</v>
      </c>
      <c r="C74" s="163">
        <v>1872</v>
      </c>
      <c r="D74" s="163">
        <v>1487</v>
      </c>
      <c r="E74" s="163">
        <v>591</v>
      </c>
      <c r="F74" s="163">
        <v>1818</v>
      </c>
      <c r="G74" s="163">
        <v>1876</v>
      </c>
      <c r="H74" s="163">
        <v>2598</v>
      </c>
      <c r="I74" s="165">
        <f t="shared" si="40"/>
        <v>0.38486140724946694</v>
      </c>
      <c r="J74" s="164">
        <f t="shared" si="37"/>
        <v>0.74714189643577678</v>
      </c>
      <c r="K74" s="162">
        <f t="shared" si="38"/>
        <v>722</v>
      </c>
      <c r="L74" s="163">
        <f t="shared" si="39"/>
        <v>1111</v>
      </c>
      <c r="M74" s="164">
        <f t="shared" si="36"/>
        <v>9.0920098801240549E-4</v>
      </c>
    </row>
    <row r="75" spans="2:13" x14ac:dyDescent="0.25">
      <c r="B75" s="162" t="s">
        <v>128</v>
      </c>
      <c r="C75" s="163">
        <v>871</v>
      </c>
      <c r="D75" s="163">
        <v>1181</v>
      </c>
      <c r="E75" s="163">
        <v>634</v>
      </c>
      <c r="F75" s="163">
        <v>890</v>
      </c>
      <c r="G75" s="163">
        <v>3208</v>
      </c>
      <c r="H75" s="163">
        <v>1641</v>
      </c>
      <c r="I75" s="165">
        <f t="shared" si="40"/>
        <v>-0.48846633416458851</v>
      </c>
      <c r="J75" s="164">
        <f t="shared" si="37"/>
        <v>0.38950042337002544</v>
      </c>
      <c r="K75" s="162">
        <f t="shared" si="38"/>
        <v>-1567</v>
      </c>
      <c r="L75" s="163">
        <f t="shared" si="39"/>
        <v>460</v>
      </c>
      <c r="M75" s="164">
        <f t="shared" si="36"/>
        <v>5.7428746009559556E-4</v>
      </c>
    </row>
    <row r="76" spans="2:13" x14ac:dyDescent="0.25">
      <c r="B76" s="162" t="s">
        <v>131</v>
      </c>
      <c r="C76" s="163">
        <v>1827</v>
      </c>
      <c r="D76" s="163">
        <v>1329</v>
      </c>
      <c r="E76" s="163">
        <v>773</v>
      </c>
      <c r="F76" s="163">
        <v>284</v>
      </c>
      <c r="G76" s="163">
        <v>930</v>
      </c>
      <c r="H76" s="163">
        <v>203</v>
      </c>
      <c r="I76" s="165">
        <f t="shared" si="40"/>
        <v>-0.7817204301075269</v>
      </c>
      <c r="J76" s="164">
        <f t="shared" si="37"/>
        <v>-0.84725357411587665</v>
      </c>
      <c r="K76" s="162">
        <f t="shared" si="38"/>
        <v>-727</v>
      </c>
      <c r="L76" s="163">
        <f t="shared" si="39"/>
        <v>-1126</v>
      </c>
      <c r="M76" s="164">
        <f t="shared" si="36"/>
        <v>7.1042263497505121E-5</v>
      </c>
    </row>
    <row r="77" spans="2:13" x14ac:dyDescent="0.25">
      <c r="B77" s="168" t="s">
        <v>145</v>
      </c>
      <c r="C77" s="169">
        <f t="shared" ref="C77:H77" si="41">C69-SUM(C70:C76)</f>
        <v>17607</v>
      </c>
      <c r="D77" s="169">
        <f t="shared" si="41"/>
        <v>15385</v>
      </c>
      <c r="E77" s="169">
        <f t="shared" si="41"/>
        <v>4449</v>
      </c>
      <c r="F77" s="169">
        <f t="shared" si="41"/>
        <v>18704</v>
      </c>
      <c r="G77" s="169">
        <f t="shared" si="41"/>
        <v>28970</v>
      </c>
      <c r="H77" s="169">
        <f t="shared" si="41"/>
        <v>33631</v>
      </c>
      <c r="I77" s="171">
        <f t="shared" si="40"/>
        <v>0.16089057645840521</v>
      </c>
      <c r="J77" s="170">
        <f t="shared" si="37"/>
        <v>1.1859603509912251</v>
      </c>
      <c r="K77" s="168">
        <f>H77-G77</f>
        <v>4661</v>
      </c>
      <c r="L77" s="169">
        <f t="shared" si="39"/>
        <v>18246</v>
      </c>
      <c r="M77" s="170">
        <f t="shared" si="36"/>
        <v>1.1769568294012782E-2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436242</v>
      </c>
      <c r="D79" s="176">
        <f t="shared" ref="D79:H79" si="42">D80+D83</f>
        <v>417111</v>
      </c>
      <c r="E79" s="176">
        <f t="shared" si="42"/>
        <v>133535</v>
      </c>
      <c r="F79" s="176">
        <f t="shared" si="42"/>
        <v>371684</v>
      </c>
      <c r="G79" s="176">
        <f t="shared" si="42"/>
        <v>429134</v>
      </c>
      <c r="H79" s="176">
        <f t="shared" si="42"/>
        <v>496487</v>
      </c>
      <c r="I79" s="177">
        <f>IFERROR(H79/G79-1,"-")</f>
        <v>0.15695097568591621</v>
      </c>
      <c r="J79" s="177">
        <f>IFERROR(H79/D79-1,"-")</f>
        <v>0.1902994646508962</v>
      </c>
      <c r="K79" s="176">
        <f>H79-G79</f>
        <v>67353</v>
      </c>
      <c r="L79" s="176">
        <f>H79-D79</f>
        <v>79376</v>
      </c>
      <c r="M79" s="177">
        <f t="shared" ref="M79:M91" si="43">H79/H$9</f>
        <v>0.17375152845855085</v>
      </c>
    </row>
    <row r="80" spans="2:13" x14ac:dyDescent="0.25">
      <c r="B80" s="157" t="s">
        <v>97</v>
      </c>
      <c r="C80" s="158">
        <v>199767</v>
      </c>
      <c r="D80" s="158">
        <v>194089</v>
      </c>
      <c r="E80" s="158">
        <v>52528</v>
      </c>
      <c r="F80" s="158">
        <v>190074</v>
      </c>
      <c r="G80" s="158">
        <v>198281</v>
      </c>
      <c r="H80" s="158">
        <v>211637</v>
      </c>
      <c r="I80" s="160">
        <f>IFERROR(H80/G80-1,"-")</f>
        <v>6.7358950176769294E-2</v>
      </c>
      <c r="J80" s="159">
        <f t="shared" ref="J80:J91" si="44">IFERROR(H80/D80-1,"-")</f>
        <v>9.0412130517443012E-2</v>
      </c>
      <c r="K80" s="157">
        <f t="shared" ref="K80:K90" si="45">H80-G80</f>
        <v>13356</v>
      </c>
      <c r="L80" s="158">
        <f t="shared" ref="L80:L91" si="46">H80-D80</f>
        <v>17548</v>
      </c>
      <c r="M80" s="159">
        <f t="shared" si="43"/>
        <v>7.4064884334096012E-2</v>
      </c>
    </row>
    <row r="81" spans="2:13" x14ac:dyDescent="0.25">
      <c r="B81" s="162" t="s">
        <v>103</v>
      </c>
      <c r="C81" s="163">
        <v>45508</v>
      </c>
      <c r="D81" s="163">
        <v>33296</v>
      </c>
      <c r="E81" s="163">
        <v>10096</v>
      </c>
      <c r="F81" s="163">
        <v>46259</v>
      </c>
      <c r="G81" s="163">
        <v>41762</v>
      </c>
      <c r="H81" s="163">
        <v>52829</v>
      </c>
      <c r="I81" s="165">
        <f>IFERROR(H81/G81-1,"-")</f>
        <v>0.26500167616493453</v>
      </c>
      <c r="J81" s="164">
        <f t="shared" si="44"/>
        <v>0.58664704469005291</v>
      </c>
      <c r="K81" s="162">
        <f t="shared" si="45"/>
        <v>11067</v>
      </c>
      <c r="L81" s="163">
        <f t="shared" si="46"/>
        <v>19533</v>
      </c>
      <c r="M81" s="164">
        <f t="shared" si="43"/>
        <v>1.8488136641919693E-2</v>
      </c>
    </row>
    <row r="82" spans="2:13" x14ac:dyDescent="0.25">
      <c r="B82" s="162" t="s">
        <v>100</v>
      </c>
      <c r="C82" s="163">
        <v>154259</v>
      </c>
      <c r="D82" s="163">
        <v>160793</v>
      </c>
      <c r="E82" s="163">
        <v>42432</v>
      </c>
      <c r="F82" s="163">
        <v>143815</v>
      </c>
      <c r="G82" s="163">
        <v>156519</v>
      </c>
      <c r="H82" s="163">
        <v>158808</v>
      </c>
      <c r="I82" s="165">
        <f>IFERROR(H82/G82-1,"-")</f>
        <v>1.4624422594062159E-2</v>
      </c>
      <c r="J82" s="164">
        <f t="shared" si="44"/>
        <v>-1.2345064772720238E-2</v>
      </c>
      <c r="K82" s="162">
        <f t="shared" si="45"/>
        <v>2289</v>
      </c>
      <c r="L82" s="163">
        <f t="shared" si="46"/>
        <v>-1985</v>
      </c>
      <c r="M82" s="164">
        <f t="shared" si="43"/>
        <v>5.5576747692176319E-2</v>
      </c>
    </row>
    <row r="83" spans="2:13" x14ac:dyDescent="0.25">
      <c r="B83" s="157" t="s">
        <v>107</v>
      </c>
      <c r="C83" s="158">
        <v>236475</v>
      </c>
      <c r="D83" s="158">
        <v>223022</v>
      </c>
      <c r="E83" s="158">
        <v>81007</v>
      </c>
      <c r="F83" s="158">
        <v>181610</v>
      </c>
      <c r="G83" s="158">
        <v>230853</v>
      </c>
      <c r="H83" s="158">
        <v>284850</v>
      </c>
      <c r="I83" s="160">
        <f>IFERROR(H83/G83-1,"-")</f>
        <v>0.23390209354004488</v>
      </c>
      <c r="J83" s="159">
        <f t="shared" si="44"/>
        <v>0.27722825550842511</v>
      </c>
      <c r="K83" s="157">
        <f t="shared" si="45"/>
        <v>53997</v>
      </c>
      <c r="L83" s="158">
        <f t="shared" si="46"/>
        <v>61828</v>
      </c>
      <c r="M83" s="159">
        <f t="shared" si="43"/>
        <v>9.968664412445484E-2</v>
      </c>
    </row>
    <row r="84" spans="2:13" x14ac:dyDescent="0.25">
      <c r="B84" s="162" t="s">
        <v>110</v>
      </c>
      <c r="C84" s="163">
        <v>33964</v>
      </c>
      <c r="D84" s="163">
        <v>39843</v>
      </c>
      <c r="E84" s="163">
        <v>15526</v>
      </c>
      <c r="F84" s="163">
        <v>38465</v>
      </c>
      <c r="G84" s="163">
        <v>50127</v>
      </c>
      <c r="H84" s="163">
        <v>62049</v>
      </c>
      <c r="I84" s="165">
        <f t="shared" ref="I84:I91" si="47">IFERROR(H84/G84-1,"-")</f>
        <v>0.23783589682207196</v>
      </c>
      <c r="J84" s="164">
        <f t="shared" si="44"/>
        <v>0.55733754988329198</v>
      </c>
      <c r="K84" s="162">
        <f t="shared" si="45"/>
        <v>11922</v>
      </c>
      <c r="L84" s="163">
        <f t="shared" si="46"/>
        <v>22206</v>
      </c>
      <c r="M84" s="164">
        <f t="shared" si="43"/>
        <v>2.1714785259885197E-2</v>
      </c>
    </row>
    <row r="85" spans="2:13" x14ac:dyDescent="0.25">
      <c r="B85" s="162" t="s">
        <v>113</v>
      </c>
      <c r="C85" s="163">
        <v>110221</v>
      </c>
      <c r="D85" s="163">
        <v>90986</v>
      </c>
      <c r="E85" s="163">
        <v>29909</v>
      </c>
      <c r="F85" s="163">
        <v>58121</v>
      </c>
      <c r="G85" s="163">
        <v>69126</v>
      </c>
      <c r="H85" s="163">
        <v>77278</v>
      </c>
      <c r="I85" s="165">
        <f t="shared" si="47"/>
        <v>0.11792957787229108</v>
      </c>
      <c r="J85" s="164">
        <f t="shared" si="44"/>
        <v>-0.15066054118215988</v>
      </c>
      <c r="K85" s="162">
        <f t="shared" si="45"/>
        <v>8152</v>
      </c>
      <c r="L85" s="163">
        <f t="shared" si="46"/>
        <v>-13708</v>
      </c>
      <c r="M85" s="164">
        <f t="shared" si="43"/>
        <v>2.7044354869754685E-2</v>
      </c>
    </row>
    <row r="86" spans="2:13" x14ac:dyDescent="0.25">
      <c r="B86" s="162" t="s">
        <v>116</v>
      </c>
      <c r="C86" s="163">
        <v>12116</v>
      </c>
      <c r="D86" s="163">
        <v>13562</v>
      </c>
      <c r="E86" s="163">
        <v>5531</v>
      </c>
      <c r="F86" s="163">
        <v>16748</v>
      </c>
      <c r="G86" s="163">
        <v>23461</v>
      </c>
      <c r="H86" s="163">
        <v>35926</v>
      </c>
      <c r="I86" s="165">
        <f t="shared" si="47"/>
        <v>0.53130727590469284</v>
      </c>
      <c r="J86" s="164">
        <f t="shared" si="44"/>
        <v>1.6490193186845596</v>
      </c>
      <c r="K86" s="162">
        <f t="shared" si="45"/>
        <v>12465</v>
      </c>
      <c r="L86" s="163">
        <f t="shared" si="46"/>
        <v>22364</v>
      </c>
      <c r="M86" s="164">
        <f t="shared" si="43"/>
        <v>1.2572730829612655E-2</v>
      </c>
    </row>
    <row r="87" spans="2:13" x14ac:dyDescent="0.25">
      <c r="B87" s="162" t="s">
        <v>123</v>
      </c>
      <c r="C87" s="163">
        <v>5509</v>
      </c>
      <c r="D87" s="163">
        <v>4243</v>
      </c>
      <c r="E87" s="163">
        <v>1295</v>
      </c>
      <c r="F87" s="163">
        <v>3662</v>
      </c>
      <c r="G87" s="163">
        <v>4379</v>
      </c>
      <c r="H87" s="163">
        <v>8043</v>
      </c>
      <c r="I87" s="165">
        <f t="shared" si="47"/>
        <v>0.83672071249143642</v>
      </c>
      <c r="J87" s="164">
        <f t="shared" si="44"/>
        <v>0.89559274098515207</v>
      </c>
      <c r="K87" s="162">
        <f t="shared" si="45"/>
        <v>3664</v>
      </c>
      <c r="L87" s="163">
        <f t="shared" si="46"/>
        <v>3800</v>
      </c>
      <c r="M87" s="164">
        <f t="shared" si="43"/>
        <v>2.8147434744356338E-3</v>
      </c>
    </row>
    <row r="88" spans="2:13" x14ac:dyDescent="0.25">
      <c r="B88" s="162" t="s">
        <v>119</v>
      </c>
      <c r="C88" s="163">
        <v>4162</v>
      </c>
      <c r="D88" s="163">
        <v>3970</v>
      </c>
      <c r="E88" s="163">
        <v>1191</v>
      </c>
      <c r="F88" s="163">
        <v>3227</v>
      </c>
      <c r="G88" s="163">
        <v>3986</v>
      </c>
      <c r="H88" s="163">
        <v>5051</v>
      </c>
      <c r="I88" s="165">
        <f t="shared" si="47"/>
        <v>0.26718514801806315</v>
      </c>
      <c r="J88" s="164">
        <f t="shared" si="44"/>
        <v>0.27229219143576833</v>
      </c>
      <c r="K88" s="162">
        <f t="shared" si="45"/>
        <v>1065</v>
      </c>
      <c r="L88" s="163">
        <f t="shared" si="46"/>
        <v>1081</v>
      </c>
      <c r="M88" s="164">
        <f t="shared" si="43"/>
        <v>1.7676575020980215E-3</v>
      </c>
    </row>
    <row r="89" spans="2:13" x14ac:dyDescent="0.25">
      <c r="B89" s="162" t="s">
        <v>128</v>
      </c>
      <c r="C89" s="163">
        <v>2019</v>
      </c>
      <c r="D89" s="163">
        <v>2547</v>
      </c>
      <c r="E89" s="163">
        <v>1690</v>
      </c>
      <c r="F89" s="163">
        <v>1894</v>
      </c>
      <c r="G89" s="163">
        <v>2512</v>
      </c>
      <c r="H89" s="163">
        <v>2493</v>
      </c>
      <c r="I89" s="165">
        <f t="shared" si="47"/>
        <v>-7.563694267515908E-3</v>
      </c>
      <c r="J89" s="164">
        <f t="shared" si="44"/>
        <v>-2.1201413427561877E-2</v>
      </c>
      <c r="K89" s="162">
        <f t="shared" si="45"/>
        <v>-19</v>
      </c>
      <c r="L89" s="163">
        <f t="shared" si="46"/>
        <v>-54</v>
      </c>
      <c r="M89" s="164">
        <f t="shared" si="43"/>
        <v>8.7245498965162697E-4</v>
      </c>
    </row>
    <row r="90" spans="2:13" x14ac:dyDescent="0.25">
      <c r="B90" s="162" t="s">
        <v>131</v>
      </c>
      <c r="C90" s="163">
        <v>4841</v>
      </c>
      <c r="D90" s="163">
        <v>3992</v>
      </c>
      <c r="E90" s="163">
        <v>2266</v>
      </c>
      <c r="F90" s="163">
        <v>1655</v>
      </c>
      <c r="G90" s="163">
        <v>2550</v>
      </c>
      <c r="H90" s="163">
        <v>2984</v>
      </c>
      <c r="I90" s="165">
        <f t="shared" si="47"/>
        <v>0.17019607843137252</v>
      </c>
      <c r="J90" s="164">
        <f t="shared" si="44"/>
        <v>-0.25250501002004011</v>
      </c>
      <c r="K90" s="162">
        <f t="shared" si="45"/>
        <v>434</v>
      </c>
      <c r="L90" s="163">
        <f t="shared" si="46"/>
        <v>-1008</v>
      </c>
      <c r="M90" s="164">
        <f t="shared" si="43"/>
        <v>1.0442862772244103E-3</v>
      </c>
    </row>
    <row r="91" spans="2:13" x14ac:dyDescent="0.25">
      <c r="B91" s="168" t="s">
        <v>145</v>
      </c>
      <c r="C91" s="169">
        <f t="shared" ref="C91:H91" si="48">C83-SUM(C84:C90)</f>
        <v>63643</v>
      </c>
      <c r="D91" s="169">
        <f t="shared" si="48"/>
        <v>63879</v>
      </c>
      <c r="E91" s="169">
        <f t="shared" si="48"/>
        <v>23599</v>
      </c>
      <c r="F91" s="169">
        <f t="shared" si="48"/>
        <v>57838</v>
      </c>
      <c r="G91" s="169">
        <f t="shared" si="48"/>
        <v>74712</v>
      </c>
      <c r="H91" s="169">
        <f t="shared" si="48"/>
        <v>91026</v>
      </c>
      <c r="I91" s="171">
        <f t="shared" si="47"/>
        <v>0.21835849662704776</v>
      </c>
      <c r="J91" s="170">
        <f t="shared" si="44"/>
        <v>0.42497534400976855</v>
      </c>
      <c r="K91" s="168">
        <f>H91-G91</f>
        <v>16314</v>
      </c>
      <c r="L91" s="169">
        <f t="shared" si="46"/>
        <v>27147</v>
      </c>
      <c r="M91" s="170">
        <f t="shared" si="43"/>
        <v>3.1855630921792617E-2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35461</v>
      </c>
      <c r="D93" s="176">
        <f t="shared" ref="D93:H93" si="49">D94+D97</f>
        <v>35588</v>
      </c>
      <c r="E93" s="176">
        <f t="shared" si="49"/>
        <v>15531</v>
      </c>
      <c r="F93" s="176">
        <f t="shared" si="49"/>
        <v>32878</v>
      </c>
      <c r="G93" s="176">
        <f t="shared" si="49"/>
        <v>39668</v>
      </c>
      <c r="H93" s="176">
        <f t="shared" si="49"/>
        <v>36690</v>
      </c>
      <c r="I93" s="177">
        <f>IFERROR(H93/G93-1,"-")</f>
        <v>-7.5073106786326504E-2</v>
      </c>
      <c r="J93" s="177">
        <f>IFERROR(H93/D93-1,"-")</f>
        <v>3.0965493986737203E-2</v>
      </c>
      <c r="K93" s="176">
        <f>H93-G93</f>
        <v>-2978</v>
      </c>
      <c r="L93" s="176">
        <f>H93-D93</f>
        <v>1102</v>
      </c>
      <c r="M93" s="177">
        <f t="shared" ref="M93:M105" si="50">H93/H$9</f>
        <v>1.2840101712923463E-2</v>
      </c>
    </row>
    <row r="94" spans="2:13" x14ac:dyDescent="0.25">
      <c r="B94" s="157" t="s">
        <v>97</v>
      </c>
      <c r="C94" s="158">
        <v>22519</v>
      </c>
      <c r="D94" s="158">
        <v>23451</v>
      </c>
      <c r="E94" s="158">
        <v>9589</v>
      </c>
      <c r="F94" s="158">
        <v>21277</v>
      </c>
      <c r="G94" s="158">
        <v>26478</v>
      </c>
      <c r="H94" s="158">
        <v>22061</v>
      </c>
      <c r="I94" s="160">
        <f>IFERROR(H94/G94-1,"-")</f>
        <v>-0.16681773547851042</v>
      </c>
      <c r="J94" s="159">
        <f t="shared" ref="J94:J105" si="51">IFERROR(H94/D94-1,"-")</f>
        <v>-5.9272525691868139E-2</v>
      </c>
      <c r="K94" s="157">
        <f t="shared" ref="K94:K104" si="52">H94-G94</f>
        <v>-4417</v>
      </c>
      <c r="L94" s="158">
        <f t="shared" ref="L94:L105" si="53">H94-D94</f>
        <v>-1390</v>
      </c>
      <c r="M94" s="159">
        <f t="shared" si="50"/>
        <v>7.7205092365441406E-3</v>
      </c>
    </row>
    <row r="95" spans="2:13" x14ac:dyDescent="0.25">
      <c r="B95" s="162" t="s">
        <v>103</v>
      </c>
      <c r="C95" s="163">
        <v>11033</v>
      </c>
      <c r="D95" s="163">
        <v>11495</v>
      </c>
      <c r="E95" s="163">
        <v>5251</v>
      </c>
      <c r="F95" s="163">
        <v>10214</v>
      </c>
      <c r="G95" s="163">
        <v>8603</v>
      </c>
      <c r="H95" s="163">
        <v>6456</v>
      </c>
      <c r="I95" s="165">
        <f>IFERROR(H95/G95-1,"-")</f>
        <v>-0.24956410554457742</v>
      </c>
      <c r="J95" s="164">
        <f t="shared" si="51"/>
        <v>-0.43836450630709001</v>
      </c>
      <c r="K95" s="162">
        <f t="shared" si="52"/>
        <v>-2147</v>
      </c>
      <c r="L95" s="163">
        <f t="shared" si="53"/>
        <v>-5039</v>
      </c>
      <c r="M95" s="164">
        <f t="shared" si="50"/>
        <v>2.259353956354153E-3</v>
      </c>
    </row>
    <row r="96" spans="2:13" x14ac:dyDescent="0.25">
      <c r="B96" s="162" t="s">
        <v>100</v>
      </c>
      <c r="C96" s="163">
        <v>11486</v>
      </c>
      <c r="D96" s="163">
        <v>11956</v>
      </c>
      <c r="E96" s="163">
        <v>4338</v>
      </c>
      <c r="F96" s="163">
        <v>11063</v>
      </c>
      <c r="G96" s="163">
        <v>17875</v>
      </c>
      <c r="H96" s="163">
        <v>15605</v>
      </c>
      <c r="I96" s="165">
        <f>IFERROR(H96/G96-1,"-")</f>
        <v>-0.12699300699300697</v>
      </c>
      <c r="J96" s="164">
        <f t="shared" si="51"/>
        <v>0.30520240883238547</v>
      </c>
      <c r="K96" s="162">
        <f t="shared" si="52"/>
        <v>-2270</v>
      </c>
      <c r="L96" s="163">
        <f t="shared" si="53"/>
        <v>3649</v>
      </c>
      <c r="M96" s="164">
        <f t="shared" si="50"/>
        <v>5.4611552801899872E-3</v>
      </c>
    </row>
    <row r="97" spans="2:13" x14ac:dyDescent="0.25">
      <c r="B97" s="157" t="s">
        <v>107</v>
      </c>
      <c r="C97" s="158">
        <v>12942</v>
      </c>
      <c r="D97" s="158">
        <v>12137</v>
      </c>
      <c r="E97" s="158">
        <v>5942</v>
      </c>
      <c r="F97" s="158">
        <v>11601</v>
      </c>
      <c r="G97" s="158">
        <v>13190</v>
      </c>
      <c r="H97" s="158">
        <v>14629</v>
      </c>
      <c r="I97" s="160">
        <f>IFERROR(H97/G97-1,"-")</f>
        <v>0.10909780136467018</v>
      </c>
      <c r="J97" s="159">
        <f t="shared" si="51"/>
        <v>0.20532256735601884</v>
      </c>
      <c r="K97" s="157">
        <f t="shared" si="52"/>
        <v>1439</v>
      </c>
      <c r="L97" s="158">
        <f t="shared" si="53"/>
        <v>2492</v>
      </c>
      <c r="M97" s="159">
        <f t="shared" si="50"/>
        <v>5.1195924763793223E-3</v>
      </c>
    </row>
    <row r="98" spans="2:13" x14ac:dyDescent="0.25">
      <c r="B98" s="162" t="s">
        <v>110</v>
      </c>
      <c r="C98" s="163">
        <v>1519</v>
      </c>
      <c r="D98" s="163">
        <v>1627</v>
      </c>
      <c r="E98" s="163">
        <v>1018</v>
      </c>
      <c r="F98" s="163">
        <v>1498</v>
      </c>
      <c r="G98" s="163">
        <v>1874</v>
      </c>
      <c r="H98" s="163">
        <v>2123</v>
      </c>
      <c r="I98" s="165">
        <f t="shared" ref="I98:I105" si="54">IFERROR(H98/G98-1,"-")</f>
        <v>0.1328708644610459</v>
      </c>
      <c r="J98" s="164">
        <f t="shared" si="51"/>
        <v>0.30485556238475731</v>
      </c>
      <c r="K98" s="162">
        <f t="shared" si="52"/>
        <v>249</v>
      </c>
      <c r="L98" s="163">
        <f t="shared" si="53"/>
        <v>496</v>
      </c>
      <c r="M98" s="164">
        <f t="shared" si="50"/>
        <v>7.4296909066602645E-4</v>
      </c>
    </row>
    <row r="99" spans="2:13" x14ac:dyDescent="0.25">
      <c r="B99" s="162" t="s">
        <v>113</v>
      </c>
      <c r="C99" s="163">
        <v>2809</v>
      </c>
      <c r="D99" s="163">
        <v>2414</v>
      </c>
      <c r="E99" s="163">
        <v>1157</v>
      </c>
      <c r="F99" s="163">
        <v>2172</v>
      </c>
      <c r="G99" s="163">
        <v>2367</v>
      </c>
      <c r="H99" s="163">
        <v>2786</v>
      </c>
      <c r="I99" s="165">
        <f t="shared" si="54"/>
        <v>0.17701732150401361</v>
      </c>
      <c r="J99" s="164">
        <f t="shared" si="51"/>
        <v>0.15410107705053844</v>
      </c>
      <c r="K99" s="162">
        <f t="shared" si="52"/>
        <v>419</v>
      </c>
      <c r="L99" s="163">
        <f t="shared" si="53"/>
        <v>372</v>
      </c>
      <c r="M99" s="164">
        <f t="shared" si="50"/>
        <v>9.7499382317265651E-4</v>
      </c>
    </row>
    <row r="100" spans="2:13" x14ac:dyDescent="0.25">
      <c r="B100" s="162" t="s">
        <v>116</v>
      </c>
      <c r="C100" s="163">
        <v>2867</v>
      </c>
      <c r="D100" s="163">
        <v>2598</v>
      </c>
      <c r="E100" s="163">
        <v>1446</v>
      </c>
      <c r="F100" s="163">
        <v>2389</v>
      </c>
      <c r="G100" s="163">
        <v>2631</v>
      </c>
      <c r="H100" s="163">
        <v>2600</v>
      </c>
      <c r="I100" s="165">
        <f t="shared" si="54"/>
        <v>-1.1782592170277439E-2</v>
      </c>
      <c r="J100" s="164">
        <f t="shared" si="51"/>
        <v>7.698229407235857E-4</v>
      </c>
      <c r="K100" s="162">
        <f t="shared" si="52"/>
        <v>-31</v>
      </c>
      <c r="L100" s="163">
        <f t="shared" si="53"/>
        <v>2</v>
      </c>
      <c r="M100" s="164">
        <f t="shared" si="50"/>
        <v>9.0990091179070603E-4</v>
      </c>
    </row>
    <row r="101" spans="2:13" x14ac:dyDescent="0.25">
      <c r="B101" s="162" t="s">
        <v>123</v>
      </c>
      <c r="C101" s="163">
        <v>379</v>
      </c>
      <c r="D101" s="163">
        <v>413</v>
      </c>
      <c r="E101" s="163">
        <v>274</v>
      </c>
      <c r="F101" s="163">
        <v>820</v>
      </c>
      <c r="G101" s="163">
        <v>615</v>
      </c>
      <c r="H101" s="163">
        <v>670</v>
      </c>
      <c r="I101" s="165">
        <f t="shared" si="54"/>
        <v>8.9430894308943021E-2</v>
      </c>
      <c r="J101" s="164">
        <f t="shared" si="51"/>
        <v>0.62227602905569013</v>
      </c>
      <c r="K101" s="162">
        <f t="shared" si="52"/>
        <v>55</v>
      </c>
      <c r="L101" s="163">
        <f t="shared" si="53"/>
        <v>257</v>
      </c>
      <c r="M101" s="164">
        <f t="shared" si="50"/>
        <v>2.3447446573068192E-4</v>
      </c>
    </row>
    <row r="102" spans="2:13" x14ac:dyDescent="0.25">
      <c r="B102" s="162" t="s">
        <v>119</v>
      </c>
      <c r="C102" s="163">
        <v>305</v>
      </c>
      <c r="D102" s="163">
        <v>357</v>
      </c>
      <c r="E102" s="163">
        <v>177</v>
      </c>
      <c r="F102" s="163">
        <v>493</v>
      </c>
      <c r="G102" s="163">
        <v>385</v>
      </c>
      <c r="H102" s="163">
        <v>598</v>
      </c>
      <c r="I102" s="165">
        <f t="shared" si="54"/>
        <v>0.55324675324675332</v>
      </c>
      <c r="J102" s="164">
        <f t="shared" si="51"/>
        <v>0.67507002801120453</v>
      </c>
      <c r="K102" s="162">
        <f t="shared" si="52"/>
        <v>213</v>
      </c>
      <c r="L102" s="163">
        <f t="shared" si="53"/>
        <v>241</v>
      </c>
      <c r="M102" s="164">
        <f t="shared" si="50"/>
        <v>2.0927720971186239E-4</v>
      </c>
    </row>
    <row r="103" spans="2:13" x14ac:dyDescent="0.25">
      <c r="B103" s="162" t="s">
        <v>128</v>
      </c>
      <c r="C103" s="163">
        <v>98</v>
      </c>
      <c r="D103" s="163">
        <v>105</v>
      </c>
      <c r="E103" s="163">
        <v>113</v>
      </c>
      <c r="F103" s="163">
        <v>217</v>
      </c>
      <c r="G103" s="163">
        <v>102</v>
      </c>
      <c r="H103" s="163">
        <v>165</v>
      </c>
      <c r="I103" s="165">
        <f t="shared" si="54"/>
        <v>0.61764705882352944</v>
      </c>
      <c r="J103" s="164">
        <f t="shared" si="51"/>
        <v>0.5714285714285714</v>
      </c>
      <c r="K103" s="162">
        <f t="shared" si="52"/>
        <v>63</v>
      </c>
      <c r="L103" s="163">
        <f t="shared" si="53"/>
        <v>60</v>
      </c>
      <c r="M103" s="164">
        <f t="shared" si="50"/>
        <v>5.7743711709794803E-5</v>
      </c>
    </row>
    <row r="104" spans="2:13" x14ac:dyDescent="0.25">
      <c r="B104" s="162" t="s">
        <v>131</v>
      </c>
      <c r="C104" s="163">
        <v>232</v>
      </c>
      <c r="D104" s="163">
        <v>146</v>
      </c>
      <c r="E104" s="163">
        <v>64</v>
      </c>
      <c r="F104" s="163">
        <v>108</v>
      </c>
      <c r="G104" s="163">
        <v>178</v>
      </c>
      <c r="H104" s="163">
        <v>272</v>
      </c>
      <c r="I104" s="165">
        <f t="shared" si="54"/>
        <v>0.5280898876404494</v>
      </c>
      <c r="J104" s="164">
        <f t="shared" si="51"/>
        <v>0.86301369863013688</v>
      </c>
      <c r="K104" s="162">
        <f t="shared" si="52"/>
        <v>94</v>
      </c>
      <c r="L104" s="163">
        <f t="shared" si="53"/>
        <v>126</v>
      </c>
      <c r="M104" s="164">
        <f t="shared" si="50"/>
        <v>9.5189633848873859E-5</v>
      </c>
    </row>
    <row r="105" spans="2:13" x14ac:dyDescent="0.25">
      <c r="B105" s="168" t="s">
        <v>145</v>
      </c>
      <c r="C105" s="169">
        <f t="shared" ref="C105:H105" si="55">C97-SUM(C98:C104)</f>
        <v>4733</v>
      </c>
      <c r="D105" s="169">
        <f t="shared" si="55"/>
        <v>4477</v>
      </c>
      <c r="E105" s="169">
        <f t="shared" si="55"/>
        <v>1693</v>
      </c>
      <c r="F105" s="169">
        <f t="shared" si="55"/>
        <v>3904</v>
      </c>
      <c r="G105" s="169">
        <f t="shared" si="55"/>
        <v>5038</v>
      </c>
      <c r="H105" s="169">
        <f t="shared" si="55"/>
        <v>5415</v>
      </c>
      <c r="I105" s="171">
        <f t="shared" si="54"/>
        <v>7.483128225486313E-2</v>
      </c>
      <c r="J105" s="170">
        <f t="shared" si="51"/>
        <v>0.20951530042439126</v>
      </c>
      <c r="K105" s="168">
        <f>H105-G105</f>
        <v>377</v>
      </c>
      <c r="L105" s="169">
        <f t="shared" si="53"/>
        <v>938</v>
      </c>
      <c r="M105" s="170">
        <f t="shared" si="50"/>
        <v>1.8950436297487203E-3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55784</v>
      </c>
      <c r="D107" s="176">
        <f t="shared" ref="D107:H107" si="56">D108+D111</f>
        <v>57433</v>
      </c>
      <c r="E107" s="176">
        <f t="shared" si="56"/>
        <v>34253</v>
      </c>
      <c r="F107" s="176">
        <f t="shared" si="56"/>
        <v>109813</v>
      </c>
      <c r="G107" s="176">
        <f t="shared" si="56"/>
        <v>147358</v>
      </c>
      <c r="H107" s="176">
        <f t="shared" si="56"/>
        <v>139462</v>
      </c>
      <c r="I107" s="177">
        <f>IFERROR(H107/G107-1,"-")</f>
        <v>-5.3583789139374893E-2</v>
      </c>
      <c r="J107" s="177">
        <f>IFERROR(H107/D107-1,"-")</f>
        <v>1.4282555325335609</v>
      </c>
      <c r="K107" s="176">
        <f>H107-G107</f>
        <v>-7896</v>
      </c>
      <c r="L107" s="176">
        <f>H107-D107</f>
        <v>82029</v>
      </c>
      <c r="M107" s="177">
        <f t="shared" ref="M107:M119" si="57">H107/H$9</f>
        <v>4.8806384984675169E-2</v>
      </c>
    </row>
    <row r="108" spans="2:13" x14ac:dyDescent="0.25">
      <c r="B108" s="157" t="s">
        <v>97</v>
      </c>
      <c r="C108" s="158">
        <v>10699</v>
      </c>
      <c r="D108" s="158">
        <v>12022</v>
      </c>
      <c r="E108" s="158">
        <v>13775</v>
      </c>
      <c r="F108" s="158">
        <v>26353</v>
      </c>
      <c r="G108" s="158">
        <v>33173</v>
      </c>
      <c r="H108" s="158">
        <v>30723</v>
      </c>
      <c r="I108" s="160">
        <f>IFERROR(H108/G108-1,"-")</f>
        <v>-7.3855243722304231E-2</v>
      </c>
      <c r="J108" s="159">
        <f t="shared" ref="J108:J119" si="58">IFERROR(H108/D108-1,"-")</f>
        <v>1.5555647978705704</v>
      </c>
      <c r="K108" s="157">
        <f t="shared" ref="K108:K118" si="59">H108-G108</f>
        <v>-2450</v>
      </c>
      <c r="L108" s="158">
        <f t="shared" ref="L108:L119" si="60">H108-D108</f>
        <v>18701</v>
      </c>
      <c r="M108" s="159">
        <f t="shared" si="57"/>
        <v>1.0751879120363792E-2</v>
      </c>
    </row>
    <row r="109" spans="2:13" x14ac:dyDescent="0.25">
      <c r="B109" s="162" t="s">
        <v>103</v>
      </c>
      <c r="C109" s="163">
        <v>1767</v>
      </c>
      <c r="D109" s="163">
        <v>2135</v>
      </c>
      <c r="E109" s="163">
        <v>308</v>
      </c>
      <c r="F109" s="163">
        <v>7430</v>
      </c>
      <c r="G109" s="163">
        <v>11643</v>
      </c>
      <c r="H109" s="163">
        <v>8822</v>
      </c>
      <c r="I109" s="165">
        <f>IFERROR(H109/G109-1,"-")</f>
        <v>-0.24229150562569779</v>
      </c>
      <c r="J109" s="164">
        <f t="shared" si="58"/>
        <v>3.1320843091334893</v>
      </c>
      <c r="K109" s="162">
        <f t="shared" si="59"/>
        <v>-2821</v>
      </c>
      <c r="L109" s="163">
        <f t="shared" si="60"/>
        <v>6687</v>
      </c>
      <c r="M109" s="164">
        <f t="shared" si="57"/>
        <v>3.0873637860836956E-3</v>
      </c>
    </row>
    <row r="110" spans="2:13" x14ac:dyDescent="0.25">
      <c r="B110" s="162" t="s">
        <v>100</v>
      </c>
      <c r="C110" s="163">
        <v>8932</v>
      </c>
      <c r="D110" s="163">
        <v>9887</v>
      </c>
      <c r="E110" s="163">
        <v>13467</v>
      </c>
      <c r="F110" s="163">
        <v>18923</v>
      </c>
      <c r="G110" s="163">
        <v>21530</v>
      </c>
      <c r="H110" s="163">
        <v>21901</v>
      </c>
      <c r="I110" s="165">
        <f>IFERROR(H110/G110-1,"-")</f>
        <v>1.7231769623780702E-2</v>
      </c>
      <c r="J110" s="164">
        <f t="shared" si="58"/>
        <v>1.2151309800748455</v>
      </c>
      <c r="K110" s="162">
        <f t="shared" si="59"/>
        <v>371</v>
      </c>
      <c r="L110" s="163">
        <f t="shared" si="60"/>
        <v>12014</v>
      </c>
      <c r="M110" s="164">
        <f t="shared" si="57"/>
        <v>7.6645153342800969E-3</v>
      </c>
    </row>
    <row r="111" spans="2:13" x14ac:dyDescent="0.25">
      <c r="B111" s="157" t="s">
        <v>107</v>
      </c>
      <c r="C111" s="158">
        <v>45085</v>
      </c>
      <c r="D111" s="158">
        <v>45411</v>
      </c>
      <c r="E111" s="158">
        <v>20478</v>
      </c>
      <c r="F111" s="158">
        <v>83460</v>
      </c>
      <c r="G111" s="158">
        <v>114185</v>
      </c>
      <c r="H111" s="158">
        <v>108739</v>
      </c>
      <c r="I111" s="160">
        <f>IFERROR(H111/G111-1,"-")</f>
        <v>-4.7694530805272195E-2</v>
      </c>
      <c r="J111" s="159">
        <f t="shared" si="58"/>
        <v>1.3945519807976039</v>
      </c>
      <c r="K111" s="157">
        <f t="shared" si="59"/>
        <v>-5446</v>
      </c>
      <c r="L111" s="158">
        <f t="shared" si="60"/>
        <v>63328</v>
      </c>
      <c r="M111" s="159">
        <f t="shared" si="57"/>
        <v>3.8054505864311375E-2</v>
      </c>
    </row>
    <row r="112" spans="2:13" x14ac:dyDescent="0.25">
      <c r="B112" s="162" t="s">
        <v>110</v>
      </c>
      <c r="C112" s="163">
        <v>23618</v>
      </c>
      <c r="D112" s="163">
        <v>25612</v>
      </c>
      <c r="E112" s="163">
        <v>10709</v>
      </c>
      <c r="F112" s="163">
        <v>49565</v>
      </c>
      <c r="G112" s="163">
        <v>74713</v>
      </c>
      <c r="H112" s="163">
        <v>67869</v>
      </c>
      <c r="I112" s="165">
        <f t="shared" ref="I112:I119" si="61">IFERROR(H112/G112-1,"-")</f>
        <v>-9.1603870812308474E-2</v>
      </c>
      <c r="J112" s="164">
        <f t="shared" si="58"/>
        <v>1.6498906762455099</v>
      </c>
      <c r="K112" s="162">
        <f t="shared" si="59"/>
        <v>-6844</v>
      </c>
      <c r="L112" s="163">
        <f t="shared" si="60"/>
        <v>42257</v>
      </c>
      <c r="M112" s="164">
        <f t="shared" si="57"/>
        <v>2.375156345473978E-2</v>
      </c>
    </row>
    <row r="113" spans="2:13" x14ac:dyDescent="0.25">
      <c r="B113" s="162" t="s">
        <v>113</v>
      </c>
      <c r="C113" s="163">
        <v>3438</v>
      </c>
      <c r="D113" s="163">
        <v>3003</v>
      </c>
      <c r="E113" s="163">
        <v>1745</v>
      </c>
      <c r="F113" s="163">
        <v>3756</v>
      </c>
      <c r="G113" s="163">
        <v>4908</v>
      </c>
      <c r="H113" s="163">
        <v>4708</v>
      </c>
      <c r="I113" s="165">
        <f t="shared" si="61"/>
        <v>-4.0749796251018711E-2</v>
      </c>
      <c r="J113" s="164">
        <f t="shared" si="58"/>
        <v>0.56776556776556775</v>
      </c>
      <c r="K113" s="162">
        <f t="shared" si="59"/>
        <v>-200</v>
      </c>
      <c r="L113" s="163">
        <f t="shared" si="60"/>
        <v>1705</v>
      </c>
      <c r="M113" s="164">
        <f t="shared" si="57"/>
        <v>1.6476205741194783E-3</v>
      </c>
    </row>
    <row r="114" spans="2:13" x14ac:dyDescent="0.25">
      <c r="B114" s="162" t="s">
        <v>116</v>
      </c>
      <c r="C114" s="163">
        <v>7988</v>
      </c>
      <c r="D114" s="163">
        <v>7004</v>
      </c>
      <c r="E114" s="163">
        <v>1108</v>
      </c>
      <c r="F114" s="163">
        <v>5391</v>
      </c>
      <c r="G114" s="163">
        <v>9383</v>
      </c>
      <c r="H114" s="163">
        <v>8106</v>
      </c>
      <c r="I114" s="165">
        <f t="shared" si="61"/>
        <v>-0.13609719705851009</v>
      </c>
      <c r="J114" s="164">
        <f t="shared" si="58"/>
        <v>0.15733866362078808</v>
      </c>
      <c r="K114" s="162">
        <f t="shared" si="59"/>
        <v>-1277</v>
      </c>
      <c r="L114" s="163">
        <f t="shared" si="60"/>
        <v>1102</v>
      </c>
      <c r="M114" s="164">
        <f t="shared" si="57"/>
        <v>2.8367910734521011E-3</v>
      </c>
    </row>
    <row r="115" spans="2:13" x14ac:dyDescent="0.25">
      <c r="B115" s="162" t="s">
        <v>123</v>
      </c>
      <c r="C115" s="163">
        <v>1131</v>
      </c>
      <c r="D115" s="163">
        <v>726</v>
      </c>
      <c r="E115" s="163">
        <v>869</v>
      </c>
      <c r="F115" s="163">
        <v>3932</v>
      </c>
      <c r="G115" s="163">
        <v>3603</v>
      </c>
      <c r="H115" s="163">
        <v>3668</v>
      </c>
      <c r="I115" s="165">
        <f t="shared" si="61"/>
        <v>1.8040521787399344E-2</v>
      </c>
      <c r="J115" s="164">
        <f t="shared" si="58"/>
        <v>4.0523415977961434</v>
      </c>
      <c r="K115" s="162">
        <f t="shared" si="59"/>
        <v>65</v>
      </c>
      <c r="L115" s="163">
        <f t="shared" si="60"/>
        <v>2942</v>
      </c>
      <c r="M115" s="164">
        <f t="shared" si="57"/>
        <v>1.283660209403196E-3</v>
      </c>
    </row>
    <row r="116" spans="2:13" x14ac:dyDescent="0.25">
      <c r="B116" s="162" t="s">
        <v>119</v>
      </c>
      <c r="C116" s="163">
        <v>1981</v>
      </c>
      <c r="D116" s="163">
        <v>2209</v>
      </c>
      <c r="E116" s="163">
        <v>1069</v>
      </c>
      <c r="F116" s="163">
        <v>3050</v>
      </c>
      <c r="G116" s="163">
        <v>3317</v>
      </c>
      <c r="H116" s="163">
        <v>2958</v>
      </c>
      <c r="I116" s="165">
        <f t="shared" si="61"/>
        <v>-0.10823032861018989</v>
      </c>
      <c r="J116" s="164">
        <f t="shared" si="58"/>
        <v>0.33906745133544591</v>
      </c>
      <c r="K116" s="162">
        <f t="shared" si="59"/>
        <v>-359</v>
      </c>
      <c r="L116" s="163">
        <f t="shared" si="60"/>
        <v>749</v>
      </c>
      <c r="M116" s="164">
        <f t="shared" si="57"/>
        <v>1.0351872681065033E-3</v>
      </c>
    </row>
    <row r="117" spans="2:13" x14ac:dyDescent="0.25">
      <c r="B117" s="162" t="s">
        <v>128</v>
      </c>
      <c r="C117" s="163">
        <v>315</v>
      </c>
      <c r="D117" s="163">
        <v>241</v>
      </c>
      <c r="E117" s="163">
        <v>209</v>
      </c>
      <c r="F117" s="163">
        <v>474</v>
      </c>
      <c r="G117" s="163">
        <v>754</v>
      </c>
      <c r="H117" s="163">
        <v>826</v>
      </c>
      <c r="I117" s="165">
        <f t="shared" si="61"/>
        <v>9.5490716180371304E-2</v>
      </c>
      <c r="J117" s="164">
        <f t="shared" si="58"/>
        <v>2.4273858921161824</v>
      </c>
      <c r="K117" s="162">
        <f t="shared" si="59"/>
        <v>72</v>
      </c>
      <c r="L117" s="163">
        <f t="shared" si="60"/>
        <v>585</v>
      </c>
      <c r="M117" s="164">
        <f t="shared" si="57"/>
        <v>2.8906852043812431E-4</v>
      </c>
    </row>
    <row r="118" spans="2:13" x14ac:dyDescent="0.25">
      <c r="B118" s="162" t="s">
        <v>131</v>
      </c>
      <c r="C118" s="163">
        <v>865</v>
      </c>
      <c r="D118" s="163">
        <v>681</v>
      </c>
      <c r="E118" s="163">
        <v>526</v>
      </c>
      <c r="F118" s="163">
        <v>638</v>
      </c>
      <c r="G118" s="163">
        <v>396</v>
      </c>
      <c r="H118" s="163">
        <v>1042</v>
      </c>
      <c r="I118" s="165">
        <f t="shared" si="61"/>
        <v>1.6313131313131315</v>
      </c>
      <c r="J118" s="164">
        <f t="shared" si="58"/>
        <v>0.53010279001468419</v>
      </c>
      <c r="K118" s="162">
        <f t="shared" si="59"/>
        <v>646</v>
      </c>
      <c r="L118" s="163">
        <f t="shared" si="60"/>
        <v>361</v>
      </c>
      <c r="M118" s="164">
        <f t="shared" si="57"/>
        <v>3.6466028849458293E-4</v>
      </c>
    </row>
    <row r="119" spans="2:13" x14ac:dyDescent="0.25">
      <c r="B119" s="168" t="s">
        <v>145</v>
      </c>
      <c r="C119" s="169">
        <f t="shared" ref="C119:H119" si="62">C111-SUM(C112:C118)</f>
        <v>5749</v>
      </c>
      <c r="D119" s="169">
        <f t="shared" si="62"/>
        <v>5935</v>
      </c>
      <c r="E119" s="169">
        <f t="shared" si="62"/>
        <v>4243</v>
      </c>
      <c r="F119" s="169">
        <f t="shared" si="62"/>
        <v>16654</v>
      </c>
      <c r="G119" s="169">
        <f t="shared" si="62"/>
        <v>17111</v>
      </c>
      <c r="H119" s="169">
        <f t="shared" si="62"/>
        <v>19562</v>
      </c>
      <c r="I119" s="171">
        <f t="shared" si="61"/>
        <v>0.14324118987785628</v>
      </c>
      <c r="J119" s="170">
        <f t="shared" si="58"/>
        <v>2.2960404380791912</v>
      </c>
      <c r="K119" s="168">
        <f>H119-G119</f>
        <v>2451</v>
      </c>
      <c r="L119" s="169">
        <f t="shared" si="60"/>
        <v>13627</v>
      </c>
      <c r="M119" s="170">
        <f t="shared" si="57"/>
        <v>6.845954475557612E-3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154189</v>
      </c>
      <c r="D121" s="176">
        <f t="shared" ref="D121:H121" si="63">D122+D125</f>
        <v>143138</v>
      </c>
      <c r="E121" s="176">
        <f t="shared" si="63"/>
        <v>59629</v>
      </c>
      <c r="F121" s="176">
        <f t="shared" si="63"/>
        <v>138024</v>
      </c>
      <c r="G121" s="176">
        <f t="shared" si="63"/>
        <v>158379</v>
      </c>
      <c r="H121" s="176">
        <f t="shared" si="63"/>
        <v>162243</v>
      </c>
      <c r="I121" s="177">
        <f>IFERROR(H121/G121-1,"-")</f>
        <v>2.4397173867747535E-2</v>
      </c>
      <c r="J121" s="177">
        <f>IFERROR(H121/D121-1,"-")</f>
        <v>0.13347259288239322</v>
      </c>
      <c r="K121" s="176">
        <f>H121-G121</f>
        <v>3864</v>
      </c>
      <c r="L121" s="176">
        <f>H121-D121</f>
        <v>19105</v>
      </c>
      <c r="M121" s="177">
        <f t="shared" ref="M121:M133" si="64">H121/H$9</f>
        <v>5.6778866781407505E-2</v>
      </c>
    </row>
    <row r="122" spans="2:13" x14ac:dyDescent="0.25">
      <c r="B122" s="157" t="s">
        <v>97</v>
      </c>
      <c r="C122" s="158">
        <v>91686</v>
      </c>
      <c r="D122" s="158">
        <v>78235</v>
      </c>
      <c r="E122" s="158">
        <v>31132</v>
      </c>
      <c r="F122" s="158">
        <v>84383</v>
      </c>
      <c r="G122" s="158">
        <v>97014</v>
      </c>
      <c r="H122" s="158">
        <v>101537</v>
      </c>
      <c r="I122" s="160">
        <f>IFERROR(H122/G122-1,"-")</f>
        <v>4.6622137011153031E-2</v>
      </c>
      <c r="J122" s="159">
        <f t="shared" ref="J122:J133" si="65">IFERROR(H122/D122-1,"-")</f>
        <v>0.29784623250463338</v>
      </c>
      <c r="K122" s="157">
        <f t="shared" ref="K122:K132" si="66">H122-G122</f>
        <v>4523</v>
      </c>
      <c r="L122" s="158">
        <f t="shared" ref="L122:L133" si="67">H122-D122</f>
        <v>23302</v>
      </c>
      <c r="M122" s="159">
        <f t="shared" si="64"/>
        <v>3.5534080338651124E-2</v>
      </c>
    </row>
    <row r="123" spans="2:13" x14ac:dyDescent="0.25">
      <c r="B123" s="162" t="s">
        <v>103</v>
      </c>
      <c r="C123" s="163">
        <v>51416</v>
      </c>
      <c r="D123" s="163">
        <v>39630</v>
      </c>
      <c r="E123" s="163">
        <v>14921</v>
      </c>
      <c r="F123" s="163">
        <v>44023</v>
      </c>
      <c r="G123" s="163">
        <v>43982</v>
      </c>
      <c r="H123" s="163">
        <v>49326</v>
      </c>
      <c r="I123" s="165">
        <f>IFERROR(H123/G123-1,"-")</f>
        <v>0.12150425173934787</v>
      </c>
      <c r="J123" s="164">
        <f t="shared" si="65"/>
        <v>0.24466313398940187</v>
      </c>
      <c r="K123" s="162">
        <f t="shared" si="66"/>
        <v>5344</v>
      </c>
      <c r="L123" s="163">
        <f t="shared" si="67"/>
        <v>9696</v>
      </c>
      <c r="M123" s="164">
        <f t="shared" si="64"/>
        <v>1.7262220144226292E-2</v>
      </c>
    </row>
    <row r="124" spans="2:13" x14ac:dyDescent="0.25">
      <c r="B124" s="162" t="s">
        <v>100</v>
      </c>
      <c r="C124" s="163">
        <v>40270</v>
      </c>
      <c r="D124" s="163">
        <v>38605</v>
      </c>
      <c r="E124" s="163">
        <v>16211</v>
      </c>
      <c r="F124" s="163">
        <v>40360</v>
      </c>
      <c r="G124" s="163">
        <v>53032</v>
      </c>
      <c r="H124" s="163">
        <v>52211</v>
      </c>
      <c r="I124" s="165">
        <f>IFERROR(H124/G124-1,"-")</f>
        <v>-1.5481218886709947E-2</v>
      </c>
      <c r="J124" s="164">
        <f t="shared" si="65"/>
        <v>0.35244139360186511</v>
      </c>
      <c r="K124" s="162">
        <f t="shared" si="66"/>
        <v>-821</v>
      </c>
      <c r="L124" s="163">
        <f t="shared" si="67"/>
        <v>13606</v>
      </c>
      <c r="M124" s="164">
        <f t="shared" si="64"/>
        <v>1.8271860194424828E-2</v>
      </c>
    </row>
    <row r="125" spans="2:13" x14ac:dyDescent="0.25">
      <c r="B125" s="157" t="s">
        <v>107</v>
      </c>
      <c r="C125" s="158">
        <v>62503</v>
      </c>
      <c r="D125" s="158">
        <v>64903</v>
      </c>
      <c r="E125" s="158">
        <v>28497</v>
      </c>
      <c r="F125" s="158">
        <v>53641</v>
      </c>
      <c r="G125" s="158">
        <v>61365</v>
      </c>
      <c r="H125" s="158">
        <v>60706</v>
      </c>
      <c r="I125" s="160">
        <f>IFERROR(H125/G125-1,"-")</f>
        <v>-1.073902061435672E-2</v>
      </c>
      <c r="J125" s="159">
        <f t="shared" si="65"/>
        <v>-6.466573193843117E-2</v>
      </c>
      <c r="K125" s="157">
        <f t="shared" si="66"/>
        <v>-659</v>
      </c>
      <c r="L125" s="158">
        <f t="shared" si="67"/>
        <v>-4197</v>
      </c>
      <c r="M125" s="159">
        <f t="shared" si="64"/>
        <v>2.1244786442756385E-2</v>
      </c>
    </row>
    <row r="126" spans="2:13" x14ac:dyDescent="0.25">
      <c r="B126" s="162" t="s">
        <v>110</v>
      </c>
      <c r="C126" s="163">
        <v>8143</v>
      </c>
      <c r="D126" s="163">
        <v>6726</v>
      </c>
      <c r="E126" s="163">
        <v>2914</v>
      </c>
      <c r="F126" s="163">
        <v>5621</v>
      </c>
      <c r="G126" s="163">
        <v>8173</v>
      </c>
      <c r="H126" s="163">
        <v>7175</v>
      </c>
      <c r="I126" s="165">
        <f t="shared" ref="I126:I133" si="68">IFERROR(H126/G126-1,"-")</f>
        <v>-0.12210938455891351</v>
      </c>
      <c r="J126" s="164">
        <f t="shared" si="65"/>
        <v>6.6755872732679133E-2</v>
      </c>
      <c r="K126" s="162">
        <f t="shared" si="66"/>
        <v>-998</v>
      </c>
      <c r="L126" s="163">
        <f t="shared" si="67"/>
        <v>449</v>
      </c>
      <c r="M126" s="164">
        <f t="shared" si="64"/>
        <v>2.5109765546531982E-3</v>
      </c>
    </row>
    <row r="127" spans="2:13" x14ac:dyDescent="0.25">
      <c r="B127" s="162" t="s">
        <v>113</v>
      </c>
      <c r="C127" s="163">
        <v>7025</v>
      </c>
      <c r="D127" s="163">
        <v>6120</v>
      </c>
      <c r="E127" s="163">
        <v>3063</v>
      </c>
      <c r="F127" s="163">
        <v>5661</v>
      </c>
      <c r="G127" s="163">
        <v>8670</v>
      </c>
      <c r="H127" s="163">
        <v>8295</v>
      </c>
      <c r="I127" s="165">
        <f t="shared" si="68"/>
        <v>-4.3252595155709339E-2</v>
      </c>
      <c r="J127" s="164">
        <f t="shared" si="65"/>
        <v>0.35539215686274517</v>
      </c>
      <c r="K127" s="162">
        <f t="shared" si="66"/>
        <v>-375</v>
      </c>
      <c r="L127" s="163">
        <f t="shared" si="67"/>
        <v>2175</v>
      </c>
      <c r="M127" s="164">
        <f t="shared" si="64"/>
        <v>2.9029338705015024E-3</v>
      </c>
    </row>
    <row r="128" spans="2:13" x14ac:dyDescent="0.25">
      <c r="B128" s="162" t="s">
        <v>116</v>
      </c>
      <c r="C128" s="163">
        <v>4354</v>
      </c>
      <c r="D128" s="163">
        <v>4450</v>
      </c>
      <c r="E128" s="163">
        <v>2121</v>
      </c>
      <c r="F128" s="163">
        <v>5320</v>
      </c>
      <c r="G128" s="163">
        <v>5773</v>
      </c>
      <c r="H128" s="163">
        <v>5644</v>
      </c>
      <c r="I128" s="165">
        <f t="shared" si="68"/>
        <v>-2.2345401004676968E-2</v>
      </c>
      <c r="J128" s="164">
        <f t="shared" si="65"/>
        <v>0.26831460674157293</v>
      </c>
      <c r="K128" s="162">
        <f t="shared" si="66"/>
        <v>-129</v>
      </c>
      <c r="L128" s="163">
        <f t="shared" si="67"/>
        <v>1194</v>
      </c>
      <c r="M128" s="164">
        <f t="shared" si="64"/>
        <v>1.9751849023641327E-3</v>
      </c>
    </row>
    <row r="129" spans="2:13" x14ac:dyDescent="0.25">
      <c r="B129" s="162" t="s">
        <v>123</v>
      </c>
      <c r="C129" s="163">
        <v>1074</v>
      </c>
      <c r="D129" s="163">
        <v>1101</v>
      </c>
      <c r="E129" s="163">
        <v>575</v>
      </c>
      <c r="F129" s="163">
        <v>1644</v>
      </c>
      <c r="G129" s="163">
        <v>1750</v>
      </c>
      <c r="H129" s="163">
        <v>1588</v>
      </c>
      <c r="I129" s="165">
        <f t="shared" si="68"/>
        <v>-9.2571428571428527E-2</v>
      </c>
      <c r="J129" s="164">
        <f t="shared" si="65"/>
        <v>0.44232515894641233</v>
      </c>
      <c r="K129" s="162">
        <f t="shared" si="66"/>
        <v>-162</v>
      </c>
      <c r="L129" s="163">
        <f t="shared" si="67"/>
        <v>487</v>
      </c>
      <c r="M129" s="164">
        <f t="shared" si="64"/>
        <v>5.5573947997063125E-4</v>
      </c>
    </row>
    <row r="130" spans="2:13" x14ac:dyDescent="0.25">
      <c r="B130" s="162" t="s">
        <v>119</v>
      </c>
      <c r="C130" s="163">
        <v>1133</v>
      </c>
      <c r="D130" s="163">
        <v>928</v>
      </c>
      <c r="E130" s="163">
        <v>504</v>
      </c>
      <c r="F130" s="163">
        <v>1166</v>
      </c>
      <c r="G130" s="163">
        <v>1194</v>
      </c>
      <c r="H130" s="163">
        <v>1248</v>
      </c>
      <c r="I130" s="165">
        <f t="shared" si="68"/>
        <v>4.5226130653266416E-2</v>
      </c>
      <c r="J130" s="164">
        <f t="shared" si="65"/>
        <v>0.34482758620689657</v>
      </c>
      <c r="K130" s="162">
        <f t="shared" si="66"/>
        <v>54</v>
      </c>
      <c r="L130" s="163">
        <f t="shared" si="67"/>
        <v>320</v>
      </c>
      <c r="M130" s="164">
        <f t="shared" si="64"/>
        <v>4.3675243765953887E-4</v>
      </c>
    </row>
    <row r="131" spans="2:13" x14ac:dyDescent="0.25">
      <c r="B131" s="162" t="s">
        <v>128</v>
      </c>
      <c r="C131" s="163">
        <v>984</v>
      </c>
      <c r="D131" s="163">
        <v>1086</v>
      </c>
      <c r="E131" s="163">
        <v>637</v>
      </c>
      <c r="F131" s="163">
        <v>623</v>
      </c>
      <c r="G131" s="163">
        <v>833</v>
      </c>
      <c r="H131" s="163">
        <v>922</v>
      </c>
      <c r="I131" s="165">
        <f t="shared" si="68"/>
        <v>0.10684273709483794</v>
      </c>
      <c r="J131" s="164">
        <f t="shared" si="65"/>
        <v>-0.151012891344383</v>
      </c>
      <c r="K131" s="162">
        <f t="shared" si="66"/>
        <v>89</v>
      </c>
      <c r="L131" s="163">
        <f t="shared" si="67"/>
        <v>-164</v>
      </c>
      <c r="M131" s="164">
        <f t="shared" si="64"/>
        <v>3.2266486179655037E-4</v>
      </c>
    </row>
    <row r="132" spans="2:13" x14ac:dyDescent="0.25">
      <c r="B132" s="162" t="s">
        <v>131</v>
      </c>
      <c r="C132" s="163">
        <v>1839</v>
      </c>
      <c r="D132" s="163">
        <v>1650</v>
      </c>
      <c r="E132" s="163">
        <v>985</v>
      </c>
      <c r="F132" s="163">
        <v>1071</v>
      </c>
      <c r="G132" s="163">
        <v>1527</v>
      </c>
      <c r="H132" s="163">
        <v>1403</v>
      </c>
      <c r="I132" s="165">
        <f t="shared" si="68"/>
        <v>-8.1204977079240348E-2</v>
      </c>
      <c r="J132" s="164">
        <f t="shared" si="65"/>
        <v>-0.14969696969696966</v>
      </c>
      <c r="K132" s="162">
        <f t="shared" si="66"/>
        <v>-124</v>
      </c>
      <c r="L132" s="163">
        <f t="shared" si="67"/>
        <v>-247</v>
      </c>
      <c r="M132" s="164">
        <f t="shared" si="64"/>
        <v>4.9099653047783099E-4</v>
      </c>
    </row>
    <row r="133" spans="2:13" x14ac:dyDescent="0.25">
      <c r="B133" s="168" t="s">
        <v>145</v>
      </c>
      <c r="C133" s="169">
        <f t="shared" ref="C133:H133" si="69">C125-SUM(C126:C132)</f>
        <v>37951</v>
      </c>
      <c r="D133" s="169">
        <f t="shared" si="69"/>
        <v>42842</v>
      </c>
      <c r="E133" s="169">
        <f t="shared" si="69"/>
        <v>17698</v>
      </c>
      <c r="F133" s="169">
        <f t="shared" si="69"/>
        <v>32535</v>
      </c>
      <c r="G133" s="169">
        <f t="shared" si="69"/>
        <v>33445</v>
      </c>
      <c r="H133" s="169">
        <f t="shared" si="69"/>
        <v>34431</v>
      </c>
      <c r="I133" s="171">
        <f t="shared" si="68"/>
        <v>2.9481237853191899E-2</v>
      </c>
      <c r="J133" s="170">
        <f t="shared" si="65"/>
        <v>-0.19632603519910363</v>
      </c>
      <c r="K133" s="168">
        <f>H133-G133</f>
        <v>986</v>
      </c>
      <c r="L133" s="169">
        <f t="shared" si="67"/>
        <v>-8411</v>
      </c>
      <c r="M133" s="170">
        <f t="shared" si="64"/>
        <v>1.2049537805332999E-2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112871</v>
      </c>
      <c r="D135" s="176">
        <f t="shared" ref="D135:H135" si="70">D136+D139</f>
        <v>116530</v>
      </c>
      <c r="E135" s="176">
        <f t="shared" si="70"/>
        <v>50818</v>
      </c>
      <c r="F135" s="176">
        <f t="shared" si="70"/>
        <v>140357</v>
      </c>
      <c r="G135" s="176">
        <f t="shared" si="70"/>
        <v>150841</v>
      </c>
      <c r="H135" s="176">
        <f t="shared" si="70"/>
        <v>159058</v>
      </c>
      <c r="I135" s="177">
        <f>IFERROR(H135/G135-1,"-")</f>
        <v>5.4474579192659744E-2</v>
      </c>
      <c r="J135" s="177">
        <f>IFERROR(H135/D135-1,"-")</f>
        <v>0.36495323092765819</v>
      </c>
      <c r="K135" s="176">
        <f>H135-G135</f>
        <v>8217</v>
      </c>
      <c r="L135" s="176">
        <f>H135-D135</f>
        <v>42528</v>
      </c>
      <c r="M135" s="177">
        <f t="shared" ref="M135:M147" si="71">H135/H$9</f>
        <v>5.5664238164463892E-2</v>
      </c>
    </row>
    <row r="136" spans="2:13" x14ac:dyDescent="0.25">
      <c r="B136" s="157" t="s">
        <v>97</v>
      </c>
      <c r="C136" s="158">
        <v>23331</v>
      </c>
      <c r="D136" s="158">
        <v>23825</v>
      </c>
      <c r="E136" s="158">
        <v>8651</v>
      </c>
      <c r="F136" s="158">
        <v>15256</v>
      </c>
      <c r="G136" s="158">
        <v>16684</v>
      </c>
      <c r="H136" s="158">
        <v>14538</v>
      </c>
      <c r="I136" s="160">
        <f>IFERROR(H136/G136-1,"-")</f>
        <v>-0.12862622872212903</v>
      </c>
      <c r="J136" s="159">
        <f t="shared" ref="J136:J147" si="72">IFERROR(H136/D136-1,"-")</f>
        <v>-0.389800629590766</v>
      </c>
      <c r="K136" s="157">
        <f t="shared" ref="K136:K146" si="73">H136-G136</f>
        <v>-2146</v>
      </c>
      <c r="L136" s="158">
        <f t="shared" ref="L136:L147" si="74">H136-D136</f>
        <v>-9287</v>
      </c>
      <c r="M136" s="159">
        <f t="shared" si="71"/>
        <v>5.0877459444666475E-3</v>
      </c>
    </row>
    <row r="137" spans="2:13" x14ac:dyDescent="0.25">
      <c r="B137" s="162" t="s">
        <v>103</v>
      </c>
      <c r="C137" s="163">
        <v>15402</v>
      </c>
      <c r="D137" s="163">
        <v>13270</v>
      </c>
      <c r="E137" s="163">
        <v>5982</v>
      </c>
      <c r="F137" s="163">
        <v>10607</v>
      </c>
      <c r="G137" s="163">
        <v>10686</v>
      </c>
      <c r="H137" s="163">
        <v>9229</v>
      </c>
      <c r="I137" s="165">
        <f>IFERROR(H137/G137-1,"-")</f>
        <v>-0.13634662174808165</v>
      </c>
      <c r="J137" s="164">
        <f t="shared" si="72"/>
        <v>-0.30452147701582521</v>
      </c>
      <c r="K137" s="162">
        <f t="shared" si="73"/>
        <v>-1457</v>
      </c>
      <c r="L137" s="163">
        <f t="shared" si="74"/>
        <v>-4041</v>
      </c>
      <c r="M137" s="164">
        <f t="shared" si="71"/>
        <v>3.2297982749678561E-3</v>
      </c>
    </row>
    <row r="138" spans="2:13" x14ac:dyDescent="0.25">
      <c r="B138" s="162" t="s">
        <v>100</v>
      </c>
      <c r="C138" s="163">
        <v>7929</v>
      </c>
      <c r="D138" s="163">
        <v>10555</v>
      </c>
      <c r="E138" s="163">
        <v>2669</v>
      </c>
      <c r="F138" s="163">
        <v>4649</v>
      </c>
      <c r="G138" s="163">
        <v>5998</v>
      </c>
      <c r="H138" s="163">
        <v>5309</v>
      </c>
      <c r="I138" s="165">
        <f>IFERROR(H138/G138-1,"-")</f>
        <v>-0.11487162387462491</v>
      </c>
      <c r="J138" s="164">
        <f t="shared" si="72"/>
        <v>-0.49701563240170532</v>
      </c>
      <c r="K138" s="162">
        <f t="shared" si="73"/>
        <v>-689</v>
      </c>
      <c r="L138" s="163">
        <f t="shared" si="74"/>
        <v>-5246</v>
      </c>
      <c r="M138" s="164">
        <f t="shared" si="71"/>
        <v>1.8579476694987917E-3</v>
      </c>
    </row>
    <row r="139" spans="2:13" x14ac:dyDescent="0.25">
      <c r="B139" s="157" t="s">
        <v>107</v>
      </c>
      <c r="C139" s="158">
        <v>89540</v>
      </c>
      <c r="D139" s="158">
        <v>92705</v>
      </c>
      <c r="E139" s="158">
        <v>42167</v>
      </c>
      <c r="F139" s="158">
        <v>125101</v>
      </c>
      <c r="G139" s="158">
        <v>134157</v>
      </c>
      <c r="H139" s="158">
        <v>144520</v>
      </c>
      <c r="I139" s="160">
        <f>IFERROR(H139/G139-1,"-")</f>
        <v>7.7245317053899587E-2</v>
      </c>
      <c r="J139" s="159">
        <f t="shared" si="72"/>
        <v>0.55892346691116979</v>
      </c>
      <c r="K139" s="157">
        <f t="shared" si="73"/>
        <v>10363</v>
      </c>
      <c r="L139" s="158">
        <f t="shared" si="74"/>
        <v>51815</v>
      </c>
      <c r="M139" s="159">
        <f t="shared" si="71"/>
        <v>5.0576492219997243E-2</v>
      </c>
    </row>
    <row r="140" spans="2:13" x14ac:dyDescent="0.25">
      <c r="B140" s="162" t="s">
        <v>110</v>
      </c>
      <c r="C140" s="163">
        <v>42080</v>
      </c>
      <c r="D140" s="163">
        <v>43870</v>
      </c>
      <c r="E140" s="163">
        <v>15833</v>
      </c>
      <c r="F140" s="163">
        <v>54178</v>
      </c>
      <c r="G140" s="163">
        <v>57766</v>
      </c>
      <c r="H140" s="163">
        <v>65006</v>
      </c>
      <c r="I140" s="165">
        <f t="shared" ref="I140:I147" si="75">IFERROR(H140/G140-1,"-")</f>
        <v>0.12533324100682064</v>
      </c>
      <c r="J140" s="164">
        <f t="shared" si="72"/>
        <v>0.48178709824481425</v>
      </c>
      <c r="K140" s="162">
        <f t="shared" si="73"/>
        <v>7240</v>
      </c>
      <c r="L140" s="163">
        <f t="shared" si="74"/>
        <v>21136</v>
      </c>
      <c r="M140" s="164">
        <f t="shared" si="71"/>
        <v>2.2749622566102551E-2</v>
      </c>
    </row>
    <row r="141" spans="2:13" x14ac:dyDescent="0.25">
      <c r="B141" s="162" t="s">
        <v>113</v>
      </c>
      <c r="C141" s="163">
        <v>7466</v>
      </c>
      <c r="D141" s="163">
        <v>7700</v>
      </c>
      <c r="E141" s="163">
        <v>3537</v>
      </c>
      <c r="F141" s="163">
        <v>7799</v>
      </c>
      <c r="G141" s="163">
        <v>11596</v>
      </c>
      <c r="H141" s="163">
        <v>12370</v>
      </c>
      <c r="I141" s="165">
        <f t="shared" si="75"/>
        <v>6.6747154191100444E-2</v>
      </c>
      <c r="J141" s="164">
        <f t="shared" si="72"/>
        <v>0.60649350649350642</v>
      </c>
      <c r="K141" s="162">
        <f t="shared" si="73"/>
        <v>774</v>
      </c>
      <c r="L141" s="163">
        <f t="shared" si="74"/>
        <v>4670</v>
      </c>
      <c r="M141" s="164">
        <f t="shared" si="71"/>
        <v>4.3290285687888593E-3</v>
      </c>
    </row>
    <row r="142" spans="2:13" x14ac:dyDescent="0.25">
      <c r="B142" s="162" t="s">
        <v>116</v>
      </c>
      <c r="C142" s="163">
        <v>11342</v>
      </c>
      <c r="D142" s="163">
        <v>11292</v>
      </c>
      <c r="E142" s="163">
        <v>3933</v>
      </c>
      <c r="F142" s="163">
        <v>16275</v>
      </c>
      <c r="G142" s="163">
        <v>14220</v>
      </c>
      <c r="H142" s="163">
        <v>14710</v>
      </c>
      <c r="I142" s="165">
        <f t="shared" si="75"/>
        <v>3.4458509142053506E-2</v>
      </c>
      <c r="J142" s="164">
        <f t="shared" si="72"/>
        <v>0.30269217144881333</v>
      </c>
      <c r="K142" s="162">
        <f t="shared" si="73"/>
        <v>490</v>
      </c>
      <c r="L142" s="163">
        <f t="shared" si="74"/>
        <v>3418</v>
      </c>
      <c r="M142" s="164">
        <f t="shared" si="71"/>
        <v>5.1479393894004943E-3</v>
      </c>
    </row>
    <row r="143" spans="2:13" x14ac:dyDescent="0.25">
      <c r="B143" s="162" t="s">
        <v>123</v>
      </c>
      <c r="C143" s="163">
        <v>1938</v>
      </c>
      <c r="D143" s="163">
        <v>1758</v>
      </c>
      <c r="E143" s="163">
        <v>560</v>
      </c>
      <c r="F143" s="163">
        <v>5915</v>
      </c>
      <c r="G143" s="163">
        <v>4920</v>
      </c>
      <c r="H143" s="163">
        <v>3438</v>
      </c>
      <c r="I143" s="165">
        <f t="shared" si="75"/>
        <v>-0.301219512195122</v>
      </c>
      <c r="J143" s="164">
        <f t="shared" si="72"/>
        <v>0.95563139931740615</v>
      </c>
      <c r="K143" s="162">
        <f t="shared" si="73"/>
        <v>-1482</v>
      </c>
      <c r="L143" s="163">
        <f t="shared" si="74"/>
        <v>1680</v>
      </c>
      <c r="M143" s="164">
        <f t="shared" si="71"/>
        <v>1.2031689748986335E-3</v>
      </c>
    </row>
    <row r="144" spans="2:13" x14ac:dyDescent="0.25">
      <c r="B144" s="162" t="s">
        <v>119</v>
      </c>
      <c r="C144" s="163">
        <v>2241</v>
      </c>
      <c r="D144" s="163">
        <v>2373</v>
      </c>
      <c r="E144" s="163">
        <v>1201</v>
      </c>
      <c r="F144" s="163">
        <v>2381</v>
      </c>
      <c r="G144" s="163">
        <v>3042</v>
      </c>
      <c r="H144" s="163">
        <v>3555</v>
      </c>
      <c r="I144" s="165">
        <f t="shared" si="75"/>
        <v>0.16863905325443795</v>
      </c>
      <c r="J144" s="164">
        <f t="shared" si="72"/>
        <v>0.49810366624525915</v>
      </c>
      <c r="K144" s="162">
        <f t="shared" si="73"/>
        <v>513</v>
      </c>
      <c r="L144" s="163">
        <f t="shared" si="74"/>
        <v>1182</v>
      </c>
      <c r="M144" s="164">
        <f t="shared" si="71"/>
        <v>1.2441145159292153E-3</v>
      </c>
    </row>
    <row r="145" spans="2:13" x14ac:dyDescent="0.25">
      <c r="B145" s="162" t="s">
        <v>128</v>
      </c>
      <c r="C145" s="163">
        <v>802</v>
      </c>
      <c r="D145" s="163">
        <v>954</v>
      </c>
      <c r="E145" s="163">
        <v>1581</v>
      </c>
      <c r="F145" s="163">
        <v>1643</v>
      </c>
      <c r="G145" s="163">
        <v>1954</v>
      </c>
      <c r="H145" s="163">
        <v>1832</v>
      </c>
      <c r="I145" s="165">
        <f t="shared" si="75"/>
        <v>-6.2436028659160647E-2</v>
      </c>
      <c r="J145" s="164">
        <f t="shared" si="72"/>
        <v>0.92033542976939198</v>
      </c>
      <c r="K145" s="162">
        <f t="shared" si="73"/>
        <v>-122</v>
      </c>
      <c r="L145" s="163">
        <f t="shared" si="74"/>
        <v>878</v>
      </c>
      <c r="M145" s="164">
        <f t="shared" si="71"/>
        <v>6.4113018092329746E-4</v>
      </c>
    </row>
    <row r="146" spans="2:13" x14ac:dyDescent="0.25">
      <c r="B146" s="162" t="s">
        <v>131</v>
      </c>
      <c r="C146" s="163">
        <v>4012</v>
      </c>
      <c r="D146" s="163">
        <v>3182</v>
      </c>
      <c r="E146" s="163">
        <v>3280</v>
      </c>
      <c r="F146" s="163">
        <v>742</v>
      </c>
      <c r="G146" s="163">
        <v>1318</v>
      </c>
      <c r="H146" s="163">
        <v>1162</v>
      </c>
      <c r="I146" s="165">
        <f t="shared" si="75"/>
        <v>-0.11836115326251895</v>
      </c>
      <c r="J146" s="164">
        <f t="shared" si="72"/>
        <v>-0.63482086737900689</v>
      </c>
      <c r="K146" s="162">
        <f t="shared" si="73"/>
        <v>-156</v>
      </c>
      <c r="L146" s="163">
        <f t="shared" si="74"/>
        <v>-2020</v>
      </c>
      <c r="M146" s="164">
        <f t="shared" si="71"/>
        <v>4.0665571519261554E-4</v>
      </c>
    </row>
    <row r="147" spans="2:13" x14ac:dyDescent="0.25">
      <c r="B147" s="168" t="s">
        <v>145</v>
      </c>
      <c r="C147" s="169">
        <f t="shared" ref="C147:H147" si="76">C139-SUM(C140:C146)</f>
        <v>19659</v>
      </c>
      <c r="D147" s="169">
        <f t="shared" si="76"/>
        <v>21576</v>
      </c>
      <c r="E147" s="169">
        <f t="shared" si="76"/>
        <v>12242</v>
      </c>
      <c r="F147" s="169">
        <f t="shared" si="76"/>
        <v>36168</v>
      </c>
      <c r="G147" s="169">
        <f t="shared" si="76"/>
        <v>39341</v>
      </c>
      <c r="H147" s="169">
        <f t="shared" si="76"/>
        <v>42447</v>
      </c>
      <c r="I147" s="171">
        <f t="shared" si="75"/>
        <v>7.8950712996619377E-2</v>
      </c>
      <c r="J147" s="170">
        <f t="shared" si="72"/>
        <v>0.96732480533926579</v>
      </c>
      <c r="K147" s="168">
        <f>H147-G147</f>
        <v>3106</v>
      </c>
      <c r="L147" s="169">
        <f t="shared" si="74"/>
        <v>20871</v>
      </c>
      <c r="M147" s="170">
        <f t="shared" si="71"/>
        <v>1.4854832308761575E-2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82088</v>
      </c>
      <c r="D149" s="176">
        <f t="shared" ref="D149:H149" si="77">D150+D153</f>
        <v>84410</v>
      </c>
      <c r="E149" s="176">
        <f t="shared" si="77"/>
        <v>26662</v>
      </c>
      <c r="F149" s="176">
        <f t="shared" si="77"/>
        <v>70195</v>
      </c>
      <c r="G149" s="176">
        <f t="shared" si="77"/>
        <v>73554</v>
      </c>
      <c r="H149" s="176">
        <f t="shared" si="77"/>
        <v>76074</v>
      </c>
      <c r="I149" s="177">
        <f>IFERROR(H149/G149-1,"-")</f>
        <v>3.4260543274329036E-2</v>
      </c>
      <c r="J149" s="177">
        <f>IFERROR(H149/D149-1,"-")</f>
        <v>-9.8756071555502922E-2</v>
      </c>
      <c r="K149" s="176">
        <f>H149-G149</f>
        <v>2520</v>
      </c>
      <c r="L149" s="176">
        <f>H149-D149</f>
        <v>-8336</v>
      </c>
      <c r="M149" s="177">
        <f t="shared" ref="M149:M161" si="78">H149/H$9</f>
        <v>2.6623000755217757E-2</v>
      </c>
    </row>
    <row r="150" spans="2:13" x14ac:dyDescent="0.25">
      <c r="B150" s="157" t="s">
        <v>97</v>
      </c>
      <c r="C150" s="158">
        <v>34951</v>
      </c>
      <c r="D150" s="158">
        <v>38865</v>
      </c>
      <c r="E150" s="158">
        <v>10645</v>
      </c>
      <c r="F150" s="158">
        <v>38100</v>
      </c>
      <c r="G150" s="158">
        <v>39187</v>
      </c>
      <c r="H150" s="158">
        <v>35275</v>
      </c>
      <c r="I150" s="160">
        <f>IFERROR(H150/G150-1,"-")</f>
        <v>-9.982902493173762E-2</v>
      </c>
      <c r="J150" s="159">
        <f t="shared" ref="J150:J161" si="79">IFERROR(H150/D150-1,"-")</f>
        <v>-9.2371027917149129E-2</v>
      </c>
      <c r="K150" s="157">
        <f t="shared" ref="K150:K160" si="80">H150-G150</f>
        <v>-3912</v>
      </c>
      <c r="L150" s="158">
        <f t="shared" ref="L150:L161" si="81">H150-D150</f>
        <v>-3590</v>
      </c>
      <c r="M150" s="159">
        <f t="shared" si="78"/>
        <v>1.2344905639775828E-2</v>
      </c>
    </row>
    <row r="151" spans="2:13" x14ac:dyDescent="0.25">
      <c r="B151" s="162" t="s">
        <v>103</v>
      </c>
      <c r="C151" s="163">
        <v>21367</v>
      </c>
      <c r="D151" s="163">
        <v>24153</v>
      </c>
      <c r="E151" s="163">
        <v>5456</v>
      </c>
      <c r="F151" s="163">
        <v>27347</v>
      </c>
      <c r="G151" s="163">
        <v>28637</v>
      </c>
      <c r="H151" s="163">
        <v>24325</v>
      </c>
      <c r="I151" s="165">
        <f>IFERROR(H151/G151-1,"-")</f>
        <v>-0.15057443167929596</v>
      </c>
      <c r="J151" s="164">
        <f t="shared" si="79"/>
        <v>7.121268579472595E-3</v>
      </c>
      <c r="K151" s="162">
        <f t="shared" si="80"/>
        <v>-4312</v>
      </c>
      <c r="L151" s="163">
        <f t="shared" si="81"/>
        <v>172</v>
      </c>
      <c r="M151" s="164">
        <f t="shared" si="78"/>
        <v>8.5128229535803551E-3</v>
      </c>
    </row>
    <row r="152" spans="2:13" x14ac:dyDescent="0.25">
      <c r="B152" s="162" t="s">
        <v>100</v>
      </c>
      <c r="C152" s="163">
        <v>13584</v>
      </c>
      <c r="D152" s="163">
        <v>14712</v>
      </c>
      <c r="E152" s="163">
        <v>5189</v>
      </c>
      <c r="F152" s="163">
        <v>10753</v>
      </c>
      <c r="G152" s="163">
        <v>10550</v>
      </c>
      <c r="H152" s="163">
        <v>10950</v>
      </c>
      <c r="I152" s="165">
        <f>IFERROR(H152/G152-1,"-")</f>
        <v>3.7914691943127909E-2</v>
      </c>
      <c r="J152" s="164">
        <f t="shared" si="79"/>
        <v>-0.25570962479608483</v>
      </c>
      <c r="K152" s="162">
        <f t="shared" si="80"/>
        <v>400</v>
      </c>
      <c r="L152" s="163">
        <f t="shared" si="81"/>
        <v>-3762</v>
      </c>
      <c r="M152" s="164">
        <f t="shared" si="78"/>
        <v>3.8320826861954734E-3</v>
      </c>
    </row>
    <row r="153" spans="2:13" x14ac:dyDescent="0.25">
      <c r="B153" s="157" t="s">
        <v>107</v>
      </c>
      <c r="C153" s="158">
        <v>47137</v>
      </c>
      <c r="D153" s="158">
        <v>45545</v>
      </c>
      <c r="E153" s="158">
        <v>16017</v>
      </c>
      <c r="F153" s="158">
        <v>32095</v>
      </c>
      <c r="G153" s="158">
        <v>34367</v>
      </c>
      <c r="H153" s="158">
        <v>40799</v>
      </c>
      <c r="I153" s="160">
        <f>IFERROR(H153/G153-1,"-")</f>
        <v>0.18715628364419357</v>
      </c>
      <c r="J153" s="159">
        <f t="shared" si="79"/>
        <v>-0.1042046327807663</v>
      </c>
      <c r="K153" s="157">
        <f t="shared" si="80"/>
        <v>6432</v>
      </c>
      <c r="L153" s="158">
        <f t="shared" si="81"/>
        <v>-4746</v>
      </c>
      <c r="M153" s="159">
        <f t="shared" si="78"/>
        <v>1.4278095115441928E-2</v>
      </c>
    </row>
    <row r="154" spans="2:13" x14ac:dyDescent="0.25">
      <c r="B154" s="162" t="s">
        <v>110</v>
      </c>
      <c r="C154" s="163">
        <v>14921</v>
      </c>
      <c r="D154" s="163">
        <v>14488</v>
      </c>
      <c r="E154" s="163">
        <v>4946</v>
      </c>
      <c r="F154" s="163">
        <v>12175</v>
      </c>
      <c r="G154" s="163">
        <v>11966</v>
      </c>
      <c r="H154" s="163">
        <v>13362</v>
      </c>
      <c r="I154" s="165">
        <f t="shared" ref="I154:I161" si="82">IFERROR(H154/G154-1,"-")</f>
        <v>0.11666388099615577</v>
      </c>
      <c r="J154" s="164">
        <f t="shared" si="79"/>
        <v>-7.7719491993373802E-2</v>
      </c>
      <c r="K154" s="162">
        <f t="shared" si="80"/>
        <v>1396</v>
      </c>
      <c r="L154" s="163">
        <f t="shared" si="81"/>
        <v>-1126</v>
      </c>
      <c r="M154" s="164">
        <f t="shared" si="78"/>
        <v>4.6761907628259285E-3</v>
      </c>
    </row>
    <row r="155" spans="2:13" x14ac:dyDescent="0.25">
      <c r="B155" s="162" t="s">
        <v>113</v>
      </c>
      <c r="C155" s="163">
        <v>13628</v>
      </c>
      <c r="D155" s="163">
        <v>11042</v>
      </c>
      <c r="E155" s="163">
        <v>4000</v>
      </c>
      <c r="F155" s="163">
        <v>6010</v>
      </c>
      <c r="G155" s="163">
        <v>6076</v>
      </c>
      <c r="H155" s="163">
        <v>6092</v>
      </c>
      <c r="I155" s="165">
        <f t="shared" si="82"/>
        <v>2.6333113890717463E-3</v>
      </c>
      <c r="J155" s="164">
        <f t="shared" si="79"/>
        <v>-0.44828835355913788</v>
      </c>
      <c r="K155" s="162">
        <f t="shared" si="80"/>
        <v>16</v>
      </c>
      <c r="L155" s="163">
        <f t="shared" si="81"/>
        <v>-4950</v>
      </c>
      <c r="M155" s="164">
        <f t="shared" si="78"/>
        <v>2.1319678287034542E-3</v>
      </c>
    </row>
    <row r="156" spans="2:13" x14ac:dyDescent="0.25">
      <c r="B156" s="162" t="s">
        <v>116</v>
      </c>
      <c r="C156" s="163">
        <v>7043</v>
      </c>
      <c r="D156" s="163">
        <v>6882</v>
      </c>
      <c r="E156" s="163">
        <v>1900</v>
      </c>
      <c r="F156" s="163">
        <v>3974</v>
      </c>
      <c r="G156" s="163">
        <v>5531</v>
      </c>
      <c r="H156" s="163">
        <v>7026</v>
      </c>
      <c r="I156" s="165">
        <f t="shared" si="82"/>
        <v>0.27029470258542765</v>
      </c>
      <c r="J156" s="164">
        <f t="shared" si="79"/>
        <v>2.0924149956408122E-2</v>
      </c>
      <c r="K156" s="162">
        <f t="shared" si="80"/>
        <v>1495</v>
      </c>
      <c r="L156" s="163">
        <f t="shared" si="81"/>
        <v>144</v>
      </c>
      <c r="M156" s="164">
        <f t="shared" si="78"/>
        <v>2.4588322331698079E-3</v>
      </c>
    </row>
    <row r="157" spans="2:13" x14ac:dyDescent="0.25">
      <c r="B157" s="162" t="s">
        <v>123</v>
      </c>
      <c r="C157" s="163">
        <v>837</v>
      </c>
      <c r="D157" s="163">
        <v>926</v>
      </c>
      <c r="E157" s="163">
        <v>528</v>
      </c>
      <c r="F157" s="163">
        <v>983</v>
      </c>
      <c r="G157" s="163">
        <v>890</v>
      </c>
      <c r="H157" s="163">
        <v>1215</v>
      </c>
      <c r="I157" s="165">
        <f t="shared" si="82"/>
        <v>0.36516853932584259</v>
      </c>
      <c r="J157" s="164">
        <f t="shared" si="79"/>
        <v>0.3120950323974081</v>
      </c>
      <c r="K157" s="162">
        <f t="shared" si="80"/>
        <v>325</v>
      </c>
      <c r="L157" s="163">
        <f t="shared" si="81"/>
        <v>289</v>
      </c>
      <c r="M157" s="164">
        <f t="shared" si="78"/>
        <v>4.2520369531757991E-4</v>
      </c>
    </row>
    <row r="158" spans="2:13" x14ac:dyDescent="0.25">
      <c r="B158" s="162" t="s">
        <v>119</v>
      </c>
      <c r="C158" s="163">
        <v>1432</v>
      </c>
      <c r="D158" s="163">
        <v>2028</v>
      </c>
      <c r="E158" s="163">
        <v>811</v>
      </c>
      <c r="F158" s="163">
        <v>2069</v>
      </c>
      <c r="G158" s="163">
        <v>1803</v>
      </c>
      <c r="H158" s="163">
        <v>2230</v>
      </c>
      <c r="I158" s="165">
        <f t="shared" si="82"/>
        <v>0.23682750970604549</v>
      </c>
      <c r="J158" s="164">
        <f t="shared" si="79"/>
        <v>9.9605522682445713E-2</v>
      </c>
      <c r="K158" s="162">
        <f t="shared" si="80"/>
        <v>427</v>
      </c>
      <c r="L158" s="163">
        <f t="shared" si="81"/>
        <v>202</v>
      </c>
      <c r="M158" s="164">
        <f t="shared" si="78"/>
        <v>7.8041501280510552E-4</v>
      </c>
    </row>
    <row r="159" spans="2:13" x14ac:dyDescent="0.25">
      <c r="B159" s="162" t="s">
        <v>128</v>
      </c>
      <c r="C159" s="163">
        <v>278</v>
      </c>
      <c r="D159" s="163">
        <v>308</v>
      </c>
      <c r="E159" s="163">
        <v>214</v>
      </c>
      <c r="F159" s="163">
        <v>267</v>
      </c>
      <c r="G159" s="163">
        <v>255</v>
      </c>
      <c r="H159" s="163">
        <v>272</v>
      </c>
      <c r="I159" s="165">
        <f t="shared" si="82"/>
        <v>6.6666666666666652E-2</v>
      </c>
      <c r="J159" s="164">
        <f t="shared" si="79"/>
        <v>-0.11688311688311692</v>
      </c>
      <c r="K159" s="162">
        <f t="shared" si="80"/>
        <v>17</v>
      </c>
      <c r="L159" s="163">
        <f t="shared" si="81"/>
        <v>-36</v>
      </c>
      <c r="M159" s="164">
        <f t="shared" si="78"/>
        <v>9.5189633848873859E-5</v>
      </c>
    </row>
    <row r="160" spans="2:13" x14ac:dyDescent="0.25">
      <c r="B160" s="162" t="s">
        <v>131</v>
      </c>
      <c r="C160" s="163">
        <v>764</v>
      </c>
      <c r="D160" s="163">
        <v>566</v>
      </c>
      <c r="E160" s="163">
        <v>277</v>
      </c>
      <c r="F160" s="163">
        <v>398</v>
      </c>
      <c r="G160" s="163">
        <v>517</v>
      </c>
      <c r="H160" s="163">
        <v>389</v>
      </c>
      <c r="I160" s="165">
        <f t="shared" si="82"/>
        <v>-0.24758220502901351</v>
      </c>
      <c r="J160" s="164">
        <f t="shared" si="79"/>
        <v>-0.3127208480565371</v>
      </c>
      <c r="K160" s="162">
        <f t="shared" si="80"/>
        <v>-128</v>
      </c>
      <c r="L160" s="163">
        <f t="shared" si="81"/>
        <v>-177</v>
      </c>
      <c r="M160" s="164">
        <f t="shared" si="78"/>
        <v>1.3613517487945563E-4</v>
      </c>
    </row>
    <row r="161" spans="2:13" x14ac:dyDescent="0.25">
      <c r="B161" s="168" t="s">
        <v>145</v>
      </c>
      <c r="C161" s="169">
        <f t="shared" ref="C161:H161" si="83">C153-SUM(C154:C160)</f>
        <v>8234</v>
      </c>
      <c r="D161" s="169">
        <f t="shared" si="83"/>
        <v>9305</v>
      </c>
      <c r="E161" s="169">
        <f t="shared" si="83"/>
        <v>3341</v>
      </c>
      <c r="F161" s="169">
        <f t="shared" si="83"/>
        <v>6219</v>
      </c>
      <c r="G161" s="169">
        <f t="shared" si="83"/>
        <v>7329</v>
      </c>
      <c r="H161" s="169">
        <f t="shared" si="83"/>
        <v>10213</v>
      </c>
      <c r="I161" s="171">
        <f t="shared" si="82"/>
        <v>0.393505253104107</v>
      </c>
      <c r="J161" s="170">
        <f t="shared" si="79"/>
        <v>9.758194519075758E-2</v>
      </c>
      <c r="K161" s="168">
        <f>H161-G161</f>
        <v>2884</v>
      </c>
      <c r="L161" s="169">
        <f t="shared" si="81"/>
        <v>908</v>
      </c>
      <c r="M161" s="170">
        <f t="shared" si="78"/>
        <v>3.5741607738917231E-3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0E77C-2CFD-4D52-B796-61B7288E781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48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895603</v>
      </c>
      <c r="D9" s="176">
        <f t="shared" ref="D9:H9" si="0">D10+D13</f>
        <v>872338</v>
      </c>
      <c r="E9" s="176">
        <f t="shared" si="0"/>
        <v>280673</v>
      </c>
      <c r="F9" s="176">
        <f t="shared" si="0"/>
        <v>642714</v>
      </c>
      <c r="G9" s="176">
        <f t="shared" si="0"/>
        <v>727190</v>
      </c>
      <c r="H9" s="176">
        <f t="shared" si="0"/>
        <v>803210</v>
      </c>
      <c r="I9" s="177">
        <f>IFERROR(H9/G9-1,"-")</f>
        <v>0.10453939135576662</v>
      </c>
      <c r="J9" s="177">
        <f>IFERROR(H9/D9-1,"-")</f>
        <v>-7.9244513021328844E-2</v>
      </c>
      <c r="K9" s="176">
        <f>H9-G9</f>
        <v>76020</v>
      </c>
      <c r="L9" s="176">
        <f>H9-D9</f>
        <v>-69128</v>
      </c>
      <c r="M9" s="177">
        <f t="shared" ref="M9:M21" si="1">H9/H$9</f>
        <v>1</v>
      </c>
      <c r="P9" s="154" t="s">
        <v>68</v>
      </c>
      <c r="Q9" s="176">
        <f>Q10+Q13</f>
        <v>117169</v>
      </c>
      <c r="R9" s="176">
        <f t="shared" ref="R9:V9" si="2">R10+R13</f>
        <v>109817</v>
      </c>
      <c r="S9" s="176">
        <f t="shared" si="2"/>
        <v>30412</v>
      </c>
      <c r="T9" s="176">
        <f t="shared" si="2"/>
        <v>89345</v>
      </c>
      <c r="U9" s="176">
        <f t="shared" si="2"/>
        <v>97344</v>
      </c>
      <c r="V9" s="176">
        <f t="shared" si="2"/>
        <v>117226</v>
      </c>
      <c r="W9" s="177">
        <f>IFERROR(V9/U9-1,"-")</f>
        <v>0.20424474030243256</v>
      </c>
      <c r="X9" s="177">
        <f>IFERROR(V9/R9-1,"-")</f>
        <v>6.7466785652494643E-2</v>
      </c>
      <c r="Y9" s="176">
        <f>V9-U9</f>
        <v>19882</v>
      </c>
      <c r="Z9" s="176">
        <f>V9-R9</f>
        <v>7409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145311</v>
      </c>
      <c r="D10" s="158">
        <v>138290</v>
      </c>
      <c r="E10" s="158">
        <v>46110</v>
      </c>
      <c r="F10" s="158">
        <v>113853</v>
      </c>
      <c r="G10" s="158">
        <v>115626</v>
      </c>
      <c r="H10" s="158">
        <v>123113</v>
      </c>
      <c r="I10" s="160">
        <f>IFERROR(H10/G10-1,"-")</f>
        <v>6.4751872416238587E-2</v>
      </c>
      <c r="J10" s="159">
        <f t="shared" ref="J10:J21" si="4">IFERROR(H10/D10-1,"-")</f>
        <v>-0.10974763178827107</v>
      </c>
      <c r="K10" s="157">
        <f t="shared" ref="K10:K20" si="5">H10-G10</f>
        <v>7487</v>
      </c>
      <c r="L10" s="158">
        <f t="shared" ref="L10:L21" si="6">H10-D10</f>
        <v>-15177</v>
      </c>
      <c r="M10" s="159">
        <f t="shared" si="1"/>
        <v>0.15327622913061342</v>
      </c>
      <c r="P10" s="157" t="s">
        <v>97</v>
      </c>
      <c r="Q10" s="158">
        <v>57296</v>
      </c>
      <c r="R10" s="158">
        <v>53579</v>
      </c>
      <c r="S10" s="158">
        <v>9046</v>
      </c>
      <c r="T10" s="158">
        <v>44608</v>
      </c>
      <c r="U10" s="158">
        <v>44581</v>
      </c>
      <c r="V10" s="158">
        <v>59591</v>
      </c>
      <c r="W10" s="160">
        <f>IFERROR(V10/U10-1,"-")</f>
        <v>0.33669051838227038</v>
      </c>
      <c r="X10" s="159">
        <f t="shared" ref="X10:X21" si="7">IFERROR(V10/R10-1,"-")</f>
        <v>0.11220814124937006</v>
      </c>
      <c r="Y10" s="157">
        <f t="shared" ref="Y10:Y20" si="8">V10-U10</f>
        <v>15010</v>
      </c>
      <c r="Z10" s="158">
        <f t="shared" ref="Z10:Z21" si="9">V10-R10</f>
        <v>6012</v>
      </c>
      <c r="AA10" s="159">
        <f t="shared" si="3"/>
        <v>0.50834285909269272</v>
      </c>
    </row>
    <row r="11" spans="1:27" x14ac:dyDescent="0.25">
      <c r="A11" s="161" t="s">
        <v>100</v>
      </c>
      <c r="B11" s="162" t="s">
        <v>103</v>
      </c>
      <c r="C11" s="163">
        <v>76308</v>
      </c>
      <c r="D11" s="163">
        <v>76217</v>
      </c>
      <c r="E11" s="163">
        <v>31640</v>
      </c>
      <c r="F11" s="163">
        <v>68404</v>
      </c>
      <c r="G11" s="163">
        <v>65511</v>
      </c>
      <c r="H11" s="163">
        <v>61811</v>
      </c>
      <c r="I11" s="165">
        <f>IFERROR(H11/G11-1,"-")</f>
        <v>-5.6479064584573635E-2</v>
      </c>
      <c r="J11" s="164">
        <f t="shared" si="4"/>
        <v>-0.1890129498668276</v>
      </c>
      <c r="K11" s="162">
        <f t="shared" si="5"/>
        <v>-3700</v>
      </c>
      <c r="L11" s="163">
        <f t="shared" si="6"/>
        <v>-14406</v>
      </c>
      <c r="M11" s="164">
        <f t="shared" si="1"/>
        <v>7.6954968190137071E-2</v>
      </c>
      <c r="P11" s="162" t="s">
        <v>103</v>
      </c>
      <c r="Q11" s="163">
        <v>18795</v>
      </c>
      <c r="R11" s="163">
        <v>15806</v>
      </c>
      <c r="S11" s="163">
        <v>2787</v>
      </c>
      <c r="T11" s="163">
        <v>21945</v>
      </c>
      <c r="U11" s="163">
        <v>23133</v>
      </c>
      <c r="V11" s="163">
        <v>25582</v>
      </c>
      <c r="W11" s="165">
        <f>IFERROR(V11/U11-1,"-")</f>
        <v>0.10586607876194187</v>
      </c>
      <c r="X11" s="164">
        <f t="shared" si="7"/>
        <v>0.6184993040617488</v>
      </c>
      <c r="Y11" s="162">
        <f t="shared" si="8"/>
        <v>2449</v>
      </c>
      <c r="Z11" s="163">
        <f t="shared" si="9"/>
        <v>9776</v>
      </c>
      <c r="AA11" s="164">
        <f>V11/V$9</f>
        <v>0.21822803814853362</v>
      </c>
    </row>
    <row r="12" spans="1:27" x14ac:dyDescent="0.25">
      <c r="A12" s="1"/>
      <c r="B12" s="162" t="s">
        <v>100</v>
      </c>
      <c r="C12" s="163">
        <v>69003</v>
      </c>
      <c r="D12" s="163">
        <v>62073</v>
      </c>
      <c r="E12" s="163">
        <v>14470</v>
      </c>
      <c r="F12" s="163">
        <v>45449</v>
      </c>
      <c r="G12" s="163">
        <v>50115</v>
      </c>
      <c r="H12" s="163">
        <v>61302</v>
      </c>
      <c r="I12" s="165">
        <f>IFERROR(H12/G12-1,"-")</f>
        <v>0.22322657886860231</v>
      </c>
      <c r="J12" s="164">
        <f t="shared" si="4"/>
        <v>-1.2420859310811494E-2</v>
      </c>
      <c r="K12" s="162">
        <f t="shared" si="5"/>
        <v>11187</v>
      </c>
      <c r="L12" s="163">
        <f t="shared" si="6"/>
        <v>-771</v>
      </c>
      <c r="M12" s="164">
        <f t="shared" si="1"/>
        <v>7.6321260940476338E-2</v>
      </c>
      <c r="P12" s="162" t="s">
        <v>100</v>
      </c>
      <c r="Q12" s="163">
        <v>38501</v>
      </c>
      <c r="R12" s="163">
        <v>37773</v>
      </c>
      <c r="S12" s="163">
        <v>6259</v>
      </c>
      <c r="T12" s="163">
        <v>22663</v>
      </c>
      <c r="U12" s="163">
        <v>21448</v>
      </c>
      <c r="V12" s="163">
        <v>34009</v>
      </c>
      <c r="W12" s="165">
        <f>IFERROR(V12/U12-1,"-")</f>
        <v>0.58564901156284965</v>
      </c>
      <c r="X12" s="164">
        <f t="shared" si="7"/>
        <v>-9.9647896645752243E-2</v>
      </c>
      <c r="Y12" s="162">
        <f t="shared" si="8"/>
        <v>12561</v>
      </c>
      <c r="Z12" s="163">
        <f t="shared" si="9"/>
        <v>-3764</v>
      </c>
      <c r="AA12" s="164">
        <f t="shared" si="3"/>
        <v>0.29011482094415914</v>
      </c>
    </row>
    <row r="13" spans="1:27" s="56" customFormat="1" x14ac:dyDescent="0.25">
      <c r="B13" s="157" t="s">
        <v>107</v>
      </c>
      <c r="C13" s="158">
        <v>750292</v>
      </c>
      <c r="D13" s="158">
        <v>734048</v>
      </c>
      <c r="E13" s="158">
        <v>234563</v>
      </c>
      <c r="F13" s="158">
        <v>528861</v>
      </c>
      <c r="G13" s="158">
        <v>611564</v>
      </c>
      <c r="H13" s="158">
        <v>680097</v>
      </c>
      <c r="I13" s="160">
        <f>IFERROR(H13/G13-1,"-")</f>
        <v>0.1120618610644184</v>
      </c>
      <c r="J13" s="159">
        <f t="shared" si="4"/>
        <v>-7.3497918392257722E-2</v>
      </c>
      <c r="K13" s="157">
        <f t="shared" si="5"/>
        <v>68533</v>
      </c>
      <c r="L13" s="158">
        <f t="shared" si="6"/>
        <v>-53951</v>
      </c>
      <c r="M13" s="159">
        <f t="shared" si="1"/>
        <v>0.84672377086938655</v>
      </c>
      <c r="P13" s="157" t="s">
        <v>107</v>
      </c>
      <c r="Q13" s="158">
        <v>59873</v>
      </c>
      <c r="R13" s="158">
        <v>56238</v>
      </c>
      <c r="S13" s="158">
        <v>21366</v>
      </c>
      <c r="T13" s="158">
        <v>44737</v>
      </c>
      <c r="U13" s="158">
        <v>52763</v>
      </c>
      <c r="V13" s="158">
        <v>57635</v>
      </c>
      <c r="W13" s="160">
        <f>IFERROR(V13/U13-1,"-")</f>
        <v>9.2337433428728355E-2</v>
      </c>
      <c r="X13" s="159">
        <f t="shared" si="7"/>
        <v>2.4840854937942414E-2</v>
      </c>
      <c r="Y13" s="157">
        <f t="shared" si="8"/>
        <v>4872</v>
      </c>
      <c r="Z13" s="158">
        <f t="shared" si="9"/>
        <v>1397</v>
      </c>
      <c r="AA13" s="159">
        <f t="shared" si="3"/>
        <v>0.49165714090730728</v>
      </c>
    </row>
    <row r="14" spans="1:27" s="56" customFormat="1" x14ac:dyDescent="0.25">
      <c r="B14" s="162" t="s">
        <v>110</v>
      </c>
      <c r="C14" s="163">
        <v>398162</v>
      </c>
      <c r="D14" s="163">
        <v>400000</v>
      </c>
      <c r="E14" s="163">
        <v>98011</v>
      </c>
      <c r="F14" s="163">
        <v>253280</v>
      </c>
      <c r="G14" s="163">
        <v>312074</v>
      </c>
      <c r="H14" s="163">
        <v>364395</v>
      </c>
      <c r="I14" s="165">
        <f t="shared" ref="I14:I21" si="10">IFERROR(H14/G14-1,"-")</f>
        <v>0.16765574831610452</v>
      </c>
      <c r="J14" s="164">
        <f t="shared" si="4"/>
        <v>-8.901250000000005E-2</v>
      </c>
      <c r="K14" s="162">
        <f t="shared" si="5"/>
        <v>52321</v>
      </c>
      <c r="L14" s="163">
        <f t="shared" si="6"/>
        <v>-35605</v>
      </c>
      <c r="M14" s="164">
        <f t="shared" si="1"/>
        <v>0.45367338554051867</v>
      </c>
      <c r="P14" s="162" t="s">
        <v>110</v>
      </c>
      <c r="Q14" s="163">
        <v>8452</v>
      </c>
      <c r="R14" s="163">
        <v>7698</v>
      </c>
      <c r="S14" s="163">
        <v>1916</v>
      </c>
      <c r="T14" s="163">
        <v>6589</v>
      </c>
      <c r="U14" s="163">
        <v>7737</v>
      </c>
      <c r="V14" s="163">
        <v>9272</v>
      </c>
      <c r="W14" s="165">
        <f t="shared" ref="W14:W21" si="11">IFERROR(V14/U14-1,"-")</f>
        <v>0.19839731161949081</v>
      </c>
      <c r="X14" s="164">
        <f t="shared" si="7"/>
        <v>0.20446869316705629</v>
      </c>
      <c r="Y14" s="162">
        <f t="shared" si="8"/>
        <v>1535</v>
      </c>
      <c r="Z14" s="163">
        <f t="shared" si="9"/>
        <v>1574</v>
      </c>
      <c r="AA14" s="164">
        <f t="shared" si="3"/>
        <v>7.9095081295958228E-2</v>
      </c>
    </row>
    <row r="15" spans="1:27" x14ac:dyDescent="0.25">
      <c r="A15" s="1"/>
      <c r="B15" s="162" t="s">
        <v>113</v>
      </c>
      <c r="C15" s="163">
        <v>62210</v>
      </c>
      <c r="D15" s="163">
        <v>49859</v>
      </c>
      <c r="E15" s="163">
        <v>18251</v>
      </c>
      <c r="F15" s="163">
        <v>29582</v>
      </c>
      <c r="G15" s="163">
        <v>31388</v>
      </c>
      <c r="H15" s="163">
        <v>35270</v>
      </c>
      <c r="I15" s="165">
        <f t="shared" si="10"/>
        <v>0.1236778386644577</v>
      </c>
      <c r="J15" s="164">
        <f t="shared" si="4"/>
        <v>-0.29260514651316716</v>
      </c>
      <c r="K15" s="162">
        <f t="shared" si="5"/>
        <v>3882</v>
      </c>
      <c r="L15" s="163">
        <f t="shared" si="6"/>
        <v>-14589</v>
      </c>
      <c r="M15" s="164">
        <f t="shared" si="1"/>
        <v>4.3911305885135893E-2</v>
      </c>
      <c r="P15" s="162" t="s">
        <v>113</v>
      </c>
      <c r="Q15" s="163">
        <v>16793</v>
      </c>
      <c r="R15" s="163">
        <v>14147</v>
      </c>
      <c r="S15" s="163">
        <v>5089</v>
      </c>
      <c r="T15" s="163">
        <v>9716</v>
      </c>
      <c r="U15" s="163">
        <v>10017</v>
      </c>
      <c r="V15" s="163">
        <v>11633</v>
      </c>
      <c r="W15" s="165">
        <f t="shared" si="11"/>
        <v>0.16132574623140661</v>
      </c>
      <c r="X15" s="164">
        <f t="shared" si="7"/>
        <v>-0.17770552060507527</v>
      </c>
      <c r="Y15" s="162">
        <f t="shared" si="8"/>
        <v>1616</v>
      </c>
      <c r="Z15" s="163">
        <f t="shared" si="9"/>
        <v>-2514</v>
      </c>
      <c r="AA15" s="164">
        <f t="shared" si="3"/>
        <v>9.9235664443041646E-2</v>
      </c>
    </row>
    <row r="16" spans="1:27" x14ac:dyDescent="0.25">
      <c r="A16" s="1"/>
      <c r="B16" s="162" t="s">
        <v>116</v>
      </c>
      <c r="C16" s="163">
        <v>21659</v>
      </c>
      <c r="D16" s="163">
        <v>19507</v>
      </c>
      <c r="E16" s="163">
        <v>6761</v>
      </c>
      <c r="F16" s="163">
        <v>20337</v>
      </c>
      <c r="G16" s="163">
        <v>25863</v>
      </c>
      <c r="H16" s="163">
        <v>26646</v>
      </c>
      <c r="I16" s="165">
        <f t="shared" si="10"/>
        <v>3.0274910103236241E-2</v>
      </c>
      <c r="J16" s="164">
        <f t="shared" si="4"/>
        <v>0.36597118982929211</v>
      </c>
      <c r="K16" s="162">
        <f t="shared" si="5"/>
        <v>783</v>
      </c>
      <c r="L16" s="163">
        <f t="shared" si="6"/>
        <v>7139</v>
      </c>
      <c r="M16" s="164">
        <f t="shared" si="1"/>
        <v>3.317438776907658E-2</v>
      </c>
      <c r="P16" s="162" t="s">
        <v>116</v>
      </c>
      <c r="Q16" s="163">
        <v>4046</v>
      </c>
      <c r="R16" s="163">
        <v>3109</v>
      </c>
      <c r="S16" s="163">
        <v>920</v>
      </c>
      <c r="T16" s="163">
        <v>3307</v>
      </c>
      <c r="U16" s="163">
        <v>3332</v>
      </c>
      <c r="V16" s="163">
        <v>3832</v>
      </c>
      <c r="W16" s="165">
        <f t="shared" si="11"/>
        <v>0.15006002400960394</v>
      </c>
      <c r="X16" s="164">
        <f t="shared" si="7"/>
        <v>0.23255065937600516</v>
      </c>
      <c r="Y16" s="162">
        <f t="shared" si="8"/>
        <v>500</v>
      </c>
      <c r="Z16" s="163">
        <f t="shared" si="9"/>
        <v>723</v>
      </c>
      <c r="AA16" s="164">
        <f t="shared" si="3"/>
        <v>3.2688993909201033E-2</v>
      </c>
    </row>
    <row r="17" spans="1:27" x14ac:dyDescent="0.25">
      <c r="A17" s="1"/>
      <c r="B17" s="162" t="s">
        <v>123</v>
      </c>
      <c r="C17" s="163">
        <v>32879</v>
      </c>
      <c r="D17" s="163">
        <v>32939</v>
      </c>
      <c r="E17" s="163">
        <v>10585</v>
      </c>
      <c r="F17" s="163">
        <v>33188</v>
      </c>
      <c r="G17" s="163">
        <v>31318</v>
      </c>
      <c r="H17" s="163">
        <v>31464</v>
      </c>
      <c r="I17" s="165">
        <f t="shared" si="10"/>
        <v>4.6618558017752498E-3</v>
      </c>
      <c r="J17" s="164">
        <f t="shared" si="4"/>
        <v>-4.4779744375967656E-2</v>
      </c>
      <c r="K17" s="162">
        <f t="shared" si="5"/>
        <v>146</v>
      </c>
      <c r="L17" s="163">
        <f t="shared" si="6"/>
        <v>-1475</v>
      </c>
      <c r="M17" s="164">
        <f t="shared" si="1"/>
        <v>3.9172819063507676E-2</v>
      </c>
      <c r="P17" s="162" t="s">
        <v>123</v>
      </c>
      <c r="Q17" s="163">
        <v>3048</v>
      </c>
      <c r="R17" s="163">
        <v>2395</v>
      </c>
      <c r="S17" s="163">
        <v>369</v>
      </c>
      <c r="T17" s="163">
        <v>3378</v>
      </c>
      <c r="U17" s="163">
        <v>3168</v>
      </c>
      <c r="V17" s="163">
        <v>3754</v>
      </c>
      <c r="W17" s="165">
        <f t="shared" si="11"/>
        <v>0.1849747474747474</v>
      </c>
      <c r="X17" s="164">
        <f t="shared" si="7"/>
        <v>0.56743215031315231</v>
      </c>
      <c r="Y17" s="162">
        <f t="shared" si="8"/>
        <v>586</v>
      </c>
      <c r="Z17" s="163">
        <f t="shared" si="9"/>
        <v>1359</v>
      </c>
      <c r="AA17" s="164">
        <f t="shared" si="3"/>
        <v>3.2023612509170324E-2</v>
      </c>
    </row>
    <row r="18" spans="1:27" x14ac:dyDescent="0.25">
      <c r="A18" s="1"/>
      <c r="B18" s="162" t="s">
        <v>119</v>
      </c>
      <c r="C18" s="163">
        <v>10791</v>
      </c>
      <c r="D18" s="163">
        <v>9858</v>
      </c>
      <c r="E18" s="163">
        <v>4545</v>
      </c>
      <c r="F18" s="163">
        <v>9935</v>
      </c>
      <c r="G18" s="163">
        <v>10471</v>
      </c>
      <c r="H18" s="163">
        <v>11244</v>
      </c>
      <c r="I18" s="165">
        <f t="shared" si="10"/>
        <v>7.3822939547321109E-2</v>
      </c>
      <c r="J18" s="164">
        <f t="shared" si="4"/>
        <v>0.1405964698721851</v>
      </c>
      <c r="K18" s="162">
        <f t="shared" si="5"/>
        <v>773</v>
      </c>
      <c r="L18" s="163">
        <f t="shared" si="6"/>
        <v>1386</v>
      </c>
      <c r="M18" s="164">
        <f t="shared" si="1"/>
        <v>1.399882969584542E-2</v>
      </c>
      <c r="P18" s="162" t="s">
        <v>119</v>
      </c>
      <c r="Q18" s="163">
        <v>432</v>
      </c>
      <c r="R18" s="163">
        <v>455</v>
      </c>
      <c r="S18" s="163">
        <v>136</v>
      </c>
      <c r="T18" s="163">
        <v>551</v>
      </c>
      <c r="U18" s="163">
        <v>417</v>
      </c>
      <c r="V18" s="163">
        <v>601</v>
      </c>
      <c r="W18" s="165">
        <f t="shared" si="11"/>
        <v>0.44124700239808146</v>
      </c>
      <c r="X18" s="164">
        <f t="shared" si="7"/>
        <v>0.32087912087912085</v>
      </c>
      <c r="Y18" s="162">
        <f t="shared" si="8"/>
        <v>184</v>
      </c>
      <c r="Z18" s="163">
        <f t="shared" si="9"/>
        <v>146</v>
      </c>
      <c r="AA18" s="164">
        <f t="shared" si="3"/>
        <v>5.1268489925443165E-3</v>
      </c>
    </row>
    <row r="19" spans="1:27" x14ac:dyDescent="0.25">
      <c r="A19" s="161" t="s">
        <v>144</v>
      </c>
      <c r="B19" s="162" t="s">
        <v>128</v>
      </c>
      <c r="C19" s="163">
        <v>16767</v>
      </c>
      <c r="D19" s="163">
        <v>19111</v>
      </c>
      <c r="E19" s="163">
        <v>10392</v>
      </c>
      <c r="F19" s="163">
        <v>12767</v>
      </c>
      <c r="G19" s="163">
        <v>15171</v>
      </c>
      <c r="H19" s="163">
        <v>13678</v>
      </c>
      <c r="I19" s="165">
        <f t="shared" si="10"/>
        <v>-9.8411442884450584E-2</v>
      </c>
      <c r="J19" s="164">
        <f t="shared" si="4"/>
        <v>-0.2842865365496311</v>
      </c>
      <c r="K19" s="162">
        <f t="shared" si="5"/>
        <v>-1493</v>
      </c>
      <c r="L19" s="163">
        <f t="shared" si="6"/>
        <v>-5433</v>
      </c>
      <c r="M19" s="164">
        <f t="shared" si="1"/>
        <v>1.702917045355511E-2</v>
      </c>
      <c r="P19" s="162" t="s">
        <v>128</v>
      </c>
      <c r="Q19" s="163">
        <v>2132</v>
      </c>
      <c r="R19" s="163">
        <v>2754</v>
      </c>
      <c r="S19" s="163">
        <v>1314</v>
      </c>
      <c r="T19" s="163">
        <v>2121</v>
      </c>
      <c r="U19" s="163">
        <v>3009</v>
      </c>
      <c r="V19" s="163">
        <v>2200</v>
      </c>
      <c r="W19" s="165">
        <f t="shared" si="11"/>
        <v>-0.2688600864074443</v>
      </c>
      <c r="X19" s="164">
        <f t="shared" si="7"/>
        <v>-0.20116194625998551</v>
      </c>
      <c r="Y19" s="162">
        <f t="shared" si="8"/>
        <v>-809</v>
      </c>
      <c r="Z19" s="163">
        <f t="shared" si="9"/>
        <v>-554</v>
      </c>
      <c r="AA19" s="164">
        <f t="shared" si="3"/>
        <v>1.876716769317387E-2</v>
      </c>
    </row>
    <row r="20" spans="1:27" x14ac:dyDescent="0.25">
      <c r="A20" s="167" t="s">
        <v>145</v>
      </c>
      <c r="B20" s="162" t="s">
        <v>131</v>
      </c>
      <c r="C20" s="163">
        <v>30981</v>
      </c>
      <c r="D20" s="163">
        <v>26573</v>
      </c>
      <c r="E20" s="163">
        <v>16035</v>
      </c>
      <c r="F20" s="163">
        <v>10877</v>
      </c>
      <c r="G20" s="163">
        <v>14581</v>
      </c>
      <c r="H20" s="163">
        <v>16819</v>
      </c>
      <c r="I20" s="165">
        <f t="shared" si="10"/>
        <v>0.15348741512927777</v>
      </c>
      <c r="J20" s="164">
        <f t="shared" si="4"/>
        <v>-0.36706431340082035</v>
      </c>
      <c r="K20" s="162">
        <f t="shared" si="5"/>
        <v>2238</v>
      </c>
      <c r="L20" s="163">
        <f t="shared" si="6"/>
        <v>-9754</v>
      </c>
      <c r="M20" s="164">
        <f t="shared" si="1"/>
        <v>2.0939729336039142E-2</v>
      </c>
      <c r="P20" s="162" t="s">
        <v>131</v>
      </c>
      <c r="Q20" s="163">
        <v>3429</v>
      </c>
      <c r="R20" s="163">
        <v>3207</v>
      </c>
      <c r="S20" s="163">
        <v>2393</v>
      </c>
      <c r="T20" s="163">
        <v>1817</v>
      </c>
      <c r="U20" s="163">
        <v>3319</v>
      </c>
      <c r="V20" s="163">
        <v>3086</v>
      </c>
      <c r="W20" s="165">
        <f t="shared" si="11"/>
        <v>-7.0201868032539916E-2</v>
      </c>
      <c r="X20" s="164">
        <f t="shared" si="7"/>
        <v>-3.7729965700031176E-2</v>
      </c>
      <c r="Y20" s="162">
        <f t="shared" si="8"/>
        <v>-233</v>
      </c>
      <c r="Z20" s="163">
        <f t="shared" si="9"/>
        <v>-121</v>
      </c>
      <c r="AA20" s="164">
        <f t="shared" si="3"/>
        <v>2.6325217955061164E-2</v>
      </c>
    </row>
    <row r="21" spans="1:27" x14ac:dyDescent="0.25">
      <c r="B21" s="168" t="s">
        <v>145</v>
      </c>
      <c r="C21" s="169">
        <f t="shared" ref="C21:H21" si="12">C13-SUM(C14:C20)</f>
        <v>176843</v>
      </c>
      <c r="D21" s="169">
        <f t="shared" si="12"/>
        <v>176201</v>
      </c>
      <c r="E21" s="169">
        <f t="shared" si="12"/>
        <v>69983</v>
      </c>
      <c r="F21" s="169">
        <f t="shared" si="12"/>
        <v>158895</v>
      </c>
      <c r="G21" s="169">
        <f t="shared" si="12"/>
        <v>170698</v>
      </c>
      <c r="H21" s="169">
        <f t="shared" si="12"/>
        <v>180581</v>
      </c>
      <c r="I21" s="171">
        <f t="shared" si="10"/>
        <v>5.7897573492366572E-2</v>
      </c>
      <c r="J21" s="170">
        <f t="shared" si="4"/>
        <v>2.4857974699349139E-2</v>
      </c>
      <c r="K21" s="168">
        <f>H21-G21</f>
        <v>9883</v>
      </c>
      <c r="L21" s="169">
        <f t="shared" si="6"/>
        <v>4380</v>
      </c>
      <c r="M21" s="170">
        <f t="shared" si="1"/>
        <v>0.22482414312570809</v>
      </c>
      <c r="P21" s="168" t="s">
        <v>145</v>
      </c>
      <c r="Q21" s="169">
        <f t="shared" ref="Q21:V21" si="13">Q13-SUM(Q14:Q20)</f>
        <v>21541</v>
      </c>
      <c r="R21" s="169">
        <f t="shared" si="13"/>
        <v>22473</v>
      </c>
      <c r="S21" s="169">
        <f t="shared" si="13"/>
        <v>9229</v>
      </c>
      <c r="T21" s="169">
        <f t="shared" si="13"/>
        <v>17258</v>
      </c>
      <c r="U21" s="169">
        <f t="shared" si="13"/>
        <v>21764</v>
      </c>
      <c r="V21" s="169">
        <f t="shared" si="13"/>
        <v>23257</v>
      </c>
      <c r="W21" s="171">
        <f t="shared" si="11"/>
        <v>6.8599522146664205E-2</v>
      </c>
      <c r="X21" s="170">
        <f t="shared" si="7"/>
        <v>3.488630801406134E-2</v>
      </c>
      <c r="Y21" s="168">
        <f>V21-U21</f>
        <v>1493</v>
      </c>
      <c r="Z21" s="169">
        <f t="shared" si="9"/>
        <v>784</v>
      </c>
      <c r="AA21" s="170">
        <f t="shared" si="3"/>
        <v>0.19839455410915668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252006</v>
      </c>
      <c r="D23" s="176">
        <f t="shared" ref="D23:H23" si="14">D24+D27</f>
        <v>274854</v>
      </c>
      <c r="E23" s="176">
        <f t="shared" si="14"/>
        <v>73233</v>
      </c>
      <c r="F23" s="176">
        <f t="shared" si="14"/>
        <v>167376</v>
      </c>
      <c r="G23" s="176">
        <f t="shared" si="14"/>
        <v>227273</v>
      </c>
      <c r="H23" s="176">
        <f t="shared" si="14"/>
        <v>241981</v>
      </c>
      <c r="I23" s="177">
        <f>IFERROR(H23/G23-1,"-")</f>
        <v>6.4715122341853171E-2</v>
      </c>
      <c r="J23" s="177">
        <f>IFERROR(H23/D23-1,"-")</f>
        <v>-0.119601679437083</v>
      </c>
      <c r="K23" s="176">
        <f>H23-G23</f>
        <v>14708</v>
      </c>
      <c r="L23" s="176">
        <f>H23-D23</f>
        <v>-32873</v>
      </c>
      <c r="M23" s="177">
        <f t="shared" ref="M23:M35" si="15">H23/H$9</f>
        <v>0.30126741449932148</v>
      </c>
    </row>
    <row r="24" spans="1:27" x14ac:dyDescent="0.25">
      <c r="B24" s="157" t="s">
        <v>97</v>
      </c>
      <c r="C24" s="158">
        <v>20516</v>
      </c>
      <c r="D24" s="158">
        <v>30687</v>
      </c>
      <c r="E24" s="158">
        <v>9174</v>
      </c>
      <c r="F24" s="158">
        <v>24852</v>
      </c>
      <c r="G24" s="158">
        <v>29030</v>
      </c>
      <c r="H24" s="158">
        <v>24469</v>
      </c>
      <c r="I24" s="160">
        <f>IFERROR(H24/G24-1,"-")</f>
        <v>-0.15711333103685843</v>
      </c>
      <c r="J24" s="159">
        <f t="shared" ref="J24:J35" si="16">IFERROR(H24/D24-1,"-")</f>
        <v>-0.20262651937302445</v>
      </c>
      <c r="K24" s="157">
        <f t="shared" ref="K24:K34" si="17">H24-G24</f>
        <v>-4561</v>
      </c>
      <c r="L24" s="158">
        <f t="shared" ref="L24:L35" si="18">H24-D24</f>
        <v>-6218</v>
      </c>
      <c r="M24" s="159">
        <f t="shared" si="15"/>
        <v>3.0464013147246671E-2</v>
      </c>
    </row>
    <row r="25" spans="1:27" x14ac:dyDescent="0.25">
      <c r="B25" s="162" t="s">
        <v>103</v>
      </c>
      <c r="C25" s="163">
        <v>13457</v>
      </c>
      <c r="D25" s="163">
        <v>21743</v>
      </c>
      <c r="E25" s="163">
        <v>7768</v>
      </c>
      <c r="F25" s="163">
        <v>13777</v>
      </c>
      <c r="G25" s="163">
        <v>15572</v>
      </c>
      <c r="H25" s="163">
        <v>12569</v>
      </c>
      <c r="I25" s="165">
        <f>IFERROR(H25/G25-1,"-")</f>
        <v>-0.1928461340868225</v>
      </c>
      <c r="J25" s="164">
        <f t="shared" si="16"/>
        <v>-0.42192889665639521</v>
      </c>
      <c r="K25" s="162">
        <f t="shared" si="17"/>
        <v>-3003</v>
      </c>
      <c r="L25" s="163">
        <f t="shared" si="18"/>
        <v>-9174</v>
      </c>
      <c r="M25" s="164">
        <f t="shared" si="15"/>
        <v>1.5648460552034959E-2</v>
      </c>
    </row>
    <row r="26" spans="1:27" x14ac:dyDescent="0.25">
      <c r="B26" s="162" t="s">
        <v>100</v>
      </c>
      <c r="C26" s="163">
        <v>7059</v>
      </c>
      <c r="D26" s="163">
        <v>8944</v>
      </c>
      <c r="E26" s="163">
        <v>1406</v>
      </c>
      <c r="F26" s="163">
        <v>11075</v>
      </c>
      <c r="G26" s="163">
        <v>13458</v>
      </c>
      <c r="H26" s="163">
        <v>11900</v>
      </c>
      <c r="I26" s="165">
        <f>IFERROR(H26/G26-1,"-")</f>
        <v>-0.11576757319066722</v>
      </c>
      <c r="J26" s="164">
        <f t="shared" si="16"/>
        <v>0.3305008944543828</v>
      </c>
      <c r="K26" s="162">
        <f t="shared" si="17"/>
        <v>-1558</v>
      </c>
      <c r="L26" s="163">
        <f t="shared" si="18"/>
        <v>2956</v>
      </c>
      <c r="M26" s="164">
        <f t="shared" si="15"/>
        <v>1.4815552595211712E-2</v>
      </c>
    </row>
    <row r="27" spans="1:27" x14ac:dyDescent="0.25">
      <c r="B27" s="157" t="s">
        <v>107</v>
      </c>
      <c r="C27" s="158">
        <v>231490</v>
      </c>
      <c r="D27" s="158">
        <v>244167</v>
      </c>
      <c r="E27" s="158">
        <v>64059</v>
      </c>
      <c r="F27" s="158">
        <v>142524</v>
      </c>
      <c r="G27" s="158">
        <v>198243</v>
      </c>
      <c r="H27" s="158">
        <v>217512</v>
      </c>
      <c r="I27" s="160">
        <f>IFERROR(H27/G27-1,"-")</f>
        <v>9.7198892268579362E-2</v>
      </c>
      <c r="J27" s="159">
        <f t="shared" si="16"/>
        <v>-0.10916708646131545</v>
      </c>
      <c r="K27" s="157">
        <f t="shared" si="17"/>
        <v>19269</v>
      </c>
      <c r="L27" s="158">
        <f t="shared" si="18"/>
        <v>-26655</v>
      </c>
      <c r="M27" s="159">
        <f t="shared" si="15"/>
        <v>0.27080340135207481</v>
      </c>
    </row>
    <row r="28" spans="1:27" x14ac:dyDescent="0.25">
      <c r="B28" s="162" t="s">
        <v>110</v>
      </c>
      <c r="C28" s="163">
        <v>139916</v>
      </c>
      <c r="D28" s="163">
        <v>150706</v>
      </c>
      <c r="E28" s="163">
        <v>33816</v>
      </c>
      <c r="F28" s="163">
        <v>73399</v>
      </c>
      <c r="G28" s="163">
        <v>110988</v>
      </c>
      <c r="H28" s="163">
        <v>128936</v>
      </c>
      <c r="I28" s="165">
        <f t="shared" ref="I28:I35" si="19">IFERROR(H28/G28-1,"-")</f>
        <v>0.16171117598298923</v>
      </c>
      <c r="J28" s="164">
        <f t="shared" si="16"/>
        <v>-0.14445343914641751</v>
      </c>
      <c r="K28" s="162">
        <f t="shared" si="17"/>
        <v>17948</v>
      </c>
      <c r="L28" s="163">
        <f t="shared" si="18"/>
        <v>-21770</v>
      </c>
      <c r="M28" s="164">
        <f t="shared" si="15"/>
        <v>0.16052588986690902</v>
      </c>
    </row>
    <row r="29" spans="1:27" x14ac:dyDescent="0.25">
      <c r="B29" s="162" t="s">
        <v>113</v>
      </c>
      <c r="C29" s="163">
        <v>21675</v>
      </c>
      <c r="D29" s="163">
        <v>19342</v>
      </c>
      <c r="E29" s="163">
        <v>5923</v>
      </c>
      <c r="F29" s="163">
        <v>8808</v>
      </c>
      <c r="G29" s="163">
        <v>9895</v>
      </c>
      <c r="H29" s="163">
        <v>10675</v>
      </c>
      <c r="I29" s="165">
        <f t="shared" si="19"/>
        <v>7.8827690752905522E-2</v>
      </c>
      <c r="J29" s="164">
        <f t="shared" si="16"/>
        <v>-0.44809223451556202</v>
      </c>
      <c r="K29" s="162">
        <f t="shared" si="17"/>
        <v>780</v>
      </c>
      <c r="L29" s="163">
        <f t="shared" si="18"/>
        <v>-8667</v>
      </c>
      <c r="M29" s="164">
        <f t="shared" si="15"/>
        <v>1.3290422180998742E-2</v>
      </c>
    </row>
    <row r="30" spans="1:27" x14ac:dyDescent="0.25">
      <c r="B30" s="162" t="s">
        <v>116</v>
      </c>
      <c r="C30" s="163">
        <v>3854</v>
      </c>
      <c r="D30" s="163">
        <v>6269</v>
      </c>
      <c r="E30" s="163">
        <v>2158</v>
      </c>
      <c r="F30" s="163">
        <v>6805</v>
      </c>
      <c r="G30" s="163">
        <v>11309</v>
      </c>
      <c r="H30" s="163">
        <v>11521</v>
      </c>
      <c r="I30" s="165">
        <f t="shared" si="19"/>
        <v>1.8746131399770105E-2</v>
      </c>
      <c r="J30" s="164">
        <f t="shared" si="16"/>
        <v>0.83777316956452386</v>
      </c>
      <c r="K30" s="162">
        <f t="shared" si="17"/>
        <v>212</v>
      </c>
      <c r="L30" s="163">
        <f t="shared" si="18"/>
        <v>5252</v>
      </c>
      <c r="M30" s="164">
        <f t="shared" si="15"/>
        <v>1.4343695920120516E-2</v>
      </c>
    </row>
    <row r="31" spans="1:27" x14ac:dyDescent="0.25">
      <c r="B31" s="162" t="s">
        <v>123</v>
      </c>
      <c r="C31" s="163">
        <v>8503</v>
      </c>
      <c r="D31" s="163">
        <v>9304</v>
      </c>
      <c r="E31" s="163">
        <v>2522</v>
      </c>
      <c r="F31" s="163">
        <v>8425</v>
      </c>
      <c r="G31" s="163">
        <v>9240</v>
      </c>
      <c r="H31" s="163">
        <v>7186</v>
      </c>
      <c r="I31" s="165">
        <f t="shared" si="19"/>
        <v>-0.22229437229437232</v>
      </c>
      <c r="J31" s="164">
        <f t="shared" si="16"/>
        <v>-0.22764402407566642</v>
      </c>
      <c r="K31" s="162">
        <f t="shared" si="17"/>
        <v>-2054</v>
      </c>
      <c r="L31" s="163">
        <f t="shared" si="18"/>
        <v>-2118</v>
      </c>
      <c r="M31" s="164">
        <f t="shared" si="15"/>
        <v>8.9466017604362489E-3</v>
      </c>
    </row>
    <row r="32" spans="1:27" x14ac:dyDescent="0.25">
      <c r="B32" s="162" t="s">
        <v>119</v>
      </c>
      <c r="C32" s="163">
        <v>2983</v>
      </c>
      <c r="D32" s="163">
        <v>3450</v>
      </c>
      <c r="E32" s="163">
        <v>1390</v>
      </c>
      <c r="F32" s="163">
        <v>3371</v>
      </c>
      <c r="G32" s="163">
        <v>3584</v>
      </c>
      <c r="H32" s="163">
        <v>3566</v>
      </c>
      <c r="I32" s="165">
        <f t="shared" si="19"/>
        <v>-5.0223214285713969E-3</v>
      </c>
      <c r="J32" s="164">
        <f t="shared" si="16"/>
        <v>3.3623188405797144E-2</v>
      </c>
      <c r="K32" s="162">
        <f t="shared" si="17"/>
        <v>-18</v>
      </c>
      <c r="L32" s="163">
        <f t="shared" si="18"/>
        <v>116</v>
      </c>
      <c r="M32" s="164">
        <f t="shared" si="15"/>
        <v>4.4396857608844514E-3</v>
      </c>
    </row>
    <row r="33" spans="2:13" x14ac:dyDescent="0.25">
      <c r="B33" s="162" t="s">
        <v>128</v>
      </c>
      <c r="C33" s="163">
        <v>2386</v>
      </c>
      <c r="D33" s="163">
        <v>2894</v>
      </c>
      <c r="E33" s="163">
        <v>1994</v>
      </c>
      <c r="F33" s="163">
        <v>1597</v>
      </c>
      <c r="G33" s="163">
        <v>2466</v>
      </c>
      <c r="H33" s="163">
        <v>1894</v>
      </c>
      <c r="I33" s="165">
        <f t="shared" si="19"/>
        <v>-0.2319545823195458</v>
      </c>
      <c r="J33" s="164">
        <f t="shared" si="16"/>
        <v>-0.3455425017277125</v>
      </c>
      <c r="K33" s="162">
        <f t="shared" si="17"/>
        <v>-572</v>
      </c>
      <c r="L33" s="163">
        <f t="shared" si="18"/>
        <v>-1000</v>
      </c>
      <c r="M33" s="164">
        <f t="shared" si="15"/>
        <v>2.3580383710362172E-3</v>
      </c>
    </row>
    <row r="34" spans="2:13" x14ac:dyDescent="0.25">
      <c r="B34" s="162" t="s">
        <v>131</v>
      </c>
      <c r="C34" s="163">
        <v>3863</v>
      </c>
      <c r="D34" s="163">
        <v>3817</v>
      </c>
      <c r="E34" s="163">
        <v>1703</v>
      </c>
      <c r="F34" s="163">
        <v>898</v>
      </c>
      <c r="G34" s="163">
        <v>1987</v>
      </c>
      <c r="H34" s="163">
        <v>2214</v>
      </c>
      <c r="I34" s="165">
        <f t="shared" si="19"/>
        <v>0.11424257674886773</v>
      </c>
      <c r="J34" s="164">
        <f t="shared" si="16"/>
        <v>-0.41996332198061304</v>
      </c>
      <c r="K34" s="162">
        <f t="shared" si="17"/>
        <v>227</v>
      </c>
      <c r="L34" s="163">
        <f t="shared" si="18"/>
        <v>-1603</v>
      </c>
      <c r="M34" s="164">
        <f t="shared" si="15"/>
        <v>2.7564397853612381E-3</v>
      </c>
    </row>
    <row r="35" spans="2:13" x14ac:dyDescent="0.25">
      <c r="B35" s="168" t="s">
        <v>145</v>
      </c>
      <c r="C35" s="169">
        <f t="shared" ref="C35:H35" si="20">C27-SUM(C28:C34)</f>
        <v>48310</v>
      </c>
      <c r="D35" s="169">
        <f t="shared" si="20"/>
        <v>48385</v>
      </c>
      <c r="E35" s="169">
        <f t="shared" si="20"/>
        <v>14553</v>
      </c>
      <c r="F35" s="169">
        <f t="shared" si="20"/>
        <v>39221</v>
      </c>
      <c r="G35" s="169">
        <f t="shared" si="20"/>
        <v>48774</v>
      </c>
      <c r="H35" s="169">
        <f t="shared" si="20"/>
        <v>51520</v>
      </c>
      <c r="I35" s="171">
        <f t="shared" si="19"/>
        <v>5.6300487964899393E-2</v>
      </c>
      <c r="J35" s="170">
        <f t="shared" si="16"/>
        <v>6.4792807688333065E-2</v>
      </c>
      <c r="K35" s="168">
        <f>H35-G35</f>
        <v>2746</v>
      </c>
      <c r="L35" s="169">
        <f t="shared" si="18"/>
        <v>3135</v>
      </c>
      <c r="M35" s="170">
        <f t="shared" si="15"/>
        <v>6.4142627706328351E-2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406251</v>
      </c>
      <c r="D37" s="176">
        <f t="shared" ref="D37:H37" si="21">D38+D41</f>
        <v>393235</v>
      </c>
      <c r="E37" s="176">
        <f t="shared" si="21"/>
        <v>118793</v>
      </c>
      <c r="F37" s="176">
        <f t="shared" si="21"/>
        <v>328160</v>
      </c>
      <c r="G37" s="176">
        <f t="shared" si="21"/>
        <v>336426</v>
      </c>
      <c r="H37" s="176">
        <f t="shared" si="21"/>
        <v>354571</v>
      </c>
      <c r="I37" s="177">
        <f>IFERROR(H37/G37-1,"-")</f>
        <v>5.3934594829174953E-2</v>
      </c>
      <c r="J37" s="177">
        <f>IFERROR(H37/D37-1,"-")</f>
        <v>-9.8322885806197302E-2</v>
      </c>
      <c r="K37" s="176">
        <f>H37-G37</f>
        <v>18145</v>
      </c>
      <c r="L37" s="176">
        <f>H37-D37</f>
        <v>-38664</v>
      </c>
      <c r="M37" s="177">
        <f t="shared" ref="M37:M49" si="22">H37/H$9</f>
        <v>0.44144246212074051</v>
      </c>
    </row>
    <row r="38" spans="2:13" x14ac:dyDescent="0.25">
      <c r="B38" s="157" t="s">
        <v>97</v>
      </c>
      <c r="C38" s="158">
        <v>39632</v>
      </c>
      <c r="D38" s="158">
        <v>35201</v>
      </c>
      <c r="E38" s="158">
        <v>12512</v>
      </c>
      <c r="F38" s="158">
        <v>31122</v>
      </c>
      <c r="G38" s="158">
        <v>27263</v>
      </c>
      <c r="H38" s="158">
        <v>25009</v>
      </c>
      <c r="I38" s="160">
        <f>IFERROR(H38/G38-1,"-")</f>
        <v>-8.2676154495103238E-2</v>
      </c>
      <c r="J38" s="159">
        <f t="shared" ref="J38:J49" si="23">IFERROR(H38/D38-1,"-")</f>
        <v>-0.28953722905599277</v>
      </c>
      <c r="K38" s="157">
        <f t="shared" ref="K38:K48" si="24">H38-G38</f>
        <v>-2254</v>
      </c>
      <c r="L38" s="158">
        <f t="shared" ref="L38:L49" si="25">H38-D38</f>
        <v>-10192</v>
      </c>
      <c r="M38" s="159">
        <f t="shared" si="22"/>
        <v>3.1136315533920145E-2</v>
      </c>
    </row>
    <row r="39" spans="2:13" x14ac:dyDescent="0.25">
      <c r="B39" s="162" t="s">
        <v>103</v>
      </c>
      <c r="C39" s="163">
        <v>21640</v>
      </c>
      <c r="D39" s="163">
        <v>25415</v>
      </c>
      <c r="E39" s="163">
        <v>9310</v>
      </c>
      <c r="F39" s="163">
        <v>23754</v>
      </c>
      <c r="G39" s="163">
        <v>17377</v>
      </c>
      <c r="H39" s="163">
        <v>14377</v>
      </c>
      <c r="I39" s="165">
        <f>IFERROR(H39/G39-1,"-")</f>
        <v>-0.17264199804339064</v>
      </c>
      <c r="J39" s="164">
        <f t="shared" si="23"/>
        <v>-0.4343104465866614</v>
      </c>
      <c r="K39" s="162">
        <f t="shared" si="24"/>
        <v>-3000</v>
      </c>
      <c r="L39" s="163">
        <f t="shared" si="25"/>
        <v>-11038</v>
      </c>
      <c r="M39" s="164">
        <f t="shared" si="22"/>
        <v>1.7899428542971326E-2</v>
      </c>
    </row>
    <row r="40" spans="2:13" x14ac:dyDescent="0.25">
      <c r="B40" s="162" t="s">
        <v>100</v>
      </c>
      <c r="C40" s="163">
        <v>17992</v>
      </c>
      <c r="D40" s="163">
        <v>9786</v>
      </c>
      <c r="E40" s="163">
        <v>3202</v>
      </c>
      <c r="F40" s="163">
        <v>7368</v>
      </c>
      <c r="G40" s="163">
        <v>9886</v>
      </c>
      <c r="H40" s="163">
        <v>10632</v>
      </c>
      <c r="I40" s="165">
        <f>IFERROR(H40/G40-1,"-")</f>
        <v>7.5460246813675802E-2</v>
      </c>
      <c r="J40" s="164">
        <f t="shared" si="23"/>
        <v>8.6450030656039178E-2</v>
      </c>
      <c r="K40" s="162">
        <f t="shared" si="24"/>
        <v>746</v>
      </c>
      <c r="L40" s="163">
        <f t="shared" si="25"/>
        <v>846</v>
      </c>
      <c r="M40" s="164">
        <f t="shared" si="22"/>
        <v>1.3236886990948818E-2</v>
      </c>
    </row>
    <row r="41" spans="2:13" x14ac:dyDescent="0.25">
      <c r="B41" s="157" t="s">
        <v>107</v>
      </c>
      <c r="C41" s="158">
        <v>366619</v>
      </c>
      <c r="D41" s="158">
        <v>358034</v>
      </c>
      <c r="E41" s="158">
        <v>106281</v>
      </c>
      <c r="F41" s="158">
        <v>297038</v>
      </c>
      <c r="G41" s="158">
        <v>309163</v>
      </c>
      <c r="H41" s="158">
        <v>329562</v>
      </c>
      <c r="I41" s="160">
        <f>IFERROR(H41/G41-1,"-")</f>
        <v>6.5981375520356655E-2</v>
      </c>
      <c r="J41" s="159">
        <f t="shared" si="23"/>
        <v>-7.9523173776792189E-2</v>
      </c>
      <c r="K41" s="157">
        <f t="shared" si="24"/>
        <v>20399</v>
      </c>
      <c r="L41" s="158">
        <f t="shared" si="25"/>
        <v>-28472</v>
      </c>
      <c r="M41" s="159">
        <f t="shared" si="22"/>
        <v>0.41030614658682041</v>
      </c>
    </row>
    <row r="42" spans="2:13" x14ac:dyDescent="0.25">
      <c r="B42" s="162" t="s">
        <v>110</v>
      </c>
      <c r="C42" s="163">
        <v>199201</v>
      </c>
      <c r="D42" s="163">
        <v>203539</v>
      </c>
      <c r="E42" s="163">
        <v>42845</v>
      </c>
      <c r="F42" s="163">
        <v>153588</v>
      </c>
      <c r="G42" s="163">
        <v>171467</v>
      </c>
      <c r="H42" s="163">
        <v>184948</v>
      </c>
      <c r="I42" s="165">
        <f t="shared" ref="I42:I49" si="26">IFERROR(H42/G42-1,"-")</f>
        <v>7.8621542337592665E-2</v>
      </c>
      <c r="J42" s="164">
        <f t="shared" si="23"/>
        <v>-9.1338760630640836E-2</v>
      </c>
      <c r="K42" s="162">
        <f t="shared" si="24"/>
        <v>13481</v>
      </c>
      <c r="L42" s="163">
        <f t="shared" si="25"/>
        <v>-18591</v>
      </c>
      <c r="M42" s="164">
        <f t="shared" si="22"/>
        <v>0.23026107742682486</v>
      </c>
    </row>
    <row r="43" spans="2:13" x14ac:dyDescent="0.25">
      <c r="B43" s="162" t="s">
        <v>113</v>
      </c>
      <c r="C43" s="163">
        <v>14356</v>
      </c>
      <c r="D43" s="163">
        <v>9698</v>
      </c>
      <c r="E43" s="163">
        <v>3661</v>
      </c>
      <c r="F43" s="163">
        <v>7324</v>
      </c>
      <c r="G43" s="163">
        <v>7117</v>
      </c>
      <c r="H43" s="163">
        <v>7957</v>
      </c>
      <c r="I43" s="165">
        <f t="shared" si="26"/>
        <v>0.11802725867640862</v>
      </c>
      <c r="J43" s="164">
        <f t="shared" si="23"/>
        <v>-0.17952155083522381</v>
      </c>
      <c r="K43" s="162">
        <f t="shared" si="24"/>
        <v>840</v>
      </c>
      <c r="L43" s="163">
        <f t="shared" si="25"/>
        <v>-1741</v>
      </c>
      <c r="M43" s="164">
        <f t="shared" si="22"/>
        <v>9.9065001680755972E-3</v>
      </c>
    </row>
    <row r="44" spans="2:13" x14ac:dyDescent="0.25">
      <c r="B44" s="162" t="s">
        <v>116</v>
      </c>
      <c r="C44" s="163">
        <v>6223</v>
      </c>
      <c r="D44" s="163">
        <v>5659</v>
      </c>
      <c r="E44" s="163">
        <v>2117</v>
      </c>
      <c r="F44" s="163">
        <v>6464</v>
      </c>
      <c r="G44" s="163">
        <v>6337</v>
      </c>
      <c r="H44" s="163">
        <v>6697</v>
      </c>
      <c r="I44" s="165">
        <f t="shared" si="26"/>
        <v>5.6809215717216421E-2</v>
      </c>
      <c r="J44" s="164">
        <f t="shared" si="23"/>
        <v>0.18342463332744297</v>
      </c>
      <c r="K44" s="162">
        <f t="shared" si="24"/>
        <v>360</v>
      </c>
      <c r="L44" s="163">
        <f t="shared" si="25"/>
        <v>1038</v>
      </c>
      <c r="M44" s="164">
        <f t="shared" si="22"/>
        <v>8.3377945991708266E-3</v>
      </c>
    </row>
    <row r="45" spans="2:13" x14ac:dyDescent="0.25">
      <c r="B45" s="162" t="s">
        <v>123</v>
      </c>
      <c r="C45" s="163">
        <v>19608</v>
      </c>
      <c r="D45" s="163">
        <v>19049</v>
      </c>
      <c r="E45" s="163">
        <v>5858</v>
      </c>
      <c r="F45" s="163">
        <v>18993</v>
      </c>
      <c r="G45" s="163">
        <v>16857</v>
      </c>
      <c r="H45" s="163">
        <v>17554</v>
      </c>
      <c r="I45" s="165">
        <f t="shared" si="26"/>
        <v>4.134780803227156E-2</v>
      </c>
      <c r="J45" s="164">
        <f t="shared" si="23"/>
        <v>-7.8481810068769975E-2</v>
      </c>
      <c r="K45" s="162">
        <f t="shared" si="24"/>
        <v>697</v>
      </c>
      <c r="L45" s="163">
        <f t="shared" si="25"/>
        <v>-1495</v>
      </c>
      <c r="M45" s="164">
        <f t="shared" si="22"/>
        <v>2.1854807584566927E-2</v>
      </c>
    </row>
    <row r="46" spans="2:13" x14ac:dyDescent="0.25">
      <c r="B46" s="162" t="s">
        <v>119</v>
      </c>
      <c r="C46" s="163">
        <v>6360</v>
      </c>
      <c r="D46" s="163">
        <v>5027</v>
      </c>
      <c r="E46" s="163">
        <v>1884</v>
      </c>
      <c r="F46" s="163">
        <v>4917</v>
      </c>
      <c r="G46" s="163">
        <v>5182</v>
      </c>
      <c r="H46" s="163">
        <v>5854</v>
      </c>
      <c r="I46" s="165">
        <f t="shared" si="26"/>
        <v>0.12967966036279432</v>
      </c>
      <c r="J46" s="164">
        <f t="shared" si="23"/>
        <v>0.16451163715933959</v>
      </c>
      <c r="K46" s="162">
        <f t="shared" si="24"/>
        <v>672</v>
      </c>
      <c r="L46" s="163">
        <f t="shared" si="25"/>
        <v>827</v>
      </c>
      <c r="M46" s="164">
        <f t="shared" si="22"/>
        <v>7.2882558733083505E-3</v>
      </c>
    </row>
    <row r="47" spans="2:13" x14ac:dyDescent="0.25">
      <c r="B47" s="162" t="s">
        <v>128</v>
      </c>
      <c r="C47" s="163">
        <v>11391</v>
      </c>
      <c r="D47" s="163">
        <v>12503</v>
      </c>
      <c r="E47" s="163">
        <v>6277</v>
      </c>
      <c r="F47" s="163">
        <v>8573</v>
      </c>
      <c r="G47" s="163">
        <v>9088</v>
      </c>
      <c r="H47" s="163">
        <v>8722</v>
      </c>
      <c r="I47" s="165">
        <f t="shared" si="26"/>
        <v>-4.0272887323943629E-2</v>
      </c>
      <c r="J47" s="164">
        <f t="shared" si="23"/>
        <v>-0.30240742221866757</v>
      </c>
      <c r="K47" s="162">
        <f t="shared" si="24"/>
        <v>-366</v>
      </c>
      <c r="L47" s="163">
        <f t="shared" si="25"/>
        <v>-3781</v>
      </c>
      <c r="M47" s="164">
        <f t="shared" si="22"/>
        <v>1.085892854919635E-2</v>
      </c>
    </row>
    <row r="48" spans="2:13" x14ac:dyDescent="0.25">
      <c r="B48" s="162" t="s">
        <v>131</v>
      </c>
      <c r="C48" s="163">
        <v>20459</v>
      </c>
      <c r="D48" s="163">
        <v>18132</v>
      </c>
      <c r="E48" s="163">
        <v>10641</v>
      </c>
      <c r="F48" s="163">
        <v>7746</v>
      </c>
      <c r="G48" s="163">
        <v>8820</v>
      </c>
      <c r="H48" s="163">
        <v>9556</v>
      </c>
      <c r="I48" s="165">
        <f t="shared" si="26"/>
        <v>8.3446712018140579E-2</v>
      </c>
      <c r="J48" s="164">
        <f t="shared" si="23"/>
        <v>-0.47297595411427307</v>
      </c>
      <c r="K48" s="162">
        <f t="shared" si="24"/>
        <v>736</v>
      </c>
      <c r="L48" s="163">
        <f t="shared" si="25"/>
        <v>-8576</v>
      </c>
      <c r="M48" s="164">
        <f t="shared" si="22"/>
        <v>1.1897262235280936E-2</v>
      </c>
    </row>
    <row r="49" spans="2:13" x14ac:dyDescent="0.25">
      <c r="B49" s="168" t="s">
        <v>145</v>
      </c>
      <c r="C49" s="169">
        <f t="shared" ref="C49:H49" si="27">C41-SUM(C42:C48)</f>
        <v>89021</v>
      </c>
      <c r="D49" s="169">
        <f t="shared" si="27"/>
        <v>84427</v>
      </c>
      <c r="E49" s="169">
        <f t="shared" si="27"/>
        <v>32998</v>
      </c>
      <c r="F49" s="169">
        <f t="shared" si="27"/>
        <v>89433</v>
      </c>
      <c r="G49" s="169">
        <f t="shared" si="27"/>
        <v>84295</v>
      </c>
      <c r="H49" s="169">
        <f t="shared" si="27"/>
        <v>88274</v>
      </c>
      <c r="I49" s="171">
        <f t="shared" si="26"/>
        <v>4.7203274215552593E-2</v>
      </c>
      <c r="J49" s="170">
        <f t="shared" si="23"/>
        <v>4.5565991922015492E-2</v>
      </c>
      <c r="K49" s="168">
        <f>H49-G49</f>
        <v>3979</v>
      </c>
      <c r="L49" s="169">
        <f t="shared" si="25"/>
        <v>3847</v>
      </c>
      <c r="M49" s="170">
        <f t="shared" si="22"/>
        <v>0.10990152015039653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3956</v>
      </c>
      <c r="D51" s="176">
        <f t="shared" ref="D51:H51" si="28">IFERROR(D52+D55,"nd")</f>
        <v>3797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-3797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1064</v>
      </c>
      <c r="D52" s="158">
        <v>1149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-1149</v>
      </c>
      <c r="M52" s="159">
        <f t="shared" si="29"/>
        <v>0</v>
      </c>
    </row>
    <row r="53" spans="2:13" x14ac:dyDescent="0.25">
      <c r="B53" s="162" t="s">
        <v>103</v>
      </c>
      <c r="C53" s="163">
        <v>804</v>
      </c>
      <c r="D53" s="163">
        <v>674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-674</v>
      </c>
      <c r="M53" s="164">
        <f t="shared" si="29"/>
        <v>0</v>
      </c>
    </row>
    <row r="54" spans="2:13" x14ac:dyDescent="0.25">
      <c r="B54" s="162" t="s">
        <v>100</v>
      </c>
      <c r="C54" s="163">
        <v>260</v>
      </c>
      <c r="D54" s="163">
        <v>475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-475</v>
      </c>
      <c r="M54" s="164">
        <f t="shared" si="29"/>
        <v>0</v>
      </c>
    </row>
    <row r="55" spans="2:13" x14ac:dyDescent="0.25">
      <c r="B55" s="157" t="s">
        <v>107</v>
      </c>
      <c r="C55" s="158">
        <v>2892</v>
      </c>
      <c r="D55" s="158">
        <v>2648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-2648</v>
      </c>
      <c r="M55" s="159">
        <f t="shared" si="29"/>
        <v>0</v>
      </c>
    </row>
    <row r="56" spans="2:13" x14ac:dyDescent="0.25">
      <c r="B56" s="162" t="s">
        <v>110</v>
      </c>
      <c r="C56" s="163">
        <v>932</v>
      </c>
      <c r="D56" s="163">
        <v>1033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-1033</v>
      </c>
      <c r="M56" s="164">
        <f t="shared" si="29"/>
        <v>0</v>
      </c>
    </row>
    <row r="57" spans="2:13" x14ac:dyDescent="0.25">
      <c r="B57" s="162" t="s">
        <v>113</v>
      </c>
      <c r="C57" s="163">
        <v>726</v>
      </c>
      <c r="D57" s="163">
        <v>404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-404</v>
      </c>
      <c r="M57" s="164">
        <f t="shared" si="29"/>
        <v>0</v>
      </c>
    </row>
    <row r="58" spans="2:13" x14ac:dyDescent="0.25">
      <c r="B58" s="162" t="s">
        <v>116</v>
      </c>
      <c r="C58" s="163">
        <v>50</v>
      </c>
      <c r="D58" s="163">
        <v>173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-173</v>
      </c>
      <c r="M58" s="164">
        <f t="shared" si="29"/>
        <v>0</v>
      </c>
    </row>
    <row r="59" spans="2:13" x14ac:dyDescent="0.25">
      <c r="B59" s="162" t="s">
        <v>123</v>
      </c>
      <c r="C59" s="163">
        <v>49</v>
      </c>
      <c r="D59" s="163">
        <v>146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-146</v>
      </c>
      <c r="M59" s="164">
        <f t="shared" si="29"/>
        <v>0</v>
      </c>
    </row>
    <row r="60" spans="2:13" x14ac:dyDescent="0.25">
      <c r="B60" s="162" t="s">
        <v>119</v>
      </c>
      <c r="C60" s="163">
        <v>20</v>
      </c>
      <c r="D60" s="163">
        <v>30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-30</v>
      </c>
      <c r="M60" s="164">
        <f t="shared" si="29"/>
        <v>0</v>
      </c>
    </row>
    <row r="61" spans="2:13" x14ac:dyDescent="0.25">
      <c r="B61" s="162" t="s">
        <v>128</v>
      </c>
      <c r="C61" s="163">
        <v>23</v>
      </c>
      <c r="D61" s="163">
        <v>41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-41</v>
      </c>
      <c r="M61" s="164">
        <f t="shared" si="29"/>
        <v>0</v>
      </c>
    </row>
    <row r="62" spans="2:13" x14ac:dyDescent="0.25">
      <c r="B62" s="162" t="s">
        <v>131</v>
      </c>
      <c r="C62" s="163">
        <v>55</v>
      </c>
      <c r="D62" s="163">
        <v>73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-73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1037</v>
      </c>
      <c r="D63" s="169">
        <f t="shared" ref="D63:H63" si="34">IFERROR(D55-SUM(D56:D62),"nd")</f>
        <v>748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-748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117169</v>
      </c>
      <c r="D79" s="176">
        <f t="shared" ref="D79:H79" si="42">IFERROR(D80+D83,"nd")</f>
        <v>109817</v>
      </c>
      <c r="E79" s="176">
        <f t="shared" si="42"/>
        <v>30412</v>
      </c>
      <c r="F79" s="176">
        <f t="shared" si="42"/>
        <v>89345</v>
      </c>
      <c r="G79" s="176">
        <f t="shared" si="42"/>
        <v>97344</v>
      </c>
      <c r="H79" s="176">
        <f t="shared" si="42"/>
        <v>117226</v>
      </c>
      <c r="I79" s="177">
        <f>IFERROR(H79/G79-1,"-")</f>
        <v>0.20424474030243256</v>
      </c>
      <c r="J79" s="177">
        <f>IFERROR(H79/D79-1,"-")</f>
        <v>6.7466785652494643E-2</v>
      </c>
      <c r="K79" s="176">
        <f>IFERROR(H79-G79,"-")</f>
        <v>19882</v>
      </c>
      <c r="L79" s="176">
        <f>IFERROR(H79-D79,"-")</f>
        <v>7409</v>
      </c>
      <c r="M79" s="177">
        <f>IFERROR(H79/H$9,"-")</f>
        <v>0.14594688811145279</v>
      </c>
    </row>
    <row r="80" spans="2:13" x14ac:dyDescent="0.25">
      <c r="B80" s="157" t="s">
        <v>97</v>
      </c>
      <c r="C80" s="158">
        <v>57296</v>
      </c>
      <c r="D80" s="158">
        <v>53579</v>
      </c>
      <c r="E80" s="158">
        <v>9046</v>
      </c>
      <c r="F80" s="158">
        <v>44608</v>
      </c>
      <c r="G80" s="158">
        <v>44581</v>
      </c>
      <c r="H80" s="158">
        <v>59591</v>
      </c>
      <c r="I80" s="160">
        <f>IFERROR(H80/G80-1,"-")</f>
        <v>0.33669051838227038</v>
      </c>
      <c r="J80" s="159">
        <f t="shared" ref="J80:J91" si="43">IFERROR(H80/D80-1,"-")</f>
        <v>0.11220814124937006</v>
      </c>
      <c r="K80" s="178">
        <f t="shared" ref="K80:K91" si="44">IFERROR(H80-G80,"-")</f>
        <v>15010</v>
      </c>
      <c r="L80" s="158">
        <f t="shared" ref="L80:L91" si="45">IFERROR(H80-D80,"-")</f>
        <v>6012</v>
      </c>
      <c r="M80" s="159">
        <f t="shared" ref="M80:M91" si="46">IFERROR(H80/H$9,"-")</f>
        <v>7.4191058378257249E-2</v>
      </c>
    </row>
    <row r="81" spans="2:13" x14ac:dyDescent="0.25">
      <c r="B81" s="162" t="s">
        <v>103</v>
      </c>
      <c r="C81" s="163">
        <v>18795</v>
      </c>
      <c r="D81" s="163">
        <v>15806</v>
      </c>
      <c r="E81" s="163">
        <v>2787</v>
      </c>
      <c r="F81" s="163">
        <v>21945</v>
      </c>
      <c r="G81" s="163">
        <v>23133</v>
      </c>
      <c r="H81" s="163">
        <v>25582</v>
      </c>
      <c r="I81" s="165">
        <f>IFERROR(H81/G81-1,"-")</f>
        <v>0.10586607876194187</v>
      </c>
      <c r="J81" s="164">
        <f t="shared" si="43"/>
        <v>0.6184993040617488</v>
      </c>
      <c r="K81" s="179">
        <f t="shared" si="44"/>
        <v>2449</v>
      </c>
      <c r="L81" s="163">
        <f t="shared" si="45"/>
        <v>9776</v>
      </c>
      <c r="M81" s="164">
        <f t="shared" si="46"/>
        <v>3.1849703066445884E-2</v>
      </c>
    </row>
    <row r="82" spans="2:13" x14ac:dyDescent="0.25">
      <c r="B82" s="162" t="s">
        <v>100</v>
      </c>
      <c r="C82" s="163">
        <v>38501</v>
      </c>
      <c r="D82" s="163">
        <v>37773</v>
      </c>
      <c r="E82" s="163">
        <v>6259</v>
      </c>
      <c r="F82" s="163">
        <v>22663</v>
      </c>
      <c r="G82" s="163">
        <v>21448</v>
      </c>
      <c r="H82" s="163">
        <v>34009</v>
      </c>
      <c r="I82" s="165">
        <f>IFERROR(H82/G82-1,"-")</f>
        <v>0.58564901156284965</v>
      </c>
      <c r="J82" s="164">
        <f t="shared" si="43"/>
        <v>-9.9647896645752243E-2</v>
      </c>
      <c r="K82" s="179">
        <f t="shared" si="44"/>
        <v>12561</v>
      </c>
      <c r="L82" s="163">
        <f t="shared" si="45"/>
        <v>-3764</v>
      </c>
      <c r="M82" s="164">
        <f t="shared" si="46"/>
        <v>4.2341355311811359E-2</v>
      </c>
    </row>
    <row r="83" spans="2:13" x14ac:dyDescent="0.25">
      <c r="B83" s="157" t="s">
        <v>107</v>
      </c>
      <c r="C83" s="158">
        <v>59873</v>
      </c>
      <c r="D83" s="158">
        <v>56238</v>
      </c>
      <c r="E83" s="158">
        <v>21366</v>
      </c>
      <c r="F83" s="158">
        <v>44737</v>
      </c>
      <c r="G83" s="158">
        <v>52763</v>
      </c>
      <c r="H83" s="158">
        <v>57635</v>
      </c>
      <c r="I83" s="160">
        <f>IFERROR(H83/G83-1,"-")</f>
        <v>9.2337433428728355E-2</v>
      </c>
      <c r="J83" s="159">
        <f t="shared" si="43"/>
        <v>2.4840854937942414E-2</v>
      </c>
      <c r="K83" s="178">
        <f t="shared" si="44"/>
        <v>4872</v>
      </c>
      <c r="L83" s="158">
        <f t="shared" si="45"/>
        <v>1397</v>
      </c>
      <c r="M83" s="159">
        <f t="shared" si="46"/>
        <v>7.1755829733195553E-2</v>
      </c>
    </row>
    <row r="84" spans="2:13" x14ac:dyDescent="0.25">
      <c r="B84" s="162" t="s">
        <v>110</v>
      </c>
      <c r="C84" s="163">
        <v>8452</v>
      </c>
      <c r="D84" s="163">
        <v>7698</v>
      </c>
      <c r="E84" s="163">
        <v>1916</v>
      </c>
      <c r="F84" s="163">
        <v>6589</v>
      </c>
      <c r="G84" s="163">
        <v>7737</v>
      </c>
      <c r="H84" s="163">
        <v>9272</v>
      </c>
      <c r="I84" s="165">
        <f t="shared" ref="I84:I91" si="47">IFERROR(H84/G84-1,"-")</f>
        <v>0.19839731161949081</v>
      </c>
      <c r="J84" s="164">
        <f t="shared" si="43"/>
        <v>0.20446869316705629</v>
      </c>
      <c r="K84" s="179">
        <f t="shared" si="44"/>
        <v>1535</v>
      </c>
      <c r="L84" s="163">
        <f t="shared" si="45"/>
        <v>1574</v>
      </c>
      <c r="M84" s="164">
        <f t="shared" si="46"/>
        <v>1.1543680980067479E-2</v>
      </c>
    </row>
    <row r="85" spans="2:13" x14ac:dyDescent="0.25">
      <c r="B85" s="162" t="s">
        <v>113</v>
      </c>
      <c r="C85" s="163">
        <v>16793</v>
      </c>
      <c r="D85" s="163">
        <v>14147</v>
      </c>
      <c r="E85" s="163">
        <v>5089</v>
      </c>
      <c r="F85" s="163">
        <v>9716</v>
      </c>
      <c r="G85" s="163">
        <v>10017</v>
      </c>
      <c r="H85" s="163">
        <v>11633</v>
      </c>
      <c r="I85" s="165">
        <f t="shared" si="47"/>
        <v>0.16132574623140661</v>
      </c>
      <c r="J85" s="164">
        <f t="shared" si="43"/>
        <v>-0.17770552060507527</v>
      </c>
      <c r="K85" s="179">
        <f t="shared" si="44"/>
        <v>1616</v>
      </c>
      <c r="L85" s="163">
        <f t="shared" si="45"/>
        <v>-2514</v>
      </c>
      <c r="M85" s="164">
        <f t="shared" si="46"/>
        <v>1.4483136415134273E-2</v>
      </c>
    </row>
    <row r="86" spans="2:13" x14ac:dyDescent="0.25">
      <c r="B86" s="162" t="s">
        <v>116</v>
      </c>
      <c r="C86" s="163">
        <v>4046</v>
      </c>
      <c r="D86" s="163">
        <v>3109</v>
      </c>
      <c r="E86" s="163">
        <v>920</v>
      </c>
      <c r="F86" s="163">
        <v>3307</v>
      </c>
      <c r="G86" s="163">
        <v>3332</v>
      </c>
      <c r="H86" s="163">
        <v>3832</v>
      </c>
      <c r="I86" s="165">
        <f t="shared" si="47"/>
        <v>0.15006002400960394</v>
      </c>
      <c r="J86" s="164">
        <f t="shared" si="43"/>
        <v>0.23255065937600516</v>
      </c>
      <c r="K86" s="179">
        <f t="shared" si="44"/>
        <v>500</v>
      </c>
      <c r="L86" s="163">
        <f t="shared" si="45"/>
        <v>723</v>
      </c>
      <c r="M86" s="164">
        <f t="shared" si="46"/>
        <v>4.7708569365421246E-3</v>
      </c>
    </row>
    <row r="87" spans="2:13" x14ac:dyDescent="0.25">
      <c r="B87" s="162" t="s">
        <v>123</v>
      </c>
      <c r="C87" s="163">
        <v>3048</v>
      </c>
      <c r="D87" s="163">
        <v>2395</v>
      </c>
      <c r="E87" s="163">
        <v>369</v>
      </c>
      <c r="F87" s="163">
        <v>3378</v>
      </c>
      <c r="G87" s="163">
        <v>3168</v>
      </c>
      <c r="H87" s="163">
        <v>3754</v>
      </c>
      <c r="I87" s="165">
        <f t="shared" si="47"/>
        <v>0.1849747474747474</v>
      </c>
      <c r="J87" s="164">
        <f t="shared" si="43"/>
        <v>0.56743215031315231</v>
      </c>
      <c r="K87" s="179">
        <f t="shared" si="44"/>
        <v>586</v>
      </c>
      <c r="L87" s="163">
        <f t="shared" si="45"/>
        <v>1359</v>
      </c>
      <c r="M87" s="164">
        <f t="shared" si="46"/>
        <v>4.6737465918004007E-3</v>
      </c>
    </row>
    <row r="88" spans="2:13" x14ac:dyDescent="0.25">
      <c r="B88" s="162" t="s">
        <v>119</v>
      </c>
      <c r="C88" s="163">
        <v>432</v>
      </c>
      <c r="D88" s="163">
        <v>455</v>
      </c>
      <c r="E88" s="163">
        <v>136</v>
      </c>
      <c r="F88" s="163">
        <v>551</v>
      </c>
      <c r="G88" s="163">
        <v>417</v>
      </c>
      <c r="H88" s="163">
        <v>601</v>
      </c>
      <c r="I88" s="165">
        <f t="shared" si="47"/>
        <v>0.44124700239808146</v>
      </c>
      <c r="J88" s="164">
        <f t="shared" si="43"/>
        <v>0.32087912087912085</v>
      </c>
      <c r="K88" s="179">
        <f t="shared" si="44"/>
        <v>184</v>
      </c>
      <c r="L88" s="163">
        <f t="shared" si="45"/>
        <v>146</v>
      </c>
      <c r="M88" s="164">
        <f t="shared" si="46"/>
        <v>7.4824765627917982E-4</v>
      </c>
    </row>
    <row r="89" spans="2:13" x14ac:dyDescent="0.25">
      <c r="B89" s="162" t="s">
        <v>128</v>
      </c>
      <c r="C89" s="163">
        <v>2132</v>
      </c>
      <c r="D89" s="163">
        <v>2754</v>
      </c>
      <c r="E89" s="163">
        <v>1314</v>
      </c>
      <c r="F89" s="163">
        <v>2121</v>
      </c>
      <c r="G89" s="163">
        <v>3009</v>
      </c>
      <c r="H89" s="163">
        <v>2200</v>
      </c>
      <c r="I89" s="165">
        <f t="shared" si="47"/>
        <v>-0.2688600864074443</v>
      </c>
      <c r="J89" s="164">
        <f t="shared" si="43"/>
        <v>-0.20116194625998551</v>
      </c>
      <c r="K89" s="179">
        <f t="shared" si="44"/>
        <v>-809</v>
      </c>
      <c r="L89" s="163">
        <f t="shared" si="45"/>
        <v>-554</v>
      </c>
      <c r="M89" s="164">
        <f t="shared" si="46"/>
        <v>2.7390097234845185E-3</v>
      </c>
    </row>
    <row r="90" spans="2:13" x14ac:dyDescent="0.25">
      <c r="B90" s="162" t="s">
        <v>131</v>
      </c>
      <c r="C90" s="163">
        <v>3429</v>
      </c>
      <c r="D90" s="163">
        <v>3207</v>
      </c>
      <c r="E90" s="163">
        <v>2393</v>
      </c>
      <c r="F90" s="163">
        <v>1817</v>
      </c>
      <c r="G90" s="163">
        <v>3319</v>
      </c>
      <c r="H90" s="163">
        <v>3086</v>
      </c>
      <c r="I90" s="165">
        <f t="shared" si="47"/>
        <v>-7.0201868032539916E-2</v>
      </c>
      <c r="J90" s="164">
        <f t="shared" si="43"/>
        <v>-3.7729965700031176E-2</v>
      </c>
      <c r="K90" s="179">
        <f t="shared" si="44"/>
        <v>-233</v>
      </c>
      <c r="L90" s="163">
        <f t="shared" si="45"/>
        <v>-121</v>
      </c>
      <c r="M90" s="164">
        <f t="shared" si="46"/>
        <v>3.84208363939692E-3</v>
      </c>
    </row>
    <row r="91" spans="2:13" x14ac:dyDescent="0.25">
      <c r="B91" s="168" t="s">
        <v>145</v>
      </c>
      <c r="C91" s="169">
        <f>IFERROR(C83-SUM(C84:C90),"nd")</f>
        <v>21541</v>
      </c>
      <c r="D91" s="169">
        <f t="shared" ref="D91:H91" si="48">IFERROR(D83-SUM(D84:D90),"nd")</f>
        <v>22473</v>
      </c>
      <c r="E91" s="169">
        <f t="shared" si="48"/>
        <v>9229</v>
      </c>
      <c r="F91" s="169">
        <f t="shared" si="48"/>
        <v>17258</v>
      </c>
      <c r="G91" s="169">
        <f t="shared" si="48"/>
        <v>21764</v>
      </c>
      <c r="H91" s="169">
        <f t="shared" si="48"/>
        <v>23257</v>
      </c>
      <c r="I91" s="171">
        <f t="shared" si="47"/>
        <v>6.8599522146664205E-2</v>
      </c>
      <c r="J91" s="170">
        <f t="shared" si="43"/>
        <v>3.488630801406134E-2</v>
      </c>
      <c r="K91" s="180">
        <f t="shared" si="44"/>
        <v>1493</v>
      </c>
      <c r="L91" s="169">
        <f t="shared" si="45"/>
        <v>784</v>
      </c>
      <c r="M91" s="170">
        <f t="shared" si="46"/>
        <v>2.8955067790490657E-2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40020</v>
      </c>
      <c r="D107" s="176">
        <f t="shared" ref="D107:H107" si="56">IFERROR(D108+D111,"nd")</f>
        <v>38372</v>
      </c>
      <c r="E107" s="176">
        <f t="shared" si="56"/>
        <v>13758</v>
      </c>
      <c r="F107" s="176">
        <f t="shared" si="56"/>
        <v>18856</v>
      </c>
      <c r="G107" s="176">
        <f t="shared" si="56"/>
        <v>21513</v>
      </c>
      <c r="H107" s="176">
        <f t="shared" si="56"/>
        <v>21424</v>
      </c>
      <c r="I107" s="177">
        <f>IFERROR(H107/G107-1,"-")</f>
        <v>-4.1370334216520588E-3</v>
      </c>
      <c r="J107" s="177">
        <f>IFERROR(H107/D107-1,"-")</f>
        <v>-0.44167622224538727</v>
      </c>
      <c r="K107" s="176">
        <f>IFERROR(H107-G107,"-")</f>
        <v>-89</v>
      </c>
      <c r="L107" s="176">
        <f>IFERROR(H107-D107,"-")</f>
        <v>-16948</v>
      </c>
      <c r="M107" s="177">
        <f>IFERROR(H107/H$9,"-")</f>
        <v>2.6672974689060148E-2</v>
      </c>
    </row>
    <row r="108" spans="2:13" x14ac:dyDescent="0.25">
      <c r="B108" s="157" t="s">
        <v>97</v>
      </c>
      <c r="C108" s="158">
        <v>10019</v>
      </c>
      <c r="D108" s="158">
        <v>8820</v>
      </c>
      <c r="E108" s="158">
        <v>2060</v>
      </c>
      <c r="F108" s="158">
        <v>5650</v>
      </c>
      <c r="G108" s="158">
        <v>5102</v>
      </c>
      <c r="H108" s="158">
        <v>4244</v>
      </c>
      <c r="I108" s="160">
        <f>IFERROR(H108/G108-1,"-")</f>
        <v>-0.1681693453547628</v>
      </c>
      <c r="J108" s="159">
        <f t="shared" ref="J108:J119" si="57">IFERROR(H108/D108-1,"-")</f>
        <v>-0.51882086167800456</v>
      </c>
      <c r="K108" s="178">
        <f t="shared" ref="K108:K119" si="58">IFERROR(H108-G108,"-")</f>
        <v>-858</v>
      </c>
      <c r="L108" s="158">
        <f t="shared" ref="L108:L119" si="59">IFERROR(H108-D108,"-")</f>
        <v>-4576</v>
      </c>
      <c r="M108" s="159">
        <f t="shared" ref="M108:M119" si="60">IFERROR(H108/H$9,"-")</f>
        <v>5.2837987574855892E-3</v>
      </c>
    </row>
    <row r="109" spans="2:13" x14ac:dyDescent="0.25">
      <c r="B109" s="162" t="s">
        <v>103</v>
      </c>
      <c r="C109" s="163">
        <v>7708</v>
      </c>
      <c r="D109" s="163">
        <v>5928</v>
      </c>
      <c r="E109" s="163">
        <v>1452</v>
      </c>
      <c r="F109" s="163">
        <v>4251</v>
      </c>
      <c r="G109" s="163">
        <v>3615</v>
      </c>
      <c r="H109" s="163">
        <v>2539</v>
      </c>
      <c r="I109" s="165">
        <f>IFERROR(H109/G109-1,"-")</f>
        <v>-0.29764868603042882</v>
      </c>
      <c r="J109" s="164">
        <f t="shared" si="57"/>
        <v>-0.57169365721997301</v>
      </c>
      <c r="K109" s="179">
        <f t="shared" si="58"/>
        <v>-1076</v>
      </c>
      <c r="L109" s="163">
        <f t="shared" si="59"/>
        <v>-3389</v>
      </c>
      <c r="M109" s="164">
        <f t="shared" si="60"/>
        <v>3.1610662217850874E-3</v>
      </c>
    </row>
    <row r="110" spans="2:13" x14ac:dyDescent="0.25">
      <c r="B110" s="162" t="s">
        <v>100</v>
      </c>
      <c r="C110" s="163">
        <v>2311</v>
      </c>
      <c r="D110" s="163">
        <v>2892</v>
      </c>
      <c r="E110" s="163">
        <v>608</v>
      </c>
      <c r="F110" s="163">
        <v>1399</v>
      </c>
      <c r="G110" s="163">
        <v>1487</v>
      </c>
      <c r="H110" s="163">
        <v>1705</v>
      </c>
      <c r="I110" s="165">
        <f>IFERROR(H110/G110-1,"-")</f>
        <v>0.14660390047074645</v>
      </c>
      <c r="J110" s="164">
        <f t="shared" si="57"/>
        <v>-0.41044260027662516</v>
      </c>
      <c r="K110" s="179">
        <f t="shared" si="58"/>
        <v>218</v>
      </c>
      <c r="L110" s="163">
        <f t="shared" si="59"/>
        <v>-1187</v>
      </c>
      <c r="M110" s="164">
        <f t="shared" si="60"/>
        <v>2.1227325357005018E-3</v>
      </c>
    </row>
    <row r="111" spans="2:13" x14ac:dyDescent="0.25">
      <c r="B111" s="157" t="s">
        <v>107</v>
      </c>
      <c r="C111" s="158">
        <v>30001</v>
      </c>
      <c r="D111" s="158">
        <v>29552</v>
      </c>
      <c r="E111" s="158">
        <v>11698</v>
      </c>
      <c r="F111" s="158">
        <v>13206</v>
      </c>
      <c r="G111" s="158">
        <v>16411</v>
      </c>
      <c r="H111" s="158">
        <v>17180</v>
      </c>
      <c r="I111" s="160">
        <f>IFERROR(H111/G111-1,"-")</f>
        <v>4.6858814209981059E-2</v>
      </c>
      <c r="J111" s="159">
        <f t="shared" si="57"/>
        <v>-0.41865186789388198</v>
      </c>
      <c r="K111" s="178">
        <f t="shared" si="58"/>
        <v>769</v>
      </c>
      <c r="L111" s="158">
        <f t="shared" si="59"/>
        <v>-12372</v>
      </c>
      <c r="M111" s="159">
        <f t="shared" si="60"/>
        <v>2.1389175931574557E-2</v>
      </c>
    </row>
    <row r="112" spans="2:13" x14ac:dyDescent="0.25">
      <c r="B112" s="162" t="s">
        <v>110</v>
      </c>
      <c r="C112" s="163">
        <v>17660</v>
      </c>
      <c r="D112" s="163">
        <v>15959</v>
      </c>
      <c r="E112" s="163">
        <v>6095</v>
      </c>
      <c r="F112" s="163">
        <v>8114</v>
      </c>
      <c r="G112" s="163">
        <v>10034</v>
      </c>
      <c r="H112" s="163">
        <v>9838</v>
      </c>
      <c r="I112" s="165">
        <f t="shared" ref="I112:I119" si="61">IFERROR(H112/G112-1,"-")</f>
        <v>-1.953358580825193E-2</v>
      </c>
      <c r="J112" s="164">
        <f t="shared" si="57"/>
        <v>-0.38354533492073439</v>
      </c>
      <c r="K112" s="179">
        <f t="shared" si="58"/>
        <v>-196</v>
      </c>
      <c r="L112" s="163">
        <f t="shared" si="59"/>
        <v>-6121</v>
      </c>
      <c r="M112" s="164">
        <f t="shared" si="60"/>
        <v>1.224835348165486E-2</v>
      </c>
    </row>
    <row r="113" spans="2:13" x14ac:dyDescent="0.25">
      <c r="B113" s="162" t="s">
        <v>113</v>
      </c>
      <c r="C113" s="163">
        <v>4678</v>
      </c>
      <c r="D113" s="163">
        <v>3085</v>
      </c>
      <c r="E113" s="163">
        <v>474</v>
      </c>
      <c r="F113" s="163">
        <v>477</v>
      </c>
      <c r="G113" s="163">
        <v>794</v>
      </c>
      <c r="H113" s="163">
        <v>821</v>
      </c>
      <c r="I113" s="165">
        <f t="shared" si="61"/>
        <v>3.400503778337538E-2</v>
      </c>
      <c r="J113" s="164">
        <f t="shared" si="57"/>
        <v>-0.73387358184764984</v>
      </c>
      <c r="K113" s="179">
        <f t="shared" si="58"/>
        <v>27</v>
      </c>
      <c r="L113" s="163">
        <f t="shared" si="59"/>
        <v>-2264</v>
      </c>
      <c r="M113" s="164">
        <f t="shared" si="60"/>
        <v>1.0221486286276316E-3</v>
      </c>
    </row>
    <row r="114" spans="2:13" x14ac:dyDescent="0.25">
      <c r="B114" s="162" t="s">
        <v>116</v>
      </c>
      <c r="C114" s="163">
        <v>946</v>
      </c>
      <c r="D114" s="163">
        <v>1676</v>
      </c>
      <c r="E114" s="163">
        <v>623</v>
      </c>
      <c r="F114" s="163">
        <v>737</v>
      </c>
      <c r="G114" s="163">
        <v>956</v>
      </c>
      <c r="H114" s="163">
        <v>1040</v>
      </c>
      <c r="I114" s="165">
        <f t="shared" si="61"/>
        <v>8.786610878661083E-2</v>
      </c>
      <c r="J114" s="164">
        <f t="shared" si="57"/>
        <v>-0.37947494033412887</v>
      </c>
      <c r="K114" s="179">
        <f t="shared" si="58"/>
        <v>84</v>
      </c>
      <c r="L114" s="163">
        <f t="shared" si="59"/>
        <v>-636</v>
      </c>
      <c r="M114" s="164">
        <f t="shared" si="60"/>
        <v>1.2948045965563177E-3</v>
      </c>
    </row>
    <row r="115" spans="2:13" x14ac:dyDescent="0.25">
      <c r="B115" s="162" t="s">
        <v>123</v>
      </c>
      <c r="C115" s="163">
        <v>423</v>
      </c>
      <c r="D115" s="163">
        <v>1022</v>
      </c>
      <c r="E115" s="163">
        <v>167</v>
      </c>
      <c r="F115" s="163">
        <v>245</v>
      </c>
      <c r="G115" s="163">
        <v>341</v>
      </c>
      <c r="H115" s="163">
        <v>398</v>
      </c>
      <c r="I115" s="165">
        <f t="shared" si="61"/>
        <v>0.16715542521994142</v>
      </c>
      <c r="J115" s="164">
        <f t="shared" si="57"/>
        <v>-0.61056751467710368</v>
      </c>
      <c r="K115" s="179">
        <f t="shared" si="58"/>
        <v>57</v>
      </c>
      <c r="L115" s="163">
        <f t="shared" si="59"/>
        <v>-624</v>
      </c>
      <c r="M115" s="164">
        <f t="shared" si="60"/>
        <v>4.955117590667447E-4</v>
      </c>
    </row>
    <row r="116" spans="2:13" x14ac:dyDescent="0.25">
      <c r="B116" s="162" t="s">
        <v>119</v>
      </c>
      <c r="C116" s="163">
        <v>477</v>
      </c>
      <c r="D116" s="163">
        <v>421</v>
      </c>
      <c r="E116" s="163">
        <v>262</v>
      </c>
      <c r="F116" s="163">
        <v>272</v>
      </c>
      <c r="G116" s="163">
        <v>317</v>
      </c>
      <c r="H116" s="163">
        <v>292</v>
      </c>
      <c r="I116" s="165">
        <f t="shared" si="61"/>
        <v>-7.8864353312302793E-2</v>
      </c>
      <c r="J116" s="164">
        <f t="shared" si="57"/>
        <v>-0.30641330166270786</v>
      </c>
      <c r="K116" s="179">
        <f t="shared" si="58"/>
        <v>-25</v>
      </c>
      <c r="L116" s="163">
        <f t="shared" si="59"/>
        <v>-129</v>
      </c>
      <c r="M116" s="164">
        <f t="shared" si="60"/>
        <v>3.6354129057158155E-4</v>
      </c>
    </row>
    <row r="117" spans="2:13" x14ac:dyDescent="0.25">
      <c r="B117" s="162" t="s">
        <v>128</v>
      </c>
      <c r="C117" s="163">
        <v>166</v>
      </c>
      <c r="D117" s="163">
        <v>262</v>
      </c>
      <c r="E117" s="163">
        <v>180</v>
      </c>
      <c r="F117" s="163">
        <v>62</v>
      </c>
      <c r="G117" s="163">
        <v>116</v>
      </c>
      <c r="H117" s="163">
        <v>72</v>
      </c>
      <c r="I117" s="165">
        <f t="shared" si="61"/>
        <v>-0.37931034482758619</v>
      </c>
      <c r="J117" s="164">
        <f t="shared" si="57"/>
        <v>-0.72519083969465647</v>
      </c>
      <c r="K117" s="179">
        <f t="shared" si="58"/>
        <v>-44</v>
      </c>
      <c r="L117" s="163">
        <f t="shared" si="59"/>
        <v>-190</v>
      </c>
      <c r="M117" s="164">
        <f t="shared" si="60"/>
        <v>8.9640318223129694E-5</v>
      </c>
    </row>
    <row r="118" spans="2:13" x14ac:dyDescent="0.25">
      <c r="B118" s="162" t="s">
        <v>131</v>
      </c>
      <c r="C118" s="163">
        <v>277</v>
      </c>
      <c r="D118" s="163">
        <v>228</v>
      </c>
      <c r="E118" s="163">
        <v>383</v>
      </c>
      <c r="F118" s="163">
        <v>80</v>
      </c>
      <c r="G118" s="163">
        <v>76</v>
      </c>
      <c r="H118" s="163">
        <v>90</v>
      </c>
      <c r="I118" s="165">
        <f t="shared" si="61"/>
        <v>0.18421052631578938</v>
      </c>
      <c r="J118" s="164">
        <f t="shared" si="57"/>
        <v>-0.60526315789473684</v>
      </c>
      <c r="K118" s="179">
        <f t="shared" si="58"/>
        <v>14</v>
      </c>
      <c r="L118" s="163">
        <f t="shared" si="59"/>
        <v>-138</v>
      </c>
      <c r="M118" s="164">
        <f t="shared" si="60"/>
        <v>1.1205039777891212E-4</v>
      </c>
    </row>
    <row r="119" spans="2:13" x14ac:dyDescent="0.25">
      <c r="B119" s="168" t="s">
        <v>145</v>
      </c>
      <c r="C119" s="169">
        <f>IFERROR(C111-SUM(C112:C118),"nd")</f>
        <v>5374</v>
      </c>
      <c r="D119" s="169">
        <f t="shared" ref="D119:H119" si="62">IFERROR(D111-SUM(D112:D118),"nd")</f>
        <v>6899</v>
      </c>
      <c r="E119" s="169">
        <f t="shared" si="62"/>
        <v>3514</v>
      </c>
      <c r="F119" s="169">
        <f t="shared" si="62"/>
        <v>3219</v>
      </c>
      <c r="G119" s="169">
        <f t="shared" si="62"/>
        <v>3777</v>
      </c>
      <c r="H119" s="169">
        <f t="shared" si="62"/>
        <v>4629</v>
      </c>
      <c r="I119" s="171">
        <f t="shared" si="61"/>
        <v>0.22557585385226364</v>
      </c>
      <c r="J119" s="170">
        <f t="shared" si="57"/>
        <v>-0.32903319321640823</v>
      </c>
      <c r="K119" s="180">
        <f t="shared" si="58"/>
        <v>852</v>
      </c>
      <c r="L119" s="169">
        <f t="shared" si="59"/>
        <v>-2270</v>
      </c>
      <c r="M119" s="170">
        <f t="shared" si="60"/>
        <v>5.7631254590953798E-3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71224</v>
      </c>
      <c r="D135" s="176">
        <f t="shared" ref="D135:H135" si="70">IFERROR(D136+D139,"nd")</f>
        <v>48207</v>
      </c>
      <c r="E135" s="176">
        <f t="shared" si="70"/>
        <v>14776</v>
      </c>
      <c r="F135" s="176">
        <f t="shared" si="70"/>
        <v>29939</v>
      </c>
      <c r="G135" s="176">
        <f t="shared" si="70"/>
        <v>32291</v>
      </c>
      <c r="H135" s="176">
        <f t="shared" si="70"/>
        <v>33576</v>
      </c>
      <c r="I135" s="177">
        <f>IFERROR(H135/G135-1,"-")</f>
        <v>3.9794369948282782E-2</v>
      </c>
      <c r="J135" s="177">
        <f>IFERROR(H135/D135-1,"-")</f>
        <v>-0.30350364055012757</v>
      </c>
      <c r="K135" s="176">
        <f>IFERROR(H135-G135,"-")</f>
        <v>1285</v>
      </c>
      <c r="L135" s="176">
        <f>IFERROR(H135-D135,"-")</f>
        <v>-14631</v>
      </c>
      <c r="M135" s="177">
        <f>IFERROR(H135/H$9,"-")</f>
        <v>4.1802268398052816E-2</v>
      </c>
    </row>
    <row r="136" spans="2:13" x14ac:dyDescent="0.25">
      <c r="B136" s="157" t="s">
        <v>97</v>
      </c>
      <c r="C136" s="158">
        <v>15530</v>
      </c>
      <c r="D136" s="158">
        <v>7913</v>
      </c>
      <c r="E136" s="158">
        <v>2023</v>
      </c>
      <c r="F136" s="158">
        <v>5798</v>
      </c>
      <c r="G136" s="158">
        <v>6408</v>
      </c>
      <c r="H136" s="158">
        <v>5620</v>
      </c>
      <c r="I136" s="160">
        <f>IFERROR(H136/G136-1,"-")</f>
        <v>-0.12297128589263417</v>
      </c>
      <c r="J136" s="159">
        <f t="shared" ref="J136:J147" si="71">IFERROR(H136/D136-1,"-")</f>
        <v>-0.28977631745229371</v>
      </c>
      <c r="K136" s="178">
        <f t="shared" ref="K136:K147" si="72">IFERROR(H136-G136,"-")</f>
        <v>-788</v>
      </c>
      <c r="L136" s="158">
        <f t="shared" ref="L136:L147" si="73">IFERROR(H136-D136,"-")</f>
        <v>-2293</v>
      </c>
      <c r="M136" s="159">
        <f t="shared" ref="M136:M147" si="74">IFERROR(H136/H$9,"-")</f>
        <v>6.9969248390831787E-3</v>
      </c>
    </row>
    <row r="137" spans="2:13" x14ac:dyDescent="0.25">
      <c r="B137" s="162" t="s">
        <v>103</v>
      </c>
      <c r="C137" s="163">
        <v>13086</v>
      </c>
      <c r="D137" s="163">
        <v>6074</v>
      </c>
      <c r="E137" s="163">
        <v>1702</v>
      </c>
      <c r="F137" s="163">
        <v>4105</v>
      </c>
      <c r="G137" s="163">
        <v>4423</v>
      </c>
      <c r="H137" s="163">
        <v>4085</v>
      </c>
      <c r="I137" s="165">
        <f>IFERROR(H137/G137-1,"-")</f>
        <v>-7.6418720325570844E-2</v>
      </c>
      <c r="J137" s="164">
        <f t="shared" si="71"/>
        <v>-0.32746131050378668</v>
      </c>
      <c r="K137" s="179">
        <f t="shared" si="72"/>
        <v>-338</v>
      </c>
      <c r="L137" s="163">
        <f t="shared" si="73"/>
        <v>-1989</v>
      </c>
      <c r="M137" s="164">
        <f t="shared" si="74"/>
        <v>5.0858430547428444E-3</v>
      </c>
    </row>
    <row r="138" spans="2:13" x14ac:dyDescent="0.25">
      <c r="B138" s="162" t="s">
        <v>100</v>
      </c>
      <c r="C138" s="163">
        <v>2444</v>
      </c>
      <c r="D138" s="163">
        <v>1839</v>
      </c>
      <c r="E138" s="163">
        <v>321</v>
      </c>
      <c r="F138" s="163">
        <v>1693</v>
      </c>
      <c r="G138" s="163">
        <v>1985</v>
      </c>
      <c r="H138" s="163">
        <v>1535</v>
      </c>
      <c r="I138" s="165">
        <f>IFERROR(H138/G138-1,"-")</f>
        <v>-0.22670025188916876</v>
      </c>
      <c r="J138" s="164">
        <f t="shared" si="71"/>
        <v>-0.16530723219140842</v>
      </c>
      <c r="K138" s="179">
        <f t="shared" si="72"/>
        <v>-450</v>
      </c>
      <c r="L138" s="163">
        <f t="shared" si="73"/>
        <v>-304</v>
      </c>
      <c r="M138" s="164">
        <f t="shared" si="74"/>
        <v>1.9110817843403345E-3</v>
      </c>
    </row>
    <row r="139" spans="2:13" x14ac:dyDescent="0.25">
      <c r="B139" s="157" t="s">
        <v>107</v>
      </c>
      <c r="C139" s="158">
        <v>55694</v>
      </c>
      <c r="D139" s="158">
        <v>40294</v>
      </c>
      <c r="E139" s="158">
        <v>12753</v>
      </c>
      <c r="F139" s="158">
        <v>24141</v>
      </c>
      <c r="G139" s="158">
        <v>25883</v>
      </c>
      <c r="H139" s="158">
        <v>27956</v>
      </c>
      <c r="I139" s="160">
        <f>IFERROR(H139/G139-1,"-")</f>
        <v>8.009117953869338E-2</v>
      </c>
      <c r="J139" s="159">
        <f t="shared" si="71"/>
        <v>-0.3061994341589318</v>
      </c>
      <c r="K139" s="178">
        <f t="shared" si="72"/>
        <v>2073</v>
      </c>
      <c r="L139" s="158">
        <f t="shared" si="73"/>
        <v>-12338</v>
      </c>
      <c r="M139" s="159">
        <f t="shared" si="74"/>
        <v>3.4805343558969637E-2</v>
      </c>
    </row>
    <row r="140" spans="2:13" x14ac:dyDescent="0.25">
      <c r="B140" s="162" t="s">
        <v>110</v>
      </c>
      <c r="C140" s="163">
        <v>31625</v>
      </c>
      <c r="D140" s="163">
        <v>20810</v>
      </c>
      <c r="E140" s="163">
        <v>6201</v>
      </c>
      <c r="F140" s="163">
        <v>9073</v>
      </c>
      <c r="G140" s="163">
        <v>10008</v>
      </c>
      <c r="H140" s="163">
        <v>12138</v>
      </c>
      <c r="I140" s="165">
        <f t="shared" ref="I140:I147" si="75">IFERROR(H140/G140-1,"-")</f>
        <v>0.21282973621103118</v>
      </c>
      <c r="J140" s="164">
        <f t="shared" si="71"/>
        <v>-0.41672272945699185</v>
      </c>
      <c r="K140" s="179">
        <f t="shared" si="72"/>
        <v>2130</v>
      </c>
      <c r="L140" s="163">
        <f t="shared" si="73"/>
        <v>-8672</v>
      </c>
      <c r="M140" s="164">
        <f t="shared" si="74"/>
        <v>1.5111863647115947E-2</v>
      </c>
    </row>
    <row r="141" spans="2:13" x14ac:dyDescent="0.25">
      <c r="B141" s="162" t="s">
        <v>113</v>
      </c>
      <c r="C141" s="163">
        <v>1960</v>
      </c>
      <c r="D141" s="163">
        <v>1633</v>
      </c>
      <c r="E141" s="163">
        <v>704</v>
      </c>
      <c r="F141" s="163">
        <v>1956</v>
      </c>
      <c r="G141" s="163">
        <v>1594</v>
      </c>
      <c r="H141" s="163">
        <v>1751</v>
      </c>
      <c r="I141" s="165">
        <f t="shared" si="75"/>
        <v>9.8494353826850789E-2</v>
      </c>
      <c r="J141" s="164">
        <f t="shared" si="71"/>
        <v>7.2259644825474645E-2</v>
      </c>
      <c r="K141" s="179">
        <f t="shared" si="72"/>
        <v>157</v>
      </c>
      <c r="L141" s="163">
        <f t="shared" si="73"/>
        <v>118</v>
      </c>
      <c r="M141" s="164">
        <f t="shared" si="74"/>
        <v>2.1800027390097235E-3</v>
      </c>
    </row>
    <row r="142" spans="2:13" x14ac:dyDescent="0.25">
      <c r="B142" s="162" t="s">
        <v>116</v>
      </c>
      <c r="C142" s="163">
        <v>6382</v>
      </c>
      <c r="D142" s="163">
        <v>2419</v>
      </c>
      <c r="E142" s="163">
        <v>507</v>
      </c>
      <c r="F142" s="163">
        <v>2669</v>
      </c>
      <c r="G142" s="163">
        <v>2925</v>
      </c>
      <c r="H142" s="163">
        <v>2651</v>
      </c>
      <c r="I142" s="165">
        <f t="shared" si="75"/>
        <v>-9.3675213675213698E-2</v>
      </c>
      <c r="J142" s="164">
        <f t="shared" si="71"/>
        <v>9.5907399751963718E-2</v>
      </c>
      <c r="K142" s="179">
        <f t="shared" si="72"/>
        <v>-274</v>
      </c>
      <c r="L142" s="163">
        <f t="shared" si="73"/>
        <v>232</v>
      </c>
      <c r="M142" s="164">
        <f t="shared" si="74"/>
        <v>3.3005067167988446E-3</v>
      </c>
    </row>
    <row r="143" spans="2:13" x14ac:dyDescent="0.25">
      <c r="B143" s="162" t="s">
        <v>123</v>
      </c>
      <c r="C143" s="163">
        <v>1124</v>
      </c>
      <c r="D143" s="163">
        <v>887</v>
      </c>
      <c r="E143" s="163">
        <v>374</v>
      </c>
      <c r="F143" s="163">
        <v>1263</v>
      </c>
      <c r="G143" s="163">
        <v>1071</v>
      </c>
      <c r="H143" s="163">
        <v>846</v>
      </c>
      <c r="I143" s="165">
        <f t="shared" si="75"/>
        <v>-0.21008403361344541</v>
      </c>
      <c r="J143" s="164">
        <f t="shared" si="71"/>
        <v>-4.6223224351747416E-2</v>
      </c>
      <c r="K143" s="179">
        <f t="shared" si="72"/>
        <v>-225</v>
      </c>
      <c r="L143" s="163">
        <f t="shared" si="73"/>
        <v>-41</v>
      </c>
      <c r="M143" s="164">
        <f t="shared" si="74"/>
        <v>1.053273739121774E-3</v>
      </c>
    </row>
    <row r="144" spans="2:13" x14ac:dyDescent="0.25">
      <c r="B144" s="162" t="s">
        <v>119</v>
      </c>
      <c r="C144" s="163">
        <v>481</v>
      </c>
      <c r="D144" s="163">
        <v>455</v>
      </c>
      <c r="E144" s="163">
        <v>198</v>
      </c>
      <c r="F144" s="163">
        <v>588</v>
      </c>
      <c r="G144" s="163">
        <v>512</v>
      </c>
      <c r="H144" s="163">
        <v>520</v>
      </c>
      <c r="I144" s="165">
        <f t="shared" si="75"/>
        <v>1.5625E-2</v>
      </c>
      <c r="J144" s="164">
        <f t="shared" si="71"/>
        <v>0.14285714285714279</v>
      </c>
      <c r="K144" s="179">
        <f t="shared" si="72"/>
        <v>8</v>
      </c>
      <c r="L144" s="163">
        <f t="shared" si="73"/>
        <v>65</v>
      </c>
      <c r="M144" s="164">
        <f t="shared" si="74"/>
        <v>6.4740229827815884E-4</v>
      </c>
    </row>
    <row r="145" spans="2:13" x14ac:dyDescent="0.25">
      <c r="B145" s="162" t="s">
        <v>128</v>
      </c>
      <c r="C145" s="163">
        <v>626</v>
      </c>
      <c r="D145" s="163">
        <v>590</v>
      </c>
      <c r="E145" s="163">
        <v>380</v>
      </c>
      <c r="F145" s="163">
        <v>234</v>
      </c>
      <c r="G145" s="163">
        <v>306</v>
      </c>
      <c r="H145" s="163">
        <v>194</v>
      </c>
      <c r="I145" s="165">
        <f t="shared" si="75"/>
        <v>-0.36601307189542487</v>
      </c>
      <c r="J145" s="164">
        <f t="shared" si="71"/>
        <v>-0.67118644067796618</v>
      </c>
      <c r="K145" s="179">
        <f t="shared" si="72"/>
        <v>-112</v>
      </c>
      <c r="L145" s="163">
        <f t="shared" si="73"/>
        <v>-396</v>
      </c>
      <c r="M145" s="164">
        <f t="shared" si="74"/>
        <v>2.4153085743454388E-4</v>
      </c>
    </row>
    <row r="146" spans="2:13" x14ac:dyDescent="0.25">
      <c r="B146" s="162" t="s">
        <v>131</v>
      </c>
      <c r="C146" s="163">
        <v>2881</v>
      </c>
      <c r="D146" s="163">
        <v>1053</v>
      </c>
      <c r="E146" s="163">
        <v>656</v>
      </c>
      <c r="F146" s="163">
        <v>184</v>
      </c>
      <c r="G146" s="163">
        <v>312</v>
      </c>
      <c r="H146" s="163">
        <v>325</v>
      </c>
      <c r="I146" s="165">
        <f t="shared" si="75"/>
        <v>4.1666666666666741E-2</v>
      </c>
      <c r="J146" s="164">
        <f t="shared" si="71"/>
        <v>-0.69135802469135799</v>
      </c>
      <c r="K146" s="179">
        <f t="shared" si="72"/>
        <v>13</v>
      </c>
      <c r="L146" s="163">
        <f t="shared" si="73"/>
        <v>-728</v>
      </c>
      <c r="M146" s="164">
        <f t="shared" si="74"/>
        <v>4.0462643642384931E-4</v>
      </c>
    </row>
    <row r="147" spans="2:13" x14ac:dyDescent="0.25">
      <c r="B147" s="168" t="s">
        <v>145</v>
      </c>
      <c r="C147" s="169">
        <f>IFERROR(C139-SUM(C140:C146),"nd")</f>
        <v>10615</v>
      </c>
      <c r="D147" s="169">
        <f t="shared" ref="D147:H147" si="76">IFERROR(D139-SUM(D140:D146),"nd")</f>
        <v>12447</v>
      </c>
      <c r="E147" s="169">
        <f t="shared" si="76"/>
        <v>3733</v>
      </c>
      <c r="F147" s="169">
        <f t="shared" si="76"/>
        <v>8174</v>
      </c>
      <c r="G147" s="169">
        <f t="shared" si="76"/>
        <v>9155</v>
      </c>
      <c r="H147" s="169">
        <f t="shared" si="76"/>
        <v>9531</v>
      </c>
      <c r="I147" s="171">
        <f t="shared" si="75"/>
        <v>4.1070453304205445E-2</v>
      </c>
      <c r="J147" s="170">
        <f t="shared" si="71"/>
        <v>-0.2342733188720173</v>
      </c>
      <c r="K147" s="180">
        <f t="shared" si="72"/>
        <v>376</v>
      </c>
      <c r="L147" s="169">
        <f t="shared" si="73"/>
        <v>-2916</v>
      </c>
      <c r="M147" s="170">
        <f t="shared" si="74"/>
        <v>1.1866137124786793E-2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4977</v>
      </c>
      <c r="D149" s="176">
        <f t="shared" ref="D149:H149" si="77">IFERROR(D150+D153,"nd")</f>
        <v>4056</v>
      </c>
      <c r="E149" s="176">
        <f t="shared" si="77"/>
        <v>2020</v>
      </c>
      <c r="F149" s="176">
        <f t="shared" si="77"/>
        <v>9038</v>
      </c>
      <c r="G149" s="176">
        <f t="shared" si="77"/>
        <v>11940</v>
      </c>
      <c r="H149" s="176">
        <f t="shared" si="77"/>
        <v>34026</v>
      </c>
      <c r="I149" s="177">
        <f>IFERROR(H149/G149-1,"-")</f>
        <v>1.8497487437185929</v>
      </c>
      <c r="J149" s="177">
        <f>IFERROR(H149/D149-1,"-")</f>
        <v>7.3890532544378704</v>
      </c>
      <c r="K149" s="176">
        <f>IFERROR(H149-G149,"-")</f>
        <v>22086</v>
      </c>
      <c r="L149" s="176">
        <f>IFERROR(H149-D149,"-")</f>
        <v>29970</v>
      </c>
      <c r="M149" s="177">
        <f>IFERROR(H149/H$9,"-")</f>
        <v>4.2362520386947371E-2</v>
      </c>
    </row>
    <row r="150" spans="2:13" x14ac:dyDescent="0.25">
      <c r="B150" s="157" t="s">
        <v>97</v>
      </c>
      <c r="C150" s="158">
        <v>1254</v>
      </c>
      <c r="D150" s="158">
        <v>941</v>
      </c>
      <c r="E150" s="158">
        <v>368</v>
      </c>
      <c r="F150" s="158">
        <v>1823</v>
      </c>
      <c r="G150" s="158">
        <v>3132</v>
      </c>
      <c r="H150" s="158">
        <v>4068</v>
      </c>
      <c r="I150" s="160">
        <f>IFERROR(H150/G150-1,"-")</f>
        <v>0.29885057471264376</v>
      </c>
      <c r="J150" s="159">
        <f t="shared" ref="J150:J161" si="78">IFERROR(H150/D150-1,"-")</f>
        <v>3.3230605738575987</v>
      </c>
      <c r="K150" s="178">
        <f t="shared" ref="K150:K161" si="79">IFERROR(H150-G150,"-")</f>
        <v>936</v>
      </c>
      <c r="L150" s="158">
        <f t="shared" ref="L150:L161" si="80">IFERROR(H150-D150,"-")</f>
        <v>3127</v>
      </c>
      <c r="M150" s="159">
        <f t="shared" ref="M150:M161" si="81">IFERROR(H150/H$9,"-")</f>
        <v>5.064677979606828E-3</v>
      </c>
    </row>
    <row r="151" spans="2:13" x14ac:dyDescent="0.25">
      <c r="B151" s="162" t="s">
        <v>103</v>
      </c>
      <c r="C151" s="163">
        <v>818</v>
      </c>
      <c r="D151" s="163">
        <v>577</v>
      </c>
      <c r="E151" s="163">
        <v>284</v>
      </c>
      <c r="F151" s="163">
        <v>572</v>
      </c>
      <c r="G151" s="163">
        <v>1329</v>
      </c>
      <c r="H151" s="163">
        <v>2587</v>
      </c>
      <c r="I151" s="165">
        <f>IFERROR(H151/G151-1,"-")</f>
        <v>0.94657637321294197</v>
      </c>
      <c r="J151" s="164">
        <f t="shared" si="78"/>
        <v>3.4835355285961871</v>
      </c>
      <c r="K151" s="179">
        <f t="shared" si="79"/>
        <v>1258</v>
      </c>
      <c r="L151" s="163">
        <f t="shared" si="80"/>
        <v>2010</v>
      </c>
      <c r="M151" s="164">
        <f t="shared" si="81"/>
        <v>3.2208264339338407E-3</v>
      </c>
    </row>
    <row r="152" spans="2:13" x14ac:dyDescent="0.25">
      <c r="B152" s="162" t="s">
        <v>100</v>
      </c>
      <c r="C152" s="163">
        <v>436</v>
      </c>
      <c r="D152" s="163">
        <v>364</v>
      </c>
      <c r="E152" s="163">
        <v>84</v>
      </c>
      <c r="F152" s="163">
        <v>1251</v>
      </c>
      <c r="G152" s="163">
        <v>1803</v>
      </c>
      <c r="H152" s="163">
        <v>1481</v>
      </c>
      <c r="I152" s="165">
        <f>IFERROR(H152/G152-1,"-")</f>
        <v>-0.17859123682750966</v>
      </c>
      <c r="J152" s="164">
        <f t="shared" si="78"/>
        <v>3.0686813186813184</v>
      </c>
      <c r="K152" s="179">
        <f t="shared" si="79"/>
        <v>-322</v>
      </c>
      <c r="L152" s="163">
        <f t="shared" si="80"/>
        <v>1117</v>
      </c>
      <c r="M152" s="164">
        <f t="shared" si="81"/>
        <v>1.8438515456729871E-3</v>
      </c>
    </row>
    <row r="153" spans="2:13" x14ac:dyDescent="0.25">
      <c r="B153" s="157" t="s">
        <v>107</v>
      </c>
      <c r="C153" s="158">
        <v>3723</v>
      </c>
      <c r="D153" s="158">
        <v>3115</v>
      </c>
      <c r="E153" s="158">
        <v>1652</v>
      </c>
      <c r="F153" s="158">
        <v>7215</v>
      </c>
      <c r="G153" s="158">
        <v>8808</v>
      </c>
      <c r="H153" s="158">
        <v>29958</v>
      </c>
      <c r="I153" s="160">
        <f>IFERROR(H153/G153-1,"-")</f>
        <v>2.4012261580381473</v>
      </c>
      <c r="J153" s="159">
        <f t="shared" si="78"/>
        <v>8.617335473515249</v>
      </c>
      <c r="K153" s="178">
        <f t="shared" si="79"/>
        <v>21150</v>
      </c>
      <c r="L153" s="158">
        <f t="shared" si="80"/>
        <v>26843</v>
      </c>
      <c r="M153" s="159">
        <f t="shared" si="81"/>
        <v>3.7297842407340548E-2</v>
      </c>
    </row>
    <row r="154" spans="2:13" x14ac:dyDescent="0.25">
      <c r="B154" s="162" t="s">
        <v>110</v>
      </c>
      <c r="C154" s="163">
        <v>376</v>
      </c>
      <c r="D154" s="163">
        <v>255</v>
      </c>
      <c r="E154" s="163">
        <v>283</v>
      </c>
      <c r="F154" s="163">
        <v>2517</v>
      </c>
      <c r="G154" s="163">
        <v>1804</v>
      </c>
      <c r="H154" s="163">
        <v>19206</v>
      </c>
      <c r="I154" s="165">
        <f t="shared" ref="I154:I161" si="82">IFERROR(H154/G154-1,"-")</f>
        <v>9.6463414634146343</v>
      </c>
      <c r="J154" s="164">
        <f t="shared" si="78"/>
        <v>74.317647058823525</v>
      </c>
      <c r="K154" s="179">
        <f t="shared" si="79"/>
        <v>17402</v>
      </c>
      <c r="L154" s="163">
        <f t="shared" si="80"/>
        <v>18951</v>
      </c>
      <c r="M154" s="164">
        <f t="shared" si="81"/>
        <v>2.3911554886019846E-2</v>
      </c>
    </row>
    <row r="155" spans="2:13" x14ac:dyDescent="0.25">
      <c r="B155" s="162" t="s">
        <v>113</v>
      </c>
      <c r="C155" s="163">
        <v>2022</v>
      </c>
      <c r="D155" s="163">
        <v>1550</v>
      </c>
      <c r="E155" s="163">
        <v>430</v>
      </c>
      <c r="F155" s="163">
        <v>1301</v>
      </c>
      <c r="G155" s="163">
        <v>1886</v>
      </c>
      <c r="H155" s="163">
        <v>2320</v>
      </c>
      <c r="I155" s="165">
        <f t="shared" si="82"/>
        <v>0.23011664899257678</v>
      </c>
      <c r="J155" s="164">
        <f t="shared" si="78"/>
        <v>0.49677419354838714</v>
      </c>
      <c r="K155" s="179">
        <f t="shared" si="79"/>
        <v>434</v>
      </c>
      <c r="L155" s="163">
        <f t="shared" si="80"/>
        <v>770</v>
      </c>
      <c r="M155" s="164">
        <f t="shared" si="81"/>
        <v>2.8884102538564013E-3</v>
      </c>
    </row>
    <row r="156" spans="2:13" x14ac:dyDescent="0.25">
      <c r="B156" s="162" t="s">
        <v>116</v>
      </c>
      <c r="C156" s="163">
        <v>158</v>
      </c>
      <c r="D156" s="163">
        <v>202</v>
      </c>
      <c r="E156" s="163">
        <v>61</v>
      </c>
      <c r="F156" s="163">
        <v>355</v>
      </c>
      <c r="G156" s="163">
        <v>975</v>
      </c>
      <c r="H156" s="163">
        <v>894</v>
      </c>
      <c r="I156" s="165">
        <f t="shared" si="82"/>
        <v>-8.3076923076923048E-2</v>
      </c>
      <c r="J156" s="164">
        <f t="shared" si="78"/>
        <v>3.4257425742574261</v>
      </c>
      <c r="K156" s="179">
        <f t="shared" si="79"/>
        <v>-81</v>
      </c>
      <c r="L156" s="163">
        <f t="shared" si="80"/>
        <v>692</v>
      </c>
      <c r="M156" s="164">
        <f t="shared" si="81"/>
        <v>1.113033951270527E-3</v>
      </c>
    </row>
    <row r="157" spans="2:13" x14ac:dyDescent="0.25">
      <c r="B157" s="162" t="s">
        <v>123</v>
      </c>
      <c r="C157" s="163">
        <v>124</v>
      </c>
      <c r="D157" s="163">
        <v>136</v>
      </c>
      <c r="E157" s="163">
        <v>30</v>
      </c>
      <c r="F157" s="163">
        <v>884</v>
      </c>
      <c r="G157" s="163">
        <v>625</v>
      </c>
      <c r="H157" s="163">
        <v>1711</v>
      </c>
      <c r="I157" s="165">
        <f t="shared" si="82"/>
        <v>1.7376</v>
      </c>
      <c r="J157" s="164">
        <f t="shared" si="78"/>
        <v>11.580882352941176</v>
      </c>
      <c r="K157" s="179">
        <f t="shared" si="79"/>
        <v>1086</v>
      </c>
      <c r="L157" s="163">
        <f t="shared" si="80"/>
        <v>1575</v>
      </c>
      <c r="M157" s="164">
        <f t="shared" si="81"/>
        <v>2.1302025622190958E-3</v>
      </c>
    </row>
    <row r="158" spans="2:13" x14ac:dyDescent="0.25">
      <c r="B158" s="162" t="s">
        <v>119</v>
      </c>
      <c r="C158" s="163">
        <v>38</v>
      </c>
      <c r="D158" s="163">
        <v>20</v>
      </c>
      <c r="E158" s="163">
        <v>38</v>
      </c>
      <c r="F158" s="163">
        <v>236</v>
      </c>
      <c r="G158" s="163">
        <v>433</v>
      </c>
      <c r="H158" s="163">
        <v>407</v>
      </c>
      <c r="I158" s="165">
        <f t="shared" si="82"/>
        <v>-6.004618937644346E-2</v>
      </c>
      <c r="J158" s="164">
        <f t="shared" si="78"/>
        <v>19.350000000000001</v>
      </c>
      <c r="K158" s="179">
        <f t="shared" si="79"/>
        <v>-26</v>
      </c>
      <c r="L158" s="163">
        <f t="shared" si="80"/>
        <v>387</v>
      </c>
      <c r="M158" s="164">
        <f t="shared" si="81"/>
        <v>5.0671679884463589E-4</v>
      </c>
    </row>
    <row r="159" spans="2:13" x14ac:dyDescent="0.25">
      <c r="B159" s="162" t="s">
        <v>128</v>
      </c>
      <c r="C159" s="163">
        <v>43</v>
      </c>
      <c r="D159" s="163">
        <v>67</v>
      </c>
      <c r="E159" s="163">
        <v>152</v>
      </c>
      <c r="F159" s="163">
        <v>180</v>
      </c>
      <c r="G159" s="163">
        <v>184</v>
      </c>
      <c r="H159" s="163">
        <v>596</v>
      </c>
      <c r="I159" s="165">
        <f t="shared" si="82"/>
        <v>2.2391304347826089</v>
      </c>
      <c r="J159" s="164">
        <f t="shared" si="78"/>
        <v>7.8955223880597014</v>
      </c>
      <c r="K159" s="179">
        <f t="shared" si="79"/>
        <v>412</v>
      </c>
      <c r="L159" s="163">
        <f t="shared" si="80"/>
        <v>529</v>
      </c>
      <c r="M159" s="164">
        <f t="shared" si="81"/>
        <v>7.420226341803513E-4</v>
      </c>
    </row>
    <row r="160" spans="2:13" x14ac:dyDescent="0.25">
      <c r="B160" s="162" t="s">
        <v>131</v>
      </c>
      <c r="C160" s="163">
        <v>17</v>
      </c>
      <c r="D160" s="163">
        <v>63</v>
      </c>
      <c r="E160" s="163">
        <v>158</v>
      </c>
      <c r="F160" s="163">
        <v>152</v>
      </c>
      <c r="G160" s="163">
        <v>67</v>
      </c>
      <c r="H160" s="163">
        <v>1546</v>
      </c>
      <c r="I160" s="165">
        <f t="shared" si="82"/>
        <v>22.074626865671643</v>
      </c>
      <c r="J160" s="164">
        <f t="shared" si="78"/>
        <v>23.539682539682541</v>
      </c>
      <c r="K160" s="179">
        <f t="shared" si="79"/>
        <v>1479</v>
      </c>
      <c r="L160" s="163">
        <f t="shared" si="80"/>
        <v>1483</v>
      </c>
      <c r="M160" s="164">
        <f t="shared" si="81"/>
        <v>1.924776832957757E-3</v>
      </c>
    </row>
    <row r="161" spans="2:13" x14ac:dyDescent="0.25">
      <c r="B161" s="168" t="s">
        <v>145</v>
      </c>
      <c r="C161" s="169">
        <f>IFERROR(C153-SUM(C154:C160),"nd")</f>
        <v>945</v>
      </c>
      <c r="D161" s="169">
        <f t="shared" ref="D161:H161" si="83">IFERROR(D153-SUM(D154:D160),"nd")</f>
        <v>822</v>
      </c>
      <c r="E161" s="169">
        <f t="shared" si="83"/>
        <v>500</v>
      </c>
      <c r="F161" s="169">
        <f t="shared" si="83"/>
        <v>1590</v>
      </c>
      <c r="G161" s="169">
        <f t="shared" si="83"/>
        <v>2834</v>
      </c>
      <c r="H161" s="169">
        <f t="shared" si="83"/>
        <v>3278</v>
      </c>
      <c r="I161" s="171">
        <f t="shared" si="82"/>
        <v>0.15666901905434005</v>
      </c>
      <c r="J161" s="170">
        <f t="shared" si="78"/>
        <v>2.9878345498783454</v>
      </c>
      <c r="K161" s="180">
        <f t="shared" si="79"/>
        <v>444</v>
      </c>
      <c r="L161" s="169">
        <f t="shared" si="80"/>
        <v>2456</v>
      </c>
      <c r="M161" s="170">
        <f t="shared" si="81"/>
        <v>4.0811244879919327E-3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82CE6-0560-4E13-8A76-78F47D5A3437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496640</v>
      </c>
      <c r="D8" s="176">
        <f t="shared" si="0"/>
        <v>187805</v>
      </c>
      <c r="E8" s="176">
        <f t="shared" si="0"/>
        <v>144124</v>
      </c>
      <c r="F8" s="176">
        <f t="shared" si="0"/>
        <v>434698</v>
      </c>
      <c r="G8" s="176">
        <f t="shared" si="0"/>
        <v>487763</v>
      </c>
      <c r="H8" s="176">
        <f t="shared" si="0"/>
        <v>504001</v>
      </c>
      <c r="I8" s="177">
        <f>IFERROR(H8/G8-1,"-")</f>
        <v>3.3290758011575328E-2</v>
      </c>
      <c r="J8" s="177">
        <f>IFERROR(H8/C8-1,"-")</f>
        <v>1.4821601159793918E-2</v>
      </c>
      <c r="K8" s="177">
        <f>H8/H$8</f>
        <v>1</v>
      </c>
      <c r="L8" s="176">
        <f t="shared" ref="L8:Q8" si="1">L9+L12</f>
        <v>1869810</v>
      </c>
      <c r="M8" s="176">
        <f t="shared" si="1"/>
        <v>727101</v>
      </c>
      <c r="N8" s="176">
        <f t="shared" si="1"/>
        <v>664620</v>
      </c>
      <c r="O8" s="176">
        <f t="shared" si="1"/>
        <v>2023705</v>
      </c>
      <c r="P8" s="176">
        <f t="shared" si="1"/>
        <v>2210182</v>
      </c>
      <c r="Q8" s="176">
        <f t="shared" si="1"/>
        <v>2353453</v>
      </c>
      <c r="R8" s="177">
        <f>IFERROR(Q8/P8-1,"-")</f>
        <v>6.482316840875546E-2</v>
      </c>
      <c r="S8" s="177">
        <f>IFERROR(Q8/L8-1,"-")</f>
        <v>0.25865890117177681</v>
      </c>
      <c r="T8" s="177">
        <f>Q8/Q$8</f>
        <v>1</v>
      </c>
      <c r="U8" s="176">
        <f>U9+U12</f>
        <v>2366450</v>
      </c>
      <c r="V8" s="176">
        <f>V9+V12</f>
        <v>808744</v>
      </c>
      <c r="W8" s="176">
        <f>W9+W12</f>
        <v>2458403</v>
      </c>
      <c r="X8" s="176">
        <f>X9+X12</f>
        <v>2697945</v>
      </c>
      <c r="Y8" s="176">
        <f>Y9+Y12</f>
        <v>2857454</v>
      </c>
      <c r="Z8" s="177">
        <f>IFERROR(Y8/X8-1,"-")</f>
        <v>5.9122406127626759E-2</v>
      </c>
      <c r="AA8" s="177">
        <f t="shared" ref="AA8:AA20" si="2">IFERROR(Y8/U8-1,"-")</f>
        <v>0.20748547402226958</v>
      </c>
      <c r="AB8" s="177">
        <f>Y8/Y$8</f>
        <v>1</v>
      </c>
    </row>
    <row r="9" spans="1:28" x14ac:dyDescent="0.25">
      <c r="A9" s="1"/>
      <c r="B9" s="157" t="s">
        <v>97</v>
      </c>
      <c r="C9" s="158">
        <v>127890</v>
      </c>
      <c r="D9" s="158">
        <v>50690</v>
      </c>
      <c r="E9" s="158">
        <v>70712</v>
      </c>
      <c r="F9" s="158">
        <v>118517</v>
      </c>
      <c r="G9" s="158">
        <v>142720</v>
      </c>
      <c r="H9" s="158">
        <v>147791</v>
      </c>
      <c r="I9" s="159">
        <f>IFERROR(H9/G9-1,"-")</f>
        <v>3.5531109865470922E-2</v>
      </c>
      <c r="J9" s="160">
        <f>IFERROR(H9/C9-1,"-")</f>
        <v>0.15561029009304872</v>
      </c>
      <c r="K9" s="159">
        <f>H9/H$8</f>
        <v>0.29323552929458474</v>
      </c>
      <c r="L9" s="158">
        <v>462587</v>
      </c>
      <c r="M9" s="158">
        <v>181301</v>
      </c>
      <c r="N9" s="158">
        <v>342470</v>
      </c>
      <c r="O9" s="158">
        <v>473617</v>
      </c>
      <c r="P9" s="158">
        <v>470171</v>
      </c>
      <c r="Q9" s="158">
        <v>462610</v>
      </c>
      <c r="R9" s="159">
        <f>IFERROR(Q9/P9-1,"-")</f>
        <v>-1.6081383156341E-2</v>
      </c>
      <c r="S9" s="160">
        <f>IFERROR(Q9/L9-1,"-")</f>
        <v>4.9720376923634291E-5</v>
      </c>
      <c r="T9" s="159">
        <f>Q9/Q$8</f>
        <v>0.19656649187385514</v>
      </c>
      <c r="U9" s="158">
        <v>590477</v>
      </c>
      <c r="V9" s="158">
        <v>413182</v>
      </c>
      <c r="W9" s="158">
        <v>592134</v>
      </c>
      <c r="X9" s="158">
        <v>612891</v>
      </c>
      <c r="Y9" s="158">
        <v>610401</v>
      </c>
      <c r="Z9" s="159">
        <f>IFERROR(Y9/X9-1,"-")</f>
        <v>-4.0627126193727436E-3</v>
      </c>
      <c r="AA9" s="160">
        <f t="shared" si="2"/>
        <v>3.3742211805032118E-2</v>
      </c>
      <c r="AB9" s="159">
        <f>Y9/Y$8</f>
        <v>0.2136170870992149</v>
      </c>
    </row>
    <row r="10" spans="1:28" x14ac:dyDescent="0.25">
      <c r="A10" s="161"/>
      <c r="B10" s="162" t="s">
        <v>103</v>
      </c>
      <c r="C10" s="163">
        <v>62125</v>
      </c>
      <c r="D10" s="163">
        <v>23702</v>
      </c>
      <c r="E10" s="163">
        <v>47575</v>
      </c>
      <c r="F10" s="163">
        <v>68793</v>
      </c>
      <c r="G10" s="163">
        <v>80528</v>
      </c>
      <c r="H10" s="163">
        <v>83515</v>
      </c>
      <c r="I10" s="164">
        <f>IFERROR(H10/G10-1,"-")</f>
        <v>3.709268825750045E-2</v>
      </c>
      <c r="J10" s="165">
        <f>IFERROR(H10/C10-1,"-")</f>
        <v>0.34430583501006029</v>
      </c>
      <c r="K10" s="164">
        <f>H10/H$8</f>
        <v>0.16570403630151528</v>
      </c>
      <c r="L10" s="163">
        <v>153333</v>
      </c>
      <c r="M10" s="163">
        <v>61570</v>
      </c>
      <c r="N10" s="163">
        <v>165107</v>
      </c>
      <c r="O10" s="163">
        <v>167159</v>
      </c>
      <c r="P10" s="163">
        <v>157074</v>
      </c>
      <c r="Q10" s="163">
        <v>151401</v>
      </c>
      <c r="R10" s="164">
        <f>IFERROR(Q10/P10-1,"-")</f>
        <v>-3.6116734787425053E-2</v>
      </c>
      <c r="S10" s="165">
        <f>IFERROR(Q10/L10-1,"-")</f>
        <v>-1.2600027391363899E-2</v>
      </c>
      <c r="T10" s="164">
        <f>Q10/Q$8</f>
        <v>6.4331431305405293E-2</v>
      </c>
      <c r="U10" s="163">
        <v>215458</v>
      </c>
      <c r="V10" s="163">
        <v>212682</v>
      </c>
      <c r="W10" s="163">
        <v>235952</v>
      </c>
      <c r="X10" s="163">
        <v>237602</v>
      </c>
      <c r="Y10" s="163">
        <v>234916</v>
      </c>
      <c r="Z10" s="164">
        <f>IFERROR(Y10/X10-1,"-")</f>
        <v>-1.1304618647991149E-2</v>
      </c>
      <c r="AA10" s="165">
        <f t="shared" si="2"/>
        <v>9.030994439751594E-2</v>
      </c>
      <c r="AB10" s="164">
        <f>Y10/Y$8</f>
        <v>8.2211647151625183E-2</v>
      </c>
    </row>
    <row r="11" spans="1:28" x14ac:dyDescent="0.25">
      <c r="A11" s="161"/>
      <c r="B11" s="162" t="s">
        <v>100</v>
      </c>
      <c r="C11" s="163">
        <v>65765</v>
      </c>
      <c r="D11" s="163">
        <v>26988</v>
      </c>
      <c r="E11" s="163">
        <v>23137</v>
      </c>
      <c r="F11" s="163">
        <v>49724</v>
      </c>
      <c r="G11" s="163">
        <v>62192</v>
      </c>
      <c r="H11" s="163">
        <v>64276</v>
      </c>
      <c r="I11" s="164">
        <f>IFERROR(H11/G11-1,"-")</f>
        <v>3.3509133007460834E-2</v>
      </c>
      <c r="J11" s="165">
        <f>IFERROR(H11/C11-1,"-")</f>
        <v>-2.2641222534782957E-2</v>
      </c>
      <c r="K11" s="164">
        <f>H11/H$8</f>
        <v>0.12753149299306946</v>
      </c>
      <c r="L11" s="163">
        <v>309254</v>
      </c>
      <c r="M11" s="163">
        <v>119731</v>
      </c>
      <c r="N11" s="163">
        <v>177363</v>
      </c>
      <c r="O11" s="163">
        <v>306458</v>
      </c>
      <c r="P11" s="163">
        <v>313097</v>
      </c>
      <c r="Q11" s="163">
        <v>311209</v>
      </c>
      <c r="R11" s="164">
        <f>IFERROR(Q11/P11-1,"-")</f>
        <v>-6.0300801349102429E-3</v>
      </c>
      <c r="S11" s="165">
        <f>IFERROR(Q11/L11-1,"-")</f>
        <v>6.3216643923764693E-3</v>
      </c>
      <c r="T11" s="164">
        <f>Q11/Q$8</f>
        <v>0.13223506056844986</v>
      </c>
      <c r="U11" s="163">
        <v>375019</v>
      </c>
      <c r="V11" s="163">
        <v>200500</v>
      </c>
      <c r="W11" s="163">
        <v>356182</v>
      </c>
      <c r="X11" s="163">
        <v>375289</v>
      </c>
      <c r="Y11" s="163">
        <v>375485</v>
      </c>
      <c r="Z11" s="164">
        <f>IFERROR(Y11/X11-1,"-")</f>
        <v>5.222641750757262E-4</v>
      </c>
      <c r="AA11" s="165">
        <f t="shared" si="2"/>
        <v>1.2426037080788266E-3</v>
      </c>
      <c r="AB11" s="164">
        <f>Y11/Y$8</f>
        <v>0.13140543994758971</v>
      </c>
    </row>
    <row r="12" spans="1:28" x14ac:dyDescent="0.25">
      <c r="A12" s="1"/>
      <c r="B12" s="157" t="s">
        <v>107</v>
      </c>
      <c r="C12" s="158">
        <v>368750</v>
      </c>
      <c r="D12" s="158">
        <v>137115</v>
      </c>
      <c r="E12" s="158">
        <v>73412</v>
      </c>
      <c r="F12" s="158">
        <v>316181</v>
      </c>
      <c r="G12" s="158">
        <v>345043</v>
      </c>
      <c r="H12" s="158">
        <v>356210</v>
      </c>
      <c r="I12" s="159">
        <f>IFERROR(H12/G12-1,"-")</f>
        <v>3.2364082157875895E-2</v>
      </c>
      <c r="J12" s="160">
        <f>IFERROR(H12/C12-1,"-")</f>
        <v>-3.400677966101695E-2</v>
      </c>
      <c r="K12" s="159">
        <f>H12/H$8</f>
        <v>0.70676447070541526</v>
      </c>
      <c r="L12" s="158">
        <v>1407223</v>
      </c>
      <c r="M12" s="158">
        <v>545800</v>
      </c>
      <c r="N12" s="158">
        <v>322150</v>
      </c>
      <c r="O12" s="158">
        <v>1550088</v>
      </c>
      <c r="P12" s="158">
        <v>1740011</v>
      </c>
      <c r="Q12" s="158">
        <v>1890843</v>
      </c>
      <c r="R12" s="159">
        <f>IFERROR(Q12/P12-1,"-")</f>
        <v>8.6684509465744686E-2</v>
      </c>
      <c r="S12" s="160">
        <f>IFERROR(Q12/L12-1,"-")</f>
        <v>0.34366976662547444</v>
      </c>
      <c r="T12" s="159">
        <f>Q12/Q$8</f>
        <v>0.80343350812614489</v>
      </c>
      <c r="U12" s="158">
        <v>1775973</v>
      </c>
      <c r="V12" s="158">
        <v>395562</v>
      </c>
      <c r="W12" s="158">
        <v>1866269</v>
      </c>
      <c r="X12" s="158">
        <v>2085054</v>
      </c>
      <c r="Y12" s="158">
        <v>2247053</v>
      </c>
      <c r="Z12" s="159">
        <f>IFERROR(Y12/X12-1,"-")</f>
        <v>7.769534985664639E-2</v>
      </c>
      <c r="AA12" s="160">
        <f t="shared" si="2"/>
        <v>0.26525178029170493</v>
      </c>
      <c r="AB12" s="159">
        <f>Y12/Y$8</f>
        <v>0.7863829129007851</v>
      </c>
    </row>
    <row r="13" spans="1:28" s="56" customFormat="1" x14ac:dyDescent="0.25">
      <c r="B13" s="162" t="s">
        <v>110</v>
      </c>
      <c r="C13" s="163">
        <v>130333</v>
      </c>
      <c r="D13" s="163">
        <v>44984</v>
      </c>
      <c r="E13" s="163">
        <v>9966</v>
      </c>
      <c r="F13" s="163">
        <v>118170</v>
      </c>
      <c r="G13" s="163">
        <v>135988</v>
      </c>
      <c r="H13" s="163">
        <v>135724</v>
      </c>
      <c r="I13" s="164">
        <f t="shared" ref="I13:I20" si="3">IFERROR(H13/G13-1,"-")</f>
        <v>-1.9413477659793177E-3</v>
      </c>
      <c r="J13" s="165">
        <f t="shared" ref="J13:J20" si="4">IFERROR(H13/C13-1,"-")</f>
        <v>4.1363277143931398E-2</v>
      </c>
      <c r="K13" s="164">
        <f t="shared" ref="K13:K20" si="5">H13/H$8</f>
        <v>0.26929311648191173</v>
      </c>
      <c r="L13" s="163">
        <v>633709</v>
      </c>
      <c r="M13" s="163">
        <v>215181</v>
      </c>
      <c r="N13" s="163">
        <v>47440</v>
      </c>
      <c r="O13" s="163">
        <v>736787</v>
      </c>
      <c r="P13" s="163">
        <v>815412</v>
      </c>
      <c r="Q13" s="163">
        <v>884121</v>
      </c>
      <c r="R13" s="164">
        <f t="shared" ref="R13:R20" si="6">IFERROR(Q13/P13-1,"-")</f>
        <v>8.4262924754602508E-2</v>
      </c>
      <c r="S13" s="165">
        <f t="shared" ref="S13:S20" si="7">IFERROR(Q13/L13-1,"-")</f>
        <v>0.3951529803111522</v>
      </c>
      <c r="T13" s="164">
        <f t="shared" ref="T13:T20" si="8">Q13/Q$8</f>
        <v>0.3756697074468876</v>
      </c>
      <c r="U13" s="163">
        <v>764042</v>
      </c>
      <c r="V13" s="163">
        <v>57406</v>
      </c>
      <c r="W13" s="163">
        <v>854957</v>
      </c>
      <c r="X13" s="163">
        <v>951400</v>
      </c>
      <c r="Y13" s="163">
        <v>1019845</v>
      </c>
      <c r="Z13" s="164">
        <f t="shared" ref="Z13:Z20" si="9">IFERROR(Y13/X13-1,"-")</f>
        <v>7.1941349590077808E-2</v>
      </c>
      <c r="AA13" s="165">
        <f t="shared" si="2"/>
        <v>0.3348022752675901</v>
      </c>
      <c r="AB13" s="164">
        <f t="shared" ref="AB13:AB20" si="10">Y13/Y$8</f>
        <v>0.35690688284045868</v>
      </c>
    </row>
    <row r="14" spans="1:28" s="56" customFormat="1" x14ac:dyDescent="0.25">
      <c r="B14" s="162" t="s">
        <v>113</v>
      </c>
      <c r="C14" s="163">
        <v>53422</v>
      </c>
      <c r="D14" s="163">
        <v>20899</v>
      </c>
      <c r="E14" s="163">
        <v>13706</v>
      </c>
      <c r="F14" s="163">
        <v>39715</v>
      </c>
      <c r="G14" s="163">
        <v>46303</v>
      </c>
      <c r="H14" s="163">
        <v>47393</v>
      </c>
      <c r="I14" s="164">
        <f t="shared" si="3"/>
        <v>2.3540591322376514E-2</v>
      </c>
      <c r="J14" s="165">
        <f t="shared" si="4"/>
        <v>-0.11285612668937894</v>
      </c>
      <c r="K14" s="164">
        <f t="shared" si="5"/>
        <v>9.4033543584238918E-2</v>
      </c>
      <c r="L14" s="163">
        <v>219831</v>
      </c>
      <c r="M14" s="163">
        <v>80698</v>
      </c>
      <c r="N14" s="163">
        <v>50947</v>
      </c>
      <c r="O14" s="163">
        <v>168951</v>
      </c>
      <c r="P14" s="163">
        <v>194640</v>
      </c>
      <c r="Q14" s="163">
        <v>203324</v>
      </c>
      <c r="R14" s="164">
        <f t="shared" si="6"/>
        <v>4.4615700780928913E-2</v>
      </c>
      <c r="S14" s="165">
        <f t="shared" si="7"/>
        <v>-7.5089500570893142E-2</v>
      </c>
      <c r="T14" s="164">
        <f t="shared" si="8"/>
        <v>8.6393907165343856E-2</v>
      </c>
      <c r="U14" s="163">
        <v>273253</v>
      </c>
      <c r="V14" s="163">
        <v>64653</v>
      </c>
      <c r="W14" s="163">
        <v>208666</v>
      </c>
      <c r="X14" s="163">
        <v>240943</v>
      </c>
      <c r="Y14" s="163">
        <v>250717</v>
      </c>
      <c r="Z14" s="164">
        <f t="shared" si="9"/>
        <v>4.0565610953628095E-2</v>
      </c>
      <c r="AA14" s="165">
        <f t="shared" si="2"/>
        <v>-8.2473019509392342E-2</v>
      </c>
      <c r="AB14" s="164">
        <f t="shared" si="10"/>
        <v>8.7741394962088631E-2</v>
      </c>
    </row>
    <row r="15" spans="1:28" x14ac:dyDescent="0.25">
      <c r="A15" s="1"/>
      <c r="B15" s="162" t="s">
        <v>116</v>
      </c>
      <c r="C15" s="163">
        <v>21495</v>
      </c>
      <c r="D15" s="163">
        <v>8852</v>
      </c>
      <c r="E15" s="163">
        <v>11593</v>
      </c>
      <c r="F15" s="163">
        <v>21048</v>
      </c>
      <c r="G15" s="163">
        <v>23656</v>
      </c>
      <c r="H15" s="163">
        <v>22645</v>
      </c>
      <c r="I15" s="164">
        <f t="shared" si="3"/>
        <v>-4.2737571863375012E-2</v>
      </c>
      <c r="J15" s="165">
        <f t="shared" si="4"/>
        <v>5.3500814142823927E-2</v>
      </c>
      <c r="K15" s="164">
        <f t="shared" si="5"/>
        <v>4.4930466407804744E-2</v>
      </c>
      <c r="L15" s="163">
        <v>74529</v>
      </c>
      <c r="M15" s="163">
        <v>28834</v>
      </c>
      <c r="N15" s="163">
        <v>45401</v>
      </c>
      <c r="O15" s="163">
        <v>87615</v>
      </c>
      <c r="P15" s="163">
        <v>96065</v>
      </c>
      <c r="Q15" s="163">
        <v>109582</v>
      </c>
      <c r="R15" s="164">
        <f t="shared" si="6"/>
        <v>0.14070681309529998</v>
      </c>
      <c r="S15" s="165">
        <f>IFERROR(Q15/L15-1,"-")</f>
        <v>0.47032698681050333</v>
      </c>
      <c r="T15" s="164">
        <f t="shared" si="8"/>
        <v>4.6562221552756737E-2</v>
      </c>
      <c r="U15" s="163">
        <v>96024</v>
      </c>
      <c r="V15" s="163">
        <v>56994</v>
      </c>
      <c r="W15" s="163">
        <v>108663</v>
      </c>
      <c r="X15" s="163">
        <v>119721</v>
      </c>
      <c r="Y15" s="163">
        <v>132227</v>
      </c>
      <c r="Z15" s="164">
        <f t="shared" si="9"/>
        <v>0.10445953508574091</v>
      </c>
      <c r="AA15" s="165">
        <f t="shared" si="2"/>
        <v>0.37702032825127052</v>
      </c>
      <c r="AB15" s="164">
        <f t="shared" si="10"/>
        <v>4.6274410716672952E-2</v>
      </c>
    </row>
    <row r="16" spans="1:28" x14ac:dyDescent="0.25">
      <c r="A16" s="1"/>
      <c r="B16" s="162" t="s">
        <v>123</v>
      </c>
      <c r="C16" s="163">
        <v>10640</v>
      </c>
      <c r="D16" s="163">
        <v>4097</v>
      </c>
      <c r="E16" s="163">
        <v>1519</v>
      </c>
      <c r="F16" s="163">
        <v>13017</v>
      </c>
      <c r="G16" s="163">
        <v>9234</v>
      </c>
      <c r="H16" s="163">
        <v>9058</v>
      </c>
      <c r="I16" s="164">
        <f t="shared" si="3"/>
        <v>-1.9059995668182839E-2</v>
      </c>
      <c r="J16" s="165">
        <f t="shared" si="4"/>
        <v>-0.14868421052631575</v>
      </c>
      <c r="K16" s="164">
        <f t="shared" si="5"/>
        <v>1.7972186563121897E-2</v>
      </c>
      <c r="L16" s="163">
        <v>51007</v>
      </c>
      <c r="M16" s="163">
        <v>20899</v>
      </c>
      <c r="N16" s="163">
        <v>19723</v>
      </c>
      <c r="O16" s="163">
        <v>72972</v>
      </c>
      <c r="P16" s="163">
        <v>68048</v>
      </c>
      <c r="Q16" s="163">
        <v>76130</v>
      </c>
      <c r="R16" s="164">
        <f t="shared" si="6"/>
        <v>0.11876910416176822</v>
      </c>
      <c r="S16" s="165">
        <f t="shared" si="7"/>
        <v>0.49254023957496029</v>
      </c>
      <c r="T16" s="164">
        <f t="shared" si="8"/>
        <v>3.2348213454868227E-2</v>
      </c>
      <c r="U16" s="163">
        <v>61647</v>
      </c>
      <c r="V16" s="163">
        <v>21242</v>
      </c>
      <c r="W16" s="163">
        <v>85989</v>
      </c>
      <c r="X16" s="163">
        <v>77282</v>
      </c>
      <c r="Y16" s="163">
        <v>85188</v>
      </c>
      <c r="Z16" s="164">
        <f t="shared" si="9"/>
        <v>0.10230066509665892</v>
      </c>
      <c r="AA16" s="165">
        <f t="shared" si="2"/>
        <v>0.3818677307898195</v>
      </c>
      <c r="AB16" s="164">
        <f t="shared" si="10"/>
        <v>2.9812553412933332E-2</v>
      </c>
    </row>
    <row r="17" spans="1:28" x14ac:dyDescent="0.25">
      <c r="A17" s="56"/>
      <c r="B17" s="162" t="s">
        <v>119</v>
      </c>
      <c r="C17" s="163">
        <v>8633</v>
      </c>
      <c r="D17" s="163">
        <v>3565</v>
      </c>
      <c r="E17" s="163">
        <v>2233</v>
      </c>
      <c r="F17" s="163">
        <v>6609</v>
      </c>
      <c r="G17" s="163">
        <v>6461</v>
      </c>
      <c r="H17" s="163">
        <v>6228</v>
      </c>
      <c r="I17" s="164">
        <f t="shared" si="3"/>
        <v>-3.6062529020275513E-2</v>
      </c>
      <c r="J17" s="165">
        <f t="shared" si="4"/>
        <v>-0.27858218464033357</v>
      </c>
      <c r="K17" s="164">
        <f t="shared" si="5"/>
        <v>1.2357118339050914E-2</v>
      </c>
      <c r="L17" s="163">
        <v>70289</v>
      </c>
      <c r="M17" s="163">
        <v>31172</v>
      </c>
      <c r="N17" s="163">
        <v>26775</v>
      </c>
      <c r="O17" s="163">
        <v>78974</v>
      </c>
      <c r="P17" s="163">
        <v>80899</v>
      </c>
      <c r="Q17" s="163">
        <v>86467</v>
      </c>
      <c r="R17" s="164">
        <f t="shared" si="6"/>
        <v>6.8826561514975459E-2</v>
      </c>
      <c r="S17" s="165">
        <f t="shared" si="7"/>
        <v>0.23016403704704858</v>
      </c>
      <c r="T17" s="164">
        <f t="shared" si="8"/>
        <v>3.6740483026429675E-2</v>
      </c>
      <c r="U17" s="163">
        <v>78922</v>
      </c>
      <c r="V17" s="163">
        <v>29008</v>
      </c>
      <c r="W17" s="163">
        <v>85583</v>
      </c>
      <c r="X17" s="163">
        <v>87360</v>
      </c>
      <c r="Y17" s="163">
        <v>92695</v>
      </c>
      <c r="Z17" s="164">
        <f t="shared" si="9"/>
        <v>6.1069139194139144E-2</v>
      </c>
      <c r="AA17" s="165">
        <f t="shared" si="2"/>
        <v>0.17451407719013701</v>
      </c>
      <c r="AB17" s="164">
        <f t="shared" si="10"/>
        <v>3.2439717314784421E-2</v>
      </c>
    </row>
    <row r="18" spans="1:28" x14ac:dyDescent="0.25">
      <c r="A18" s="56"/>
      <c r="B18" s="162" t="s">
        <v>128</v>
      </c>
      <c r="C18" s="163">
        <v>10206</v>
      </c>
      <c r="D18" s="163">
        <v>3283</v>
      </c>
      <c r="E18" s="163">
        <v>231</v>
      </c>
      <c r="F18" s="163">
        <v>3765</v>
      </c>
      <c r="G18" s="163">
        <v>4377</v>
      </c>
      <c r="H18" s="163">
        <v>3446</v>
      </c>
      <c r="I18" s="164">
        <f t="shared" si="3"/>
        <v>-0.21270276445053693</v>
      </c>
      <c r="J18" s="165">
        <f t="shared" si="4"/>
        <v>-0.66235547717029197</v>
      </c>
      <c r="K18" s="164">
        <f t="shared" si="5"/>
        <v>6.8372880212539261E-3</v>
      </c>
      <c r="L18" s="163">
        <v>20367</v>
      </c>
      <c r="M18" s="163">
        <v>14777</v>
      </c>
      <c r="N18" s="163">
        <v>1361</v>
      </c>
      <c r="O18" s="163">
        <v>20097</v>
      </c>
      <c r="P18" s="163">
        <v>25562</v>
      </c>
      <c r="Q18" s="163">
        <v>23629</v>
      </c>
      <c r="R18" s="164">
        <f t="shared" si="6"/>
        <v>-7.5620061028088603E-2</v>
      </c>
      <c r="S18" s="165">
        <f t="shared" si="7"/>
        <v>0.16016104482741689</v>
      </c>
      <c r="T18" s="164">
        <f t="shared" si="8"/>
        <v>1.0040141018324988E-2</v>
      </c>
      <c r="U18" s="163">
        <v>30573</v>
      </c>
      <c r="V18" s="163">
        <v>1592</v>
      </c>
      <c r="W18" s="163">
        <v>23862</v>
      </c>
      <c r="X18" s="163">
        <v>29939</v>
      </c>
      <c r="Y18" s="163">
        <v>27075</v>
      </c>
      <c r="Z18" s="164">
        <f t="shared" si="9"/>
        <v>-9.5661177728047053E-2</v>
      </c>
      <c r="AA18" s="165">
        <f t="shared" si="2"/>
        <v>-0.11441467961927188</v>
      </c>
      <c r="AB18" s="164">
        <f t="shared" si="10"/>
        <v>9.4752181487436013E-3</v>
      </c>
    </row>
    <row r="19" spans="1:28" x14ac:dyDescent="0.25">
      <c r="A19" s="56"/>
      <c r="B19" s="162" t="s">
        <v>131</v>
      </c>
      <c r="C19" s="163">
        <v>7110</v>
      </c>
      <c r="D19" s="163">
        <v>3304</v>
      </c>
      <c r="E19" s="163">
        <v>270</v>
      </c>
      <c r="F19" s="163">
        <v>2062</v>
      </c>
      <c r="G19" s="163">
        <v>2555</v>
      </c>
      <c r="H19" s="163">
        <v>2089</v>
      </c>
      <c r="I19" s="164">
        <f t="shared" si="3"/>
        <v>-0.18238747553816048</v>
      </c>
      <c r="J19" s="165">
        <f t="shared" si="4"/>
        <v>-0.70618846694796056</v>
      </c>
      <c r="K19" s="164">
        <f t="shared" si="5"/>
        <v>4.1448330459661785E-3</v>
      </c>
      <c r="L19" s="163">
        <v>27131</v>
      </c>
      <c r="M19" s="163">
        <v>20900</v>
      </c>
      <c r="N19" s="163">
        <v>1347</v>
      </c>
      <c r="O19" s="163">
        <v>14431</v>
      </c>
      <c r="P19" s="163">
        <v>23388</v>
      </c>
      <c r="Q19" s="163">
        <v>22427</v>
      </c>
      <c r="R19" s="164">
        <f t="shared" si="6"/>
        <v>-4.1089447579955585E-2</v>
      </c>
      <c r="S19" s="165">
        <f t="shared" si="7"/>
        <v>-0.17338100328038042</v>
      </c>
      <c r="T19" s="164">
        <f t="shared" si="8"/>
        <v>9.5294021168045428E-3</v>
      </c>
      <c r="U19" s="163">
        <v>34241</v>
      </c>
      <c r="V19" s="163">
        <v>1617</v>
      </c>
      <c r="W19" s="163">
        <v>16493</v>
      </c>
      <c r="X19" s="163">
        <v>25943</v>
      </c>
      <c r="Y19" s="163">
        <v>24516</v>
      </c>
      <c r="Z19" s="164">
        <f t="shared" si="9"/>
        <v>-5.5005203715838613E-2</v>
      </c>
      <c r="AA19" s="165">
        <f t="shared" si="2"/>
        <v>-0.28401623784352092</v>
      </c>
      <c r="AB19" s="164">
        <f t="shared" si="10"/>
        <v>8.5796656744080574E-3</v>
      </c>
    </row>
    <row r="20" spans="1:28" x14ac:dyDescent="0.25">
      <c r="A20" s="56"/>
      <c r="B20" s="168" t="s">
        <v>145</v>
      </c>
      <c r="C20" s="169">
        <f t="shared" ref="C20:H20" si="11">C12-SUM(C13:C19)</f>
        <v>126911</v>
      </c>
      <c r="D20" s="169">
        <f t="shared" si="11"/>
        <v>48131</v>
      </c>
      <c r="E20" s="169">
        <f t="shared" si="11"/>
        <v>33894</v>
      </c>
      <c r="F20" s="169">
        <f t="shared" si="11"/>
        <v>111795</v>
      </c>
      <c r="G20" s="169">
        <f t="shared" si="11"/>
        <v>116469</v>
      </c>
      <c r="H20" s="169">
        <f t="shared" si="11"/>
        <v>129627</v>
      </c>
      <c r="I20" s="170">
        <f t="shared" si="3"/>
        <v>0.1129742678309249</v>
      </c>
      <c r="J20" s="171">
        <f t="shared" si="4"/>
        <v>2.1400824199635959E-2</v>
      </c>
      <c r="K20" s="170">
        <f t="shared" si="5"/>
        <v>0.25719591826206695</v>
      </c>
      <c r="L20" s="169">
        <f t="shared" ref="L20:Q20" si="12">L12-SUM(L13:L19)</f>
        <v>310360</v>
      </c>
      <c r="M20" s="169">
        <f t="shared" si="12"/>
        <v>133339</v>
      </c>
      <c r="N20" s="169">
        <f t="shared" si="12"/>
        <v>129156</v>
      </c>
      <c r="O20" s="169">
        <f t="shared" si="12"/>
        <v>370261</v>
      </c>
      <c r="P20" s="169">
        <f t="shared" si="12"/>
        <v>435997</v>
      </c>
      <c r="Q20" s="169">
        <f t="shared" si="12"/>
        <v>485163</v>
      </c>
      <c r="R20" s="170">
        <f t="shared" si="6"/>
        <v>0.11276683096443318</v>
      </c>
      <c r="S20" s="171">
        <f t="shared" si="7"/>
        <v>0.56322657558963773</v>
      </c>
      <c r="T20" s="170">
        <f t="shared" si="8"/>
        <v>0.20614943234472921</v>
      </c>
      <c r="U20" s="169">
        <f>U12-SUM(U13:U19)</f>
        <v>437271</v>
      </c>
      <c r="V20" s="169">
        <f>V12-SUM(V13:V19)</f>
        <v>163050</v>
      </c>
      <c r="W20" s="169">
        <f>W12-SUM(W13:W19)</f>
        <v>482056</v>
      </c>
      <c r="X20" s="169">
        <f>X12-SUM(X13:X19)</f>
        <v>552466</v>
      </c>
      <c r="Y20" s="169">
        <f>Y12-SUM(Y13:Y19)</f>
        <v>614790</v>
      </c>
      <c r="Z20" s="170">
        <f t="shared" si="9"/>
        <v>0.11281056209793916</v>
      </c>
      <c r="AA20" s="171">
        <f t="shared" si="2"/>
        <v>0.40597021069313999</v>
      </c>
      <c r="AB20" s="170">
        <f t="shared" si="10"/>
        <v>0.21515306983069543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149242</v>
      </c>
      <c r="D22" s="176">
        <f t="shared" si="13"/>
        <v>39047</v>
      </c>
      <c r="E22" s="176">
        <f t="shared" si="13"/>
        <v>18516</v>
      </c>
      <c r="F22" s="176">
        <f t="shared" si="13"/>
        <v>106787</v>
      </c>
      <c r="G22" s="176">
        <f t="shared" si="13"/>
        <v>110979</v>
      </c>
      <c r="H22" s="176">
        <f t="shared" si="13"/>
        <v>103511</v>
      </c>
      <c r="I22" s="177">
        <f>IFERROR(H22/G22-1,"-")</f>
        <v>-6.7292010200127983E-2</v>
      </c>
      <c r="J22" s="177">
        <f>IFERROR(H22/C22-1,"-")</f>
        <v>-0.30642178475228155</v>
      </c>
      <c r="K22" s="177">
        <f>H22/H$8</f>
        <v>0.2053785607568239</v>
      </c>
      <c r="L22" s="176">
        <f t="shared" ref="L22:Q22" si="14">L23+L26</f>
        <v>765968</v>
      </c>
      <c r="M22" s="176">
        <f t="shared" si="14"/>
        <v>284685</v>
      </c>
      <c r="N22" s="176">
        <f t="shared" si="14"/>
        <v>314175</v>
      </c>
      <c r="O22" s="176">
        <f t="shared" si="14"/>
        <v>883564</v>
      </c>
      <c r="P22" s="176">
        <f t="shared" si="14"/>
        <v>908738</v>
      </c>
      <c r="Q22" s="176">
        <f t="shared" si="14"/>
        <v>955619</v>
      </c>
      <c r="R22" s="177">
        <f>IFERROR(Q22/P22-1,"-")</f>
        <v>5.1589126899062254E-2</v>
      </c>
      <c r="S22" s="177">
        <f>IFERROR(Q22/L22-1,"-")</f>
        <v>0.24759650533703748</v>
      </c>
      <c r="T22" s="177">
        <f>Q22/Q$8</f>
        <v>0.40604974902834262</v>
      </c>
      <c r="U22" s="176">
        <f>U23+U26</f>
        <v>915210</v>
      </c>
      <c r="V22" s="176">
        <f>V23+V26</f>
        <v>332691</v>
      </c>
      <c r="W22" s="176">
        <f>W23+W26</f>
        <v>990351</v>
      </c>
      <c r="X22" s="176">
        <f>X23+X26</f>
        <v>1019717</v>
      </c>
      <c r="Y22" s="176">
        <f>Y23+Y26</f>
        <v>1059130</v>
      </c>
      <c r="Z22" s="177">
        <f>IFERROR(Y22/X22-1,"-")</f>
        <v>3.8650919814026796E-2</v>
      </c>
      <c r="AA22" s="177">
        <f t="shared" ref="AA22:AA34" si="15">IFERROR(Y22/U22-1,"-")</f>
        <v>0.15725352651304081</v>
      </c>
      <c r="AB22" s="177">
        <f>Y22/Y$8</f>
        <v>0.37065513565572711</v>
      </c>
    </row>
    <row r="23" spans="1:28" x14ac:dyDescent="0.25">
      <c r="A23" s="56"/>
      <c r="B23" s="157" t="s">
        <v>97</v>
      </c>
      <c r="C23" s="158">
        <v>14189</v>
      </c>
      <c r="D23" s="158">
        <v>2500</v>
      </c>
      <c r="E23" s="158">
        <v>5245</v>
      </c>
      <c r="F23" s="158">
        <v>9481</v>
      </c>
      <c r="G23" s="158">
        <v>8392</v>
      </c>
      <c r="H23" s="158">
        <v>5493</v>
      </c>
      <c r="I23" s="159">
        <f>IFERROR(H23/G23-1,"-")</f>
        <v>-0.34544804575786459</v>
      </c>
      <c r="J23" s="160">
        <f>IFERROR(H23/C23-1,"-")</f>
        <v>-0.61286912396927196</v>
      </c>
      <c r="K23" s="159">
        <f>H23/H$8</f>
        <v>1.0898787899230359E-2</v>
      </c>
      <c r="L23" s="158">
        <v>115435</v>
      </c>
      <c r="M23" s="158">
        <v>40167</v>
      </c>
      <c r="N23" s="158">
        <v>143083</v>
      </c>
      <c r="O23" s="158">
        <v>117979</v>
      </c>
      <c r="P23" s="158">
        <v>93480</v>
      </c>
      <c r="Q23" s="158">
        <v>86154</v>
      </c>
      <c r="R23" s="159">
        <f>IFERROR(Q23/P23-1,"-")</f>
        <v>-7.8369704749679081E-2</v>
      </c>
      <c r="S23" s="160">
        <f>IFERROR(Q23/L23-1,"-")</f>
        <v>-0.25365790271581412</v>
      </c>
      <c r="T23" s="159">
        <f>Q23/Q$8</f>
        <v>3.6607486956399808E-2</v>
      </c>
      <c r="U23" s="158">
        <v>129624</v>
      </c>
      <c r="V23" s="158">
        <v>148328</v>
      </c>
      <c r="W23" s="158">
        <v>127460</v>
      </c>
      <c r="X23" s="158">
        <v>101872</v>
      </c>
      <c r="Y23" s="158">
        <v>91647</v>
      </c>
      <c r="Z23" s="159">
        <f>IFERROR(Y23/X23-1,"-")</f>
        <v>-0.10037105387152501</v>
      </c>
      <c r="AA23" s="160">
        <f t="shared" si="15"/>
        <v>-0.29297815219403811</v>
      </c>
      <c r="AB23" s="159">
        <f>Y23/Y$8</f>
        <v>3.2072957254954938E-2</v>
      </c>
    </row>
    <row r="24" spans="1:28" x14ac:dyDescent="0.25">
      <c r="A24" s="56"/>
      <c r="B24" s="162" t="s">
        <v>103</v>
      </c>
      <c r="C24" s="163">
        <v>7220</v>
      </c>
      <c r="D24" s="163">
        <v>1581</v>
      </c>
      <c r="E24" s="163">
        <v>2767</v>
      </c>
      <c r="F24" s="163">
        <v>4869</v>
      </c>
      <c r="G24" s="163">
        <v>4077</v>
      </c>
      <c r="H24" s="163">
        <v>1787</v>
      </c>
      <c r="I24" s="164">
        <f>IFERROR(H24/G24-1,"-")</f>
        <v>-0.56168751532989947</v>
      </c>
      <c r="J24" s="165">
        <f>IFERROR(H24/C24-1,"-")</f>
        <v>-0.75249307479224381</v>
      </c>
      <c r="K24" s="164">
        <f>H24/H$8</f>
        <v>3.5456278856589572E-3</v>
      </c>
      <c r="L24" s="163">
        <v>53339</v>
      </c>
      <c r="M24" s="163">
        <v>18206</v>
      </c>
      <c r="N24" s="163">
        <v>70980</v>
      </c>
      <c r="O24" s="163">
        <v>47397</v>
      </c>
      <c r="P24" s="163">
        <v>36530</v>
      </c>
      <c r="Q24" s="163">
        <v>30594</v>
      </c>
      <c r="R24" s="164">
        <f>IFERROR(Q24/P24-1,"-")</f>
        <v>-0.16249657815494112</v>
      </c>
      <c r="S24" s="165">
        <f>IFERROR(Q24/L24-1,"-")</f>
        <v>-0.42642344250923336</v>
      </c>
      <c r="T24" s="164">
        <f>Q24/Q$8</f>
        <v>1.2999622257168509E-2</v>
      </c>
      <c r="U24" s="163">
        <v>60559</v>
      </c>
      <c r="V24" s="163">
        <v>73747</v>
      </c>
      <c r="W24" s="163">
        <v>52266</v>
      </c>
      <c r="X24" s="163">
        <v>40607</v>
      </c>
      <c r="Y24" s="163">
        <v>32381</v>
      </c>
      <c r="Z24" s="164">
        <f>IFERROR(Y24/X24-1,"-")</f>
        <v>-0.20257591055729307</v>
      </c>
      <c r="AA24" s="165">
        <f t="shared" si="15"/>
        <v>-0.46529830413315942</v>
      </c>
      <c r="AB24" s="164">
        <f>Y24/Y$8</f>
        <v>1.1332115932574943E-2</v>
      </c>
    </row>
    <row r="25" spans="1:28" x14ac:dyDescent="0.25">
      <c r="A25" s="56"/>
      <c r="B25" s="162" t="s">
        <v>100</v>
      </c>
      <c r="C25" s="163">
        <v>6969</v>
      </c>
      <c r="D25" s="163">
        <v>919</v>
      </c>
      <c r="E25" s="163">
        <v>2478</v>
      </c>
      <c r="F25" s="163">
        <v>4612</v>
      </c>
      <c r="G25" s="163">
        <v>4315</v>
      </c>
      <c r="H25" s="163">
        <v>3706</v>
      </c>
      <c r="I25" s="164">
        <f>IFERROR(H25/G25-1,"-")</f>
        <v>-0.14113557358053297</v>
      </c>
      <c r="J25" s="165">
        <f>IFERROR(H25/C25-1,"-")</f>
        <v>-0.46821638685607692</v>
      </c>
      <c r="K25" s="164">
        <f>H25/H$8</f>
        <v>7.3531600135714019E-3</v>
      </c>
      <c r="L25" s="163">
        <v>62096</v>
      </c>
      <c r="M25" s="163">
        <v>21961</v>
      </c>
      <c r="N25" s="163">
        <v>72103</v>
      </c>
      <c r="O25" s="163">
        <v>70582</v>
      </c>
      <c r="P25" s="163">
        <v>56950</v>
      </c>
      <c r="Q25" s="163">
        <v>55560</v>
      </c>
      <c r="R25" s="164">
        <f>IFERROR(Q25/P25-1,"-")</f>
        <v>-2.4407374890254574E-2</v>
      </c>
      <c r="S25" s="165">
        <f>IFERROR(Q25/L25-1,"-")</f>
        <v>-0.10525637722236536</v>
      </c>
      <c r="T25" s="164">
        <f>Q25/Q$8</f>
        <v>2.3607864699231301E-2</v>
      </c>
      <c r="U25" s="163">
        <v>69065</v>
      </c>
      <c r="V25" s="163">
        <v>74581</v>
      </c>
      <c r="W25" s="163">
        <v>75194</v>
      </c>
      <c r="X25" s="163">
        <v>61265</v>
      </c>
      <c r="Y25" s="163">
        <v>59266</v>
      </c>
      <c r="Z25" s="164">
        <f>IFERROR(Y25/X25-1,"-")</f>
        <v>-3.2628743981065855E-2</v>
      </c>
      <c r="AA25" s="165">
        <f t="shared" si="15"/>
        <v>-0.14188083689278219</v>
      </c>
      <c r="AB25" s="164">
        <f>Y25/Y$8</f>
        <v>2.0740841322379994E-2</v>
      </c>
    </row>
    <row r="26" spans="1:28" x14ac:dyDescent="0.25">
      <c r="A26" s="56"/>
      <c r="B26" s="157" t="s">
        <v>107</v>
      </c>
      <c r="C26" s="158">
        <v>135053</v>
      </c>
      <c r="D26" s="158">
        <v>36547</v>
      </c>
      <c r="E26" s="158">
        <v>13271</v>
      </c>
      <c r="F26" s="158">
        <v>97306</v>
      </c>
      <c r="G26" s="158">
        <v>102587</v>
      </c>
      <c r="H26" s="158">
        <v>98018</v>
      </c>
      <c r="I26" s="159">
        <f>IFERROR(H26/G26-1,"-")</f>
        <v>-4.4537806934601853E-2</v>
      </c>
      <c r="J26" s="160">
        <f>IFERROR(H26/C26-1,"-")</f>
        <v>-0.27422567436487899</v>
      </c>
      <c r="K26" s="159">
        <f>H26/H$8</f>
        <v>0.19447977285759355</v>
      </c>
      <c r="L26" s="158">
        <v>650533</v>
      </c>
      <c r="M26" s="158">
        <v>244518</v>
      </c>
      <c r="N26" s="158">
        <v>171092</v>
      </c>
      <c r="O26" s="158">
        <v>765585</v>
      </c>
      <c r="P26" s="158">
        <v>815258</v>
      </c>
      <c r="Q26" s="158">
        <v>869465</v>
      </c>
      <c r="R26" s="159">
        <f>IFERROR(Q26/P26-1,"-")</f>
        <v>6.6490607881185992E-2</v>
      </c>
      <c r="S26" s="160">
        <f>IFERROR(Q26/L26-1,"-")</f>
        <v>0.33654249669117475</v>
      </c>
      <c r="T26" s="159">
        <f>Q26/Q$8</f>
        <v>0.36944226207194281</v>
      </c>
      <c r="U26" s="158">
        <v>785586</v>
      </c>
      <c r="V26" s="158">
        <v>184363</v>
      </c>
      <c r="W26" s="158">
        <v>862891</v>
      </c>
      <c r="X26" s="158">
        <v>917845</v>
      </c>
      <c r="Y26" s="158">
        <v>967483</v>
      </c>
      <c r="Z26" s="159">
        <f>IFERROR(Y26/X26-1,"-")</f>
        <v>5.4081026752883066E-2</v>
      </c>
      <c r="AA26" s="160">
        <f t="shared" si="15"/>
        <v>0.23154307739700042</v>
      </c>
      <c r="AB26" s="159">
        <f>Y26/Y$8</f>
        <v>0.33858217840077215</v>
      </c>
    </row>
    <row r="27" spans="1:28" s="56" customFormat="1" x14ac:dyDescent="0.25">
      <c r="B27" s="162" t="s">
        <v>110</v>
      </c>
      <c r="C27" s="163">
        <v>53219</v>
      </c>
      <c r="D27" s="163">
        <v>14077</v>
      </c>
      <c r="E27" s="163">
        <v>2026</v>
      </c>
      <c r="F27" s="163">
        <v>41634</v>
      </c>
      <c r="G27" s="163">
        <v>45624</v>
      </c>
      <c r="H27" s="163">
        <v>43538</v>
      </c>
      <c r="I27" s="164">
        <f t="shared" ref="I27:I34" si="16">IFERROR(H27/G27-1,"-")</f>
        <v>-4.5721550061371241E-2</v>
      </c>
      <c r="J27" s="165">
        <f t="shared" ref="J27:J34" si="17">IFERROR(H27/C27-1,"-")</f>
        <v>-0.18190871681166498</v>
      </c>
      <c r="K27" s="164">
        <f t="shared" ref="K27:K34" si="18">H27/H$8</f>
        <v>8.638474923660866E-2</v>
      </c>
      <c r="L27" s="163">
        <v>312249</v>
      </c>
      <c r="M27" s="163">
        <v>104107</v>
      </c>
      <c r="N27" s="163">
        <v>29429</v>
      </c>
      <c r="O27" s="163">
        <v>391593</v>
      </c>
      <c r="P27" s="163">
        <v>419429</v>
      </c>
      <c r="Q27" s="163">
        <v>448084</v>
      </c>
      <c r="R27" s="164">
        <f t="shared" ref="R27:R34" si="19">IFERROR(Q27/P27-1,"-")</f>
        <v>6.8319071881057347E-2</v>
      </c>
      <c r="S27" s="165">
        <f t="shared" ref="S27:S34" si="20">IFERROR(Q27/L27-1,"-")</f>
        <v>0.43502140919586618</v>
      </c>
      <c r="T27" s="164">
        <f t="shared" ref="T27:T34" si="21">Q27/Q$8</f>
        <v>0.19039428448326778</v>
      </c>
      <c r="U27" s="163">
        <v>365468</v>
      </c>
      <c r="V27" s="163">
        <v>31455</v>
      </c>
      <c r="W27" s="163">
        <v>433227</v>
      </c>
      <c r="X27" s="163">
        <v>465053</v>
      </c>
      <c r="Y27" s="163">
        <v>491622</v>
      </c>
      <c r="Z27" s="164">
        <f t="shared" ref="Z27:Z34" si="22">IFERROR(Y27/X27-1,"-")</f>
        <v>5.713112268924192E-2</v>
      </c>
      <c r="AA27" s="165">
        <f t="shared" si="15"/>
        <v>0.34518480414153907</v>
      </c>
      <c r="AB27" s="164">
        <f t="shared" ref="AB27:AB34" si="23">Y27/Y$8</f>
        <v>0.1720489638678348</v>
      </c>
    </row>
    <row r="28" spans="1:28" s="56" customFormat="1" x14ac:dyDescent="0.25">
      <c r="B28" s="162" t="s">
        <v>113</v>
      </c>
      <c r="C28" s="163">
        <v>22141</v>
      </c>
      <c r="D28" s="163">
        <v>6641</v>
      </c>
      <c r="E28" s="163">
        <v>3926</v>
      </c>
      <c r="F28" s="163">
        <v>17608</v>
      </c>
      <c r="G28" s="163">
        <v>20116</v>
      </c>
      <c r="H28" s="163">
        <v>19311</v>
      </c>
      <c r="I28" s="164">
        <f t="shared" si="16"/>
        <v>-4.0017896202028225E-2</v>
      </c>
      <c r="J28" s="165">
        <f t="shared" si="17"/>
        <v>-0.12781717176279306</v>
      </c>
      <c r="K28" s="164">
        <f t="shared" si="18"/>
        <v>3.8315400167856811E-2</v>
      </c>
      <c r="L28" s="163">
        <v>92188</v>
      </c>
      <c r="M28" s="163">
        <v>31887</v>
      </c>
      <c r="N28" s="163">
        <v>30018</v>
      </c>
      <c r="O28" s="163">
        <v>81581</v>
      </c>
      <c r="P28" s="163">
        <v>87763</v>
      </c>
      <c r="Q28" s="163">
        <v>89706</v>
      </c>
      <c r="R28" s="164">
        <f t="shared" si="19"/>
        <v>2.2139170265373709E-2</v>
      </c>
      <c r="S28" s="165">
        <f t="shared" si="20"/>
        <v>-2.6923243806135311E-2</v>
      </c>
      <c r="T28" s="164">
        <f t="shared" si="21"/>
        <v>3.8116758652074208E-2</v>
      </c>
      <c r="U28" s="163">
        <v>114329</v>
      </c>
      <c r="V28" s="163">
        <v>33944</v>
      </c>
      <c r="W28" s="163">
        <v>99189</v>
      </c>
      <c r="X28" s="163">
        <v>107879</v>
      </c>
      <c r="Y28" s="163">
        <v>109017</v>
      </c>
      <c r="Z28" s="164">
        <f t="shared" si="22"/>
        <v>1.0548855662362522E-2</v>
      </c>
      <c r="AA28" s="165">
        <f t="shared" si="15"/>
        <v>-4.6462402365104238E-2</v>
      </c>
      <c r="AB28" s="164">
        <f t="shared" si="23"/>
        <v>3.8151795269495151E-2</v>
      </c>
    </row>
    <row r="29" spans="1:28" x14ac:dyDescent="0.25">
      <c r="A29" s="56"/>
      <c r="B29" s="162" t="s">
        <v>116</v>
      </c>
      <c r="C29" s="163">
        <v>6188</v>
      </c>
      <c r="D29" s="163">
        <v>2360</v>
      </c>
      <c r="E29" s="163">
        <v>2769</v>
      </c>
      <c r="F29" s="163">
        <v>2684</v>
      </c>
      <c r="G29" s="163">
        <v>2144</v>
      </c>
      <c r="H29" s="163">
        <v>2130</v>
      </c>
      <c r="I29" s="164">
        <f t="shared" si="16"/>
        <v>-6.5298507462686617E-3</v>
      </c>
      <c r="J29" s="165">
        <f t="shared" si="17"/>
        <v>-0.65578539107950873</v>
      </c>
      <c r="K29" s="164">
        <f t="shared" si="18"/>
        <v>4.22618209090855E-3</v>
      </c>
      <c r="L29" s="163">
        <v>24144</v>
      </c>
      <c r="M29" s="163">
        <v>10420</v>
      </c>
      <c r="N29" s="163">
        <v>18247</v>
      </c>
      <c r="O29" s="163">
        <v>33200</v>
      </c>
      <c r="P29" s="163">
        <v>30913</v>
      </c>
      <c r="Q29" s="163">
        <v>28243</v>
      </c>
      <c r="R29" s="164">
        <f t="shared" si="19"/>
        <v>-8.637142949568144E-2</v>
      </c>
      <c r="S29" s="165">
        <f t="shared" si="20"/>
        <v>0.16977302849569242</v>
      </c>
      <c r="T29" s="164">
        <f t="shared" si="21"/>
        <v>1.2000664555442577E-2</v>
      </c>
      <c r="U29" s="163">
        <v>30332</v>
      </c>
      <c r="V29" s="163">
        <v>21016</v>
      </c>
      <c r="W29" s="163">
        <v>35884</v>
      </c>
      <c r="X29" s="163">
        <v>33057</v>
      </c>
      <c r="Y29" s="163">
        <v>30373</v>
      </c>
      <c r="Z29" s="164">
        <f t="shared" si="22"/>
        <v>-8.1193090722086136E-2</v>
      </c>
      <c r="AA29" s="165">
        <f t="shared" si="15"/>
        <v>1.351707767374366E-3</v>
      </c>
      <c r="AB29" s="164">
        <f t="shared" si="23"/>
        <v>1.0629392459161197E-2</v>
      </c>
    </row>
    <row r="30" spans="1:28" x14ac:dyDescent="0.25">
      <c r="A30" s="56"/>
      <c r="B30" s="162" t="s">
        <v>123</v>
      </c>
      <c r="C30" s="163">
        <v>5670</v>
      </c>
      <c r="D30" s="163">
        <v>1702</v>
      </c>
      <c r="E30" s="163">
        <v>360</v>
      </c>
      <c r="F30" s="163">
        <v>5297</v>
      </c>
      <c r="G30" s="163">
        <v>2684</v>
      </c>
      <c r="H30" s="163">
        <v>2176</v>
      </c>
      <c r="I30" s="164">
        <f t="shared" si="16"/>
        <v>-0.18926974664679586</v>
      </c>
      <c r="J30" s="165">
        <f t="shared" si="17"/>
        <v>-0.61622574955908282</v>
      </c>
      <c r="K30" s="164">
        <f t="shared" si="18"/>
        <v>4.3174517510877952E-3</v>
      </c>
      <c r="L30" s="163">
        <v>26347</v>
      </c>
      <c r="M30" s="163">
        <v>10772</v>
      </c>
      <c r="N30" s="163">
        <v>11698</v>
      </c>
      <c r="O30" s="163">
        <v>40688</v>
      </c>
      <c r="P30" s="163">
        <v>36305</v>
      </c>
      <c r="Q30" s="163">
        <v>39306</v>
      </c>
      <c r="R30" s="164">
        <f t="shared" si="19"/>
        <v>8.2660790524721195E-2</v>
      </c>
      <c r="S30" s="165">
        <f t="shared" si="20"/>
        <v>0.49185865563441755</v>
      </c>
      <c r="T30" s="164">
        <f t="shared" si="21"/>
        <v>1.6701417024261797E-2</v>
      </c>
      <c r="U30" s="163">
        <v>32017</v>
      </c>
      <c r="V30" s="163">
        <v>12058</v>
      </c>
      <c r="W30" s="163">
        <v>45985</v>
      </c>
      <c r="X30" s="163">
        <v>38989</v>
      </c>
      <c r="Y30" s="163">
        <v>41482</v>
      </c>
      <c r="Z30" s="164">
        <f t="shared" si="22"/>
        <v>6.3941111595578137E-2</v>
      </c>
      <c r="AA30" s="165">
        <f t="shared" si="15"/>
        <v>0.29562419964393927</v>
      </c>
      <c r="AB30" s="164">
        <f t="shared" si="23"/>
        <v>1.4517119085731564E-2</v>
      </c>
    </row>
    <row r="31" spans="1:28" x14ac:dyDescent="0.25">
      <c r="A31" s="56"/>
      <c r="B31" s="162" t="s">
        <v>119</v>
      </c>
      <c r="C31" s="163">
        <v>5201</v>
      </c>
      <c r="D31" s="163">
        <v>1166</v>
      </c>
      <c r="E31" s="163">
        <v>512</v>
      </c>
      <c r="F31" s="163">
        <v>2918</v>
      </c>
      <c r="G31" s="163">
        <v>1922</v>
      </c>
      <c r="H31" s="163">
        <v>1574</v>
      </c>
      <c r="I31" s="164">
        <f t="shared" si="16"/>
        <v>-0.18106139438085322</v>
      </c>
      <c r="J31" s="165">
        <f t="shared" si="17"/>
        <v>-0.6973658911747741</v>
      </c>
      <c r="K31" s="164">
        <f t="shared" si="18"/>
        <v>3.1230096765681018E-3</v>
      </c>
      <c r="L31" s="163">
        <v>38765</v>
      </c>
      <c r="M31" s="163">
        <v>16013</v>
      </c>
      <c r="N31" s="163">
        <v>16640</v>
      </c>
      <c r="O31" s="163">
        <v>48826</v>
      </c>
      <c r="P31" s="163">
        <v>46467</v>
      </c>
      <c r="Q31" s="163">
        <v>48518</v>
      </c>
      <c r="R31" s="164">
        <f t="shared" si="19"/>
        <v>4.4138851227752962E-2</v>
      </c>
      <c r="S31" s="165">
        <f t="shared" si="20"/>
        <v>0.25159293176834763</v>
      </c>
      <c r="T31" s="164">
        <f t="shared" si="21"/>
        <v>2.0615665577345288E-2</v>
      </c>
      <c r="U31" s="163">
        <v>43966</v>
      </c>
      <c r="V31" s="163">
        <v>17152</v>
      </c>
      <c r="W31" s="163">
        <v>51744</v>
      </c>
      <c r="X31" s="163">
        <v>48389</v>
      </c>
      <c r="Y31" s="163">
        <v>50092</v>
      </c>
      <c r="Z31" s="164">
        <f t="shared" si="22"/>
        <v>3.5193949038004435E-2</v>
      </c>
      <c r="AA31" s="165">
        <f t="shared" si="15"/>
        <v>0.13933494063594587</v>
      </c>
      <c r="AB31" s="164">
        <f t="shared" si="23"/>
        <v>1.7530290951315402E-2</v>
      </c>
    </row>
    <row r="32" spans="1:28" x14ac:dyDescent="0.25">
      <c r="A32" s="56"/>
      <c r="B32" s="162" t="s">
        <v>128</v>
      </c>
      <c r="C32" s="163">
        <v>5918</v>
      </c>
      <c r="D32" s="163">
        <v>1374</v>
      </c>
      <c r="E32" s="163">
        <v>56</v>
      </c>
      <c r="F32" s="163">
        <v>1187</v>
      </c>
      <c r="G32" s="163">
        <v>1548</v>
      </c>
      <c r="H32" s="163">
        <v>1573</v>
      </c>
      <c r="I32" s="164">
        <f t="shared" si="16"/>
        <v>1.6149870801033694E-2</v>
      </c>
      <c r="J32" s="165">
        <f t="shared" si="17"/>
        <v>-0.73420074349442377</v>
      </c>
      <c r="K32" s="164">
        <f t="shared" si="18"/>
        <v>3.121025553520727E-3</v>
      </c>
      <c r="L32" s="163">
        <v>12760</v>
      </c>
      <c r="M32" s="163">
        <v>8160</v>
      </c>
      <c r="N32" s="163">
        <v>357</v>
      </c>
      <c r="O32" s="163">
        <v>11297</v>
      </c>
      <c r="P32" s="163">
        <v>12386</v>
      </c>
      <c r="Q32" s="163">
        <v>12002</v>
      </c>
      <c r="R32" s="164">
        <f t="shared" si="19"/>
        <v>-3.1002745034716561E-2</v>
      </c>
      <c r="S32" s="165">
        <f t="shared" si="20"/>
        <v>-5.9404388714733525E-2</v>
      </c>
      <c r="T32" s="164">
        <f t="shared" si="21"/>
        <v>5.09974067890882E-3</v>
      </c>
      <c r="U32" s="163">
        <v>18678</v>
      </c>
      <c r="V32" s="163">
        <v>413</v>
      </c>
      <c r="W32" s="163">
        <v>12484</v>
      </c>
      <c r="X32" s="163">
        <v>13934</v>
      </c>
      <c r="Y32" s="163">
        <v>13575</v>
      </c>
      <c r="Z32" s="164">
        <f t="shared" si="22"/>
        <v>-2.5764317496770439E-2</v>
      </c>
      <c r="AA32" s="165">
        <f t="shared" si="15"/>
        <v>-0.2732091230324446</v>
      </c>
      <c r="AB32" s="164">
        <f t="shared" si="23"/>
        <v>4.7507326452149359E-3</v>
      </c>
    </row>
    <row r="33" spans="1:28" x14ac:dyDescent="0.25">
      <c r="A33" s="56"/>
      <c r="B33" s="162" t="s">
        <v>131</v>
      </c>
      <c r="C33" s="163">
        <v>1974</v>
      </c>
      <c r="D33" s="163">
        <v>667</v>
      </c>
      <c r="E33" s="163">
        <v>9</v>
      </c>
      <c r="F33" s="163">
        <v>406</v>
      </c>
      <c r="G33" s="163">
        <v>569</v>
      </c>
      <c r="H33" s="163">
        <v>325</v>
      </c>
      <c r="I33" s="164">
        <f t="shared" si="16"/>
        <v>-0.4288224956063269</v>
      </c>
      <c r="J33" s="165">
        <f t="shared" si="17"/>
        <v>-0.83535967578520776</v>
      </c>
      <c r="K33" s="164">
        <f t="shared" si="18"/>
        <v>6.4483999039684442E-4</v>
      </c>
      <c r="L33" s="163">
        <v>13976</v>
      </c>
      <c r="M33" s="163">
        <v>10460</v>
      </c>
      <c r="N33" s="163">
        <v>312</v>
      </c>
      <c r="O33" s="163">
        <v>7170</v>
      </c>
      <c r="P33" s="163">
        <v>11880</v>
      </c>
      <c r="Q33" s="163">
        <v>11259</v>
      </c>
      <c r="R33" s="164">
        <f t="shared" si="19"/>
        <v>-5.2272727272727249E-2</v>
      </c>
      <c r="S33" s="165">
        <f t="shared" si="20"/>
        <v>-0.19440469376073266</v>
      </c>
      <c r="T33" s="164">
        <f t="shared" si="21"/>
        <v>4.7840343529273795E-3</v>
      </c>
      <c r="U33" s="163">
        <v>15950</v>
      </c>
      <c r="V33" s="163">
        <v>321</v>
      </c>
      <c r="W33" s="163">
        <v>7576</v>
      </c>
      <c r="X33" s="163">
        <v>12449</v>
      </c>
      <c r="Y33" s="163">
        <v>11584</v>
      </c>
      <c r="Z33" s="164">
        <f t="shared" si="22"/>
        <v>-6.948349265001208E-2</v>
      </c>
      <c r="AA33" s="165">
        <f t="shared" si="15"/>
        <v>-0.27373040752351097</v>
      </c>
      <c r="AB33" s="164">
        <f t="shared" si="23"/>
        <v>4.0539585239167458E-3</v>
      </c>
    </row>
    <row r="34" spans="1:28" x14ac:dyDescent="0.25">
      <c r="A34" s="56"/>
      <c r="B34" s="168" t="s">
        <v>145</v>
      </c>
      <c r="C34" s="169">
        <f t="shared" ref="C34:H34" si="24">C26-SUM(C27:C33)</f>
        <v>34742</v>
      </c>
      <c r="D34" s="169">
        <f t="shared" si="24"/>
        <v>8560</v>
      </c>
      <c r="E34" s="169">
        <f t="shared" si="24"/>
        <v>3613</v>
      </c>
      <c r="F34" s="169">
        <f t="shared" si="24"/>
        <v>25572</v>
      </c>
      <c r="G34" s="169">
        <f t="shared" si="24"/>
        <v>27980</v>
      </c>
      <c r="H34" s="169">
        <f t="shared" si="24"/>
        <v>27391</v>
      </c>
      <c r="I34" s="170">
        <f t="shared" si="16"/>
        <v>-2.1050750536097174E-2</v>
      </c>
      <c r="J34" s="171">
        <f t="shared" si="17"/>
        <v>-0.21158827931610158</v>
      </c>
      <c r="K34" s="170">
        <f t="shared" si="18"/>
        <v>5.4347114390646052E-2</v>
      </c>
      <c r="L34" s="169">
        <f t="shared" ref="L34:Q34" si="25">L26-SUM(L27:L33)</f>
        <v>130104</v>
      </c>
      <c r="M34" s="169">
        <f t="shared" si="25"/>
        <v>52699</v>
      </c>
      <c r="N34" s="169">
        <f t="shared" si="25"/>
        <v>64391</v>
      </c>
      <c r="O34" s="169">
        <f t="shared" si="25"/>
        <v>151230</v>
      </c>
      <c r="P34" s="169">
        <f t="shared" si="25"/>
        <v>170115</v>
      </c>
      <c r="Q34" s="169">
        <f t="shared" si="25"/>
        <v>192347</v>
      </c>
      <c r="R34" s="170">
        <f t="shared" si="19"/>
        <v>0.13068806395673516</v>
      </c>
      <c r="S34" s="171">
        <f t="shared" si="20"/>
        <v>0.47840958002828504</v>
      </c>
      <c r="T34" s="170">
        <f t="shared" si="21"/>
        <v>8.172969674771495E-2</v>
      </c>
      <c r="U34" s="169">
        <f>U26-SUM(U27:U33)</f>
        <v>164846</v>
      </c>
      <c r="V34" s="169">
        <f>V26-SUM(V27:V33)</f>
        <v>68004</v>
      </c>
      <c r="W34" s="169">
        <f>W26-SUM(W27:W33)</f>
        <v>176802</v>
      </c>
      <c r="X34" s="169">
        <f>X26-SUM(X27:X33)</f>
        <v>198095</v>
      </c>
      <c r="Y34" s="169">
        <f>Y26-SUM(Y27:Y33)</f>
        <v>219738</v>
      </c>
      <c r="Z34" s="170">
        <f t="shared" si="22"/>
        <v>0.10925566016305299</v>
      </c>
      <c r="AA34" s="171">
        <f t="shared" si="15"/>
        <v>0.33298957815172958</v>
      </c>
      <c r="AB34" s="170">
        <f t="shared" si="23"/>
        <v>7.6899925598102367E-2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117005</v>
      </c>
      <c r="D36" s="176">
        <f t="shared" si="26"/>
        <v>43722</v>
      </c>
      <c r="E36" s="176">
        <f t="shared" si="26"/>
        <v>12659</v>
      </c>
      <c r="F36" s="176">
        <f t="shared" si="26"/>
        <v>116137</v>
      </c>
      <c r="G36" s="176">
        <f t="shared" si="26"/>
        <v>129655</v>
      </c>
      <c r="H36" s="176">
        <f t="shared" si="26"/>
        <v>139247</v>
      </c>
      <c r="I36" s="177">
        <f>IFERROR(H36/G36-1,"-")</f>
        <v>7.3980949442751909E-2</v>
      </c>
      <c r="J36" s="177">
        <f>IFERROR(H36/C36-1,"-")</f>
        <v>0.19009444040852963</v>
      </c>
      <c r="K36" s="177">
        <f>H36/H$8</f>
        <v>0.27628318197781354</v>
      </c>
      <c r="L36" s="176">
        <f t="shared" ref="L36:Q36" si="27">L37+L40</f>
        <v>363315</v>
      </c>
      <c r="M36" s="176">
        <f t="shared" si="27"/>
        <v>117565</v>
      </c>
      <c r="N36" s="176">
        <f t="shared" si="27"/>
        <v>58109</v>
      </c>
      <c r="O36" s="176">
        <f t="shared" si="27"/>
        <v>366448</v>
      </c>
      <c r="P36" s="176">
        <f t="shared" si="27"/>
        <v>401446</v>
      </c>
      <c r="Q36" s="176">
        <f t="shared" si="27"/>
        <v>428409</v>
      </c>
      <c r="R36" s="177">
        <f>IFERROR(Q36/P36-1,"-")</f>
        <v>6.7164699610906542E-2</v>
      </c>
      <c r="S36" s="177">
        <f>IFERROR(Q36/L36-1,"-")</f>
        <v>0.17916683869369554</v>
      </c>
      <c r="T36" s="177">
        <f>Q36/Q$8</f>
        <v>0.18203422800455332</v>
      </c>
      <c r="U36" s="176">
        <f>U37+U40</f>
        <v>480320</v>
      </c>
      <c r="V36" s="176">
        <f>V37+V40</f>
        <v>70768</v>
      </c>
      <c r="W36" s="176">
        <f>W37+W40</f>
        <v>482585</v>
      </c>
      <c r="X36" s="176">
        <f>X37+X40</f>
        <v>531101</v>
      </c>
      <c r="Y36" s="176">
        <f>Y37+Y40</f>
        <v>567656</v>
      </c>
      <c r="Z36" s="177">
        <f>IFERROR(Y36/X36-1,"-")</f>
        <v>6.8828716195224571E-2</v>
      </c>
      <c r="AA36" s="177">
        <f t="shared" ref="AA36:AA48" si="28">IFERROR(Y36/U36-1,"-")</f>
        <v>0.18182878081279141</v>
      </c>
      <c r="AB36" s="177">
        <f>Y36/Y$8</f>
        <v>0.19865796614748654</v>
      </c>
    </row>
    <row r="37" spans="1:28" x14ac:dyDescent="0.25">
      <c r="A37" s="56"/>
      <c r="B37" s="157" t="s">
        <v>97</v>
      </c>
      <c r="C37" s="158">
        <v>10175</v>
      </c>
      <c r="D37" s="158">
        <v>3720</v>
      </c>
      <c r="E37" s="158">
        <v>3211</v>
      </c>
      <c r="F37" s="158">
        <v>15955</v>
      </c>
      <c r="G37" s="158">
        <v>19496</v>
      </c>
      <c r="H37" s="158">
        <v>22023</v>
      </c>
      <c r="I37" s="159">
        <f>IFERROR(H37/G37-1,"-")</f>
        <v>0.12961633155519081</v>
      </c>
      <c r="J37" s="160">
        <f>IFERROR(H37/C37-1,"-")</f>
        <v>1.1644226044226045</v>
      </c>
      <c r="K37" s="159">
        <f>H37/H$8</f>
        <v>4.3696341872337556E-2</v>
      </c>
      <c r="L37" s="158">
        <v>46384</v>
      </c>
      <c r="M37" s="158">
        <v>10885</v>
      </c>
      <c r="N37" s="158">
        <v>16977</v>
      </c>
      <c r="O37" s="158">
        <v>42389</v>
      </c>
      <c r="P37" s="158">
        <v>36893</v>
      </c>
      <c r="Q37" s="158">
        <v>33320</v>
      </c>
      <c r="R37" s="159">
        <f>IFERROR(Q37/P37-1,"-")</f>
        <v>-9.6847640473802565E-2</v>
      </c>
      <c r="S37" s="160">
        <f>IFERROR(Q37/L37-1,"-")</f>
        <v>-0.28164884442911353</v>
      </c>
      <c r="T37" s="159">
        <f>Q37/Q$8</f>
        <v>1.4157920298387094E-2</v>
      </c>
      <c r="U37" s="158">
        <v>56559</v>
      </c>
      <c r="V37" s="158">
        <v>20188</v>
      </c>
      <c r="W37" s="158">
        <v>58344</v>
      </c>
      <c r="X37" s="158">
        <v>56389</v>
      </c>
      <c r="Y37" s="158">
        <v>55343</v>
      </c>
      <c r="Z37" s="159">
        <f>IFERROR(Y37/X37-1,"-")</f>
        <v>-1.8549717143414468E-2</v>
      </c>
      <c r="AA37" s="160">
        <f t="shared" si="28"/>
        <v>-2.1499672907936862E-2</v>
      </c>
      <c r="AB37" s="159">
        <f>Y37/Y$8</f>
        <v>1.9367940831243477E-2</v>
      </c>
    </row>
    <row r="38" spans="1:28" x14ac:dyDescent="0.25">
      <c r="A38" s="56"/>
      <c r="B38" s="162" t="s">
        <v>103</v>
      </c>
      <c r="C38" s="163">
        <v>6267</v>
      </c>
      <c r="D38" s="163">
        <v>1367</v>
      </c>
      <c r="E38" s="163">
        <v>2458</v>
      </c>
      <c r="F38" s="163">
        <v>7434</v>
      </c>
      <c r="G38" s="163">
        <v>10633</v>
      </c>
      <c r="H38" s="163">
        <v>15287</v>
      </c>
      <c r="I38" s="164">
        <f>IFERROR(H38/G38-1,"-")</f>
        <v>0.43769397159785584</v>
      </c>
      <c r="J38" s="165">
        <f>IFERROR(H38/C38-1,"-")</f>
        <v>1.4392851444072123</v>
      </c>
      <c r="K38" s="164">
        <f>H38/H$8</f>
        <v>3.0331289025220188E-2</v>
      </c>
      <c r="L38" s="163">
        <v>6175</v>
      </c>
      <c r="M38" s="163">
        <v>1366</v>
      </c>
      <c r="N38" s="163">
        <v>2854</v>
      </c>
      <c r="O38" s="163">
        <v>6289</v>
      </c>
      <c r="P38" s="163">
        <v>9371</v>
      </c>
      <c r="Q38" s="163">
        <v>7109</v>
      </c>
      <c r="R38" s="164">
        <f>IFERROR(Q38/P38-1,"-")</f>
        <v>-0.24138299007576569</v>
      </c>
      <c r="S38" s="165">
        <f>IFERROR(Q38/L38-1,"-")</f>
        <v>0.15125506072874484</v>
      </c>
      <c r="T38" s="164">
        <f>Q38/Q$8</f>
        <v>3.020667929208699E-3</v>
      </c>
      <c r="U38" s="163">
        <v>12442</v>
      </c>
      <c r="V38" s="163">
        <v>5312</v>
      </c>
      <c r="W38" s="163">
        <v>13723</v>
      </c>
      <c r="X38" s="163">
        <v>20004</v>
      </c>
      <c r="Y38" s="163">
        <v>22396</v>
      </c>
      <c r="Z38" s="164">
        <f>IFERROR(Y38/X38-1,"-")</f>
        <v>0.11957608478304338</v>
      </c>
      <c r="AA38" s="165">
        <f t="shared" si="28"/>
        <v>0.80003214917215892</v>
      </c>
      <c r="AB38" s="164">
        <f>Y38/Y$8</f>
        <v>7.8377464694094814E-3</v>
      </c>
    </row>
    <row r="39" spans="1:28" x14ac:dyDescent="0.25">
      <c r="A39" s="56"/>
      <c r="B39" s="162" t="s">
        <v>100</v>
      </c>
      <c r="C39" s="163">
        <v>3908</v>
      </c>
      <c r="D39" s="163">
        <v>2353</v>
      </c>
      <c r="E39" s="163">
        <v>753</v>
      </c>
      <c r="F39" s="163">
        <v>8521</v>
      </c>
      <c r="G39" s="163">
        <v>8863</v>
      </c>
      <c r="H39" s="163">
        <v>6736</v>
      </c>
      <c r="I39" s="164">
        <f>IFERROR(H39/G39-1,"-")</f>
        <v>-0.23998646056639961</v>
      </c>
      <c r="J39" s="165">
        <f>IFERROR(H39/C39-1,"-")</f>
        <v>0.72364380757420665</v>
      </c>
      <c r="K39" s="164">
        <f>H39/H$8</f>
        <v>1.3365052847117366E-2</v>
      </c>
      <c r="L39" s="163">
        <v>40209</v>
      </c>
      <c r="M39" s="163">
        <v>9519</v>
      </c>
      <c r="N39" s="163">
        <v>14123</v>
      </c>
      <c r="O39" s="163">
        <v>36100</v>
      </c>
      <c r="P39" s="163">
        <v>27522</v>
      </c>
      <c r="Q39" s="163">
        <v>26211</v>
      </c>
      <c r="R39" s="164">
        <f>IFERROR(Q39/P39-1,"-")</f>
        <v>-4.7634619577065607E-2</v>
      </c>
      <c r="S39" s="165">
        <f>IFERROR(Q39/L39-1,"-")</f>
        <v>-0.34813101544430347</v>
      </c>
      <c r="T39" s="164">
        <f>Q39/Q$8</f>
        <v>1.1137252369178395E-2</v>
      </c>
      <c r="U39" s="163">
        <v>44117</v>
      </c>
      <c r="V39" s="163">
        <v>14876</v>
      </c>
      <c r="W39" s="163">
        <v>44621</v>
      </c>
      <c r="X39" s="163">
        <v>36385</v>
      </c>
      <c r="Y39" s="163">
        <v>32947</v>
      </c>
      <c r="Z39" s="164">
        <f>IFERROR(Y39/X39-1,"-")</f>
        <v>-9.4489487426137164E-2</v>
      </c>
      <c r="AA39" s="165">
        <f t="shared" si="28"/>
        <v>-0.25319038012557515</v>
      </c>
      <c r="AB39" s="164">
        <f>Y39/Y$8</f>
        <v>1.1530194361833996E-2</v>
      </c>
    </row>
    <row r="40" spans="1:28" x14ac:dyDescent="0.25">
      <c r="A40" s="56"/>
      <c r="B40" s="157" t="s">
        <v>107</v>
      </c>
      <c r="C40" s="158">
        <v>106830</v>
      </c>
      <c r="D40" s="158">
        <v>40002</v>
      </c>
      <c r="E40" s="158">
        <v>9448</v>
      </c>
      <c r="F40" s="158">
        <v>100182</v>
      </c>
      <c r="G40" s="158">
        <v>110159</v>
      </c>
      <c r="H40" s="158">
        <v>117224</v>
      </c>
      <c r="I40" s="159">
        <f>IFERROR(H40/G40-1,"-")</f>
        <v>6.4134569122813456E-2</v>
      </c>
      <c r="J40" s="160">
        <f>IFERROR(H40/C40-1,"-")</f>
        <v>9.729476738743803E-2</v>
      </c>
      <c r="K40" s="159">
        <f>H40/H$8</f>
        <v>0.23258684010547598</v>
      </c>
      <c r="L40" s="158">
        <v>316931</v>
      </c>
      <c r="M40" s="158">
        <v>106680</v>
      </c>
      <c r="N40" s="158">
        <v>41132</v>
      </c>
      <c r="O40" s="158">
        <v>324059</v>
      </c>
      <c r="P40" s="158">
        <v>364553</v>
      </c>
      <c r="Q40" s="158">
        <v>395089</v>
      </c>
      <c r="R40" s="159">
        <f>IFERROR(Q40/P40-1,"-")</f>
        <v>8.3762854783803631E-2</v>
      </c>
      <c r="S40" s="160">
        <f>IFERROR(Q40/L40-1,"-")</f>
        <v>0.24660888332160624</v>
      </c>
      <c r="T40" s="159">
        <f>Q40/Q$8</f>
        <v>0.16787630770616621</v>
      </c>
      <c r="U40" s="158">
        <v>423761</v>
      </c>
      <c r="V40" s="158">
        <v>50580</v>
      </c>
      <c r="W40" s="158">
        <v>424241</v>
      </c>
      <c r="X40" s="158">
        <v>474712</v>
      </c>
      <c r="Y40" s="158">
        <v>512313</v>
      </c>
      <c r="Z40" s="159">
        <f>IFERROR(Y40/X40-1,"-")</f>
        <v>7.9208025076256794E-2</v>
      </c>
      <c r="AA40" s="160">
        <f t="shared" si="28"/>
        <v>0.20896684687831102</v>
      </c>
      <c r="AB40" s="159">
        <f>Y40/Y$8</f>
        <v>0.17929002531624305</v>
      </c>
    </row>
    <row r="41" spans="1:28" s="56" customFormat="1" x14ac:dyDescent="0.25">
      <c r="B41" s="162" t="s">
        <v>110</v>
      </c>
      <c r="C41" s="163">
        <v>58591</v>
      </c>
      <c r="D41" s="163">
        <v>19320</v>
      </c>
      <c r="E41" s="163">
        <v>2219</v>
      </c>
      <c r="F41" s="163">
        <v>48779</v>
      </c>
      <c r="G41" s="163">
        <v>47879</v>
      </c>
      <c r="H41" s="163">
        <v>50039</v>
      </c>
      <c r="I41" s="164">
        <f t="shared" ref="I41:I48" si="29">IFERROR(H41/G41-1,"-")</f>
        <v>4.5113724179703052E-2</v>
      </c>
      <c r="J41" s="165">
        <f t="shared" ref="J41:J48" si="30">IFERROR(H41/C41-1,"-")</f>
        <v>-0.14596098376883826</v>
      </c>
      <c r="K41" s="164">
        <f t="shared" ref="K41:K48" si="31">H41/H$8</f>
        <v>9.9283533167592919E-2</v>
      </c>
      <c r="L41" s="163">
        <v>173628</v>
      </c>
      <c r="M41" s="163">
        <v>50104</v>
      </c>
      <c r="N41" s="163">
        <v>7555</v>
      </c>
      <c r="O41" s="163">
        <v>169633</v>
      </c>
      <c r="P41" s="163">
        <v>195278</v>
      </c>
      <c r="Q41" s="163">
        <v>221210</v>
      </c>
      <c r="R41" s="164">
        <f t="shared" ref="R41:R48" si="32">IFERROR(Q41/P41-1,"-")</f>
        <v>0.13279529696125514</v>
      </c>
      <c r="S41" s="165">
        <f t="shared" ref="S41:S48" si="33">IFERROR(Q41/L41-1,"-")</f>
        <v>0.27404566083811366</v>
      </c>
      <c r="T41" s="164">
        <f t="shared" ref="T41:T48" si="34">Q41/Q$8</f>
        <v>9.3993803997785383E-2</v>
      </c>
      <c r="U41" s="163">
        <v>232219</v>
      </c>
      <c r="V41" s="163">
        <v>9774</v>
      </c>
      <c r="W41" s="163">
        <v>218412</v>
      </c>
      <c r="X41" s="163">
        <v>243157</v>
      </c>
      <c r="Y41" s="163">
        <v>271249</v>
      </c>
      <c r="Z41" s="164">
        <f t="shared" ref="Z41:Z48" si="35">IFERROR(Y41/X41-1,"-")</f>
        <v>0.11553029524134617</v>
      </c>
      <c r="AA41" s="165">
        <f t="shared" si="28"/>
        <v>0.16807410246362275</v>
      </c>
      <c r="AB41" s="164">
        <f t="shared" ref="AB41:AB48" si="36">Y41/Y$8</f>
        <v>9.492681247012201E-2</v>
      </c>
    </row>
    <row r="42" spans="1:28" s="56" customFormat="1" x14ac:dyDescent="0.25">
      <c r="B42" s="162" t="s">
        <v>113</v>
      </c>
      <c r="C42" s="163">
        <v>7797</v>
      </c>
      <c r="D42" s="163">
        <v>2941</v>
      </c>
      <c r="E42" s="163">
        <v>214</v>
      </c>
      <c r="F42" s="163">
        <v>4580</v>
      </c>
      <c r="G42" s="163">
        <v>6825</v>
      </c>
      <c r="H42" s="163">
        <v>7244</v>
      </c>
      <c r="I42" s="164">
        <f t="shared" si="29"/>
        <v>6.1391941391941485E-2</v>
      </c>
      <c r="J42" s="165">
        <f t="shared" si="30"/>
        <v>-7.0924714633833541E-2</v>
      </c>
      <c r="K42" s="164">
        <f t="shared" si="31"/>
        <v>1.4372987355183818E-2</v>
      </c>
      <c r="L42" s="163">
        <v>17560</v>
      </c>
      <c r="M42" s="163">
        <v>6234</v>
      </c>
      <c r="N42" s="163">
        <v>2788</v>
      </c>
      <c r="O42" s="163">
        <v>11814</v>
      </c>
      <c r="P42" s="163">
        <v>14535</v>
      </c>
      <c r="Q42" s="163">
        <v>12721</v>
      </c>
      <c r="R42" s="164">
        <f t="shared" si="32"/>
        <v>-0.12480220158238731</v>
      </c>
      <c r="S42" s="165">
        <f t="shared" si="33"/>
        <v>-0.27556947608200455</v>
      </c>
      <c r="T42" s="164">
        <f t="shared" si="34"/>
        <v>5.4052492231627313E-3</v>
      </c>
      <c r="U42" s="163">
        <v>25357</v>
      </c>
      <c r="V42" s="163">
        <v>3002</v>
      </c>
      <c r="W42" s="163">
        <v>16394</v>
      </c>
      <c r="X42" s="163">
        <v>21360</v>
      </c>
      <c r="Y42" s="163">
        <v>19965</v>
      </c>
      <c r="Z42" s="164">
        <f t="shared" si="35"/>
        <v>-6.5308988764044895E-2</v>
      </c>
      <c r="AA42" s="165">
        <f t="shared" si="28"/>
        <v>-0.21264345151240294</v>
      </c>
      <c r="AB42" s="164">
        <f t="shared" si="36"/>
        <v>6.9869891168851716E-3</v>
      </c>
    </row>
    <row r="43" spans="1:28" x14ac:dyDescent="0.25">
      <c r="A43" s="56"/>
      <c r="B43" s="162" t="s">
        <v>116</v>
      </c>
      <c r="C43" s="163">
        <v>4651</v>
      </c>
      <c r="D43" s="163">
        <v>1747</v>
      </c>
      <c r="E43" s="163">
        <v>414</v>
      </c>
      <c r="F43" s="163">
        <v>3474</v>
      </c>
      <c r="G43" s="163">
        <v>5140</v>
      </c>
      <c r="H43" s="163">
        <v>5775</v>
      </c>
      <c r="I43" s="164">
        <f t="shared" si="29"/>
        <v>0.12354085603112841</v>
      </c>
      <c r="J43" s="165">
        <f t="shared" si="30"/>
        <v>0.24166845839604378</v>
      </c>
      <c r="K43" s="164">
        <f t="shared" si="31"/>
        <v>1.1458310598590081E-2</v>
      </c>
      <c r="L43" s="163">
        <v>6609</v>
      </c>
      <c r="M43" s="163">
        <v>2889</v>
      </c>
      <c r="N43" s="163">
        <v>4201</v>
      </c>
      <c r="O43" s="163">
        <v>8084</v>
      </c>
      <c r="P43" s="163">
        <v>8393</v>
      </c>
      <c r="Q43" s="163">
        <v>7703</v>
      </c>
      <c r="R43" s="164">
        <f t="shared" si="32"/>
        <v>-8.2211366615036363E-2</v>
      </c>
      <c r="S43" s="165">
        <f t="shared" si="33"/>
        <v>0.16553185050688457</v>
      </c>
      <c r="T43" s="164">
        <f t="shared" si="34"/>
        <v>3.2730630269650596E-3</v>
      </c>
      <c r="U43" s="163">
        <v>11260</v>
      </c>
      <c r="V43" s="163">
        <v>4615</v>
      </c>
      <c r="W43" s="163">
        <v>11558</v>
      </c>
      <c r="X43" s="163">
        <v>13533</v>
      </c>
      <c r="Y43" s="163">
        <v>13478</v>
      </c>
      <c r="Z43" s="164">
        <f t="shared" si="35"/>
        <v>-4.0641395108254041E-3</v>
      </c>
      <c r="AA43" s="165">
        <f t="shared" si="28"/>
        <v>0.19698046181172302</v>
      </c>
      <c r="AB43" s="164">
        <f t="shared" si="36"/>
        <v>4.7167863419673595E-3</v>
      </c>
    </row>
    <row r="44" spans="1:28" x14ac:dyDescent="0.25">
      <c r="A44" s="56"/>
      <c r="B44" s="162" t="s">
        <v>123</v>
      </c>
      <c r="C44" s="163">
        <v>1974</v>
      </c>
      <c r="D44" s="163">
        <v>765</v>
      </c>
      <c r="E44" s="163">
        <v>228</v>
      </c>
      <c r="F44" s="163">
        <v>2017</v>
      </c>
      <c r="G44" s="163">
        <v>2071</v>
      </c>
      <c r="H44" s="163">
        <v>2523</v>
      </c>
      <c r="I44" s="164">
        <f t="shared" si="29"/>
        <v>0.21825205214872034</v>
      </c>
      <c r="J44" s="165">
        <f t="shared" si="30"/>
        <v>0.27811550151975695</v>
      </c>
      <c r="K44" s="164">
        <f t="shared" si="31"/>
        <v>5.0059424485268877E-3</v>
      </c>
      <c r="L44" s="163">
        <v>16887</v>
      </c>
      <c r="M44" s="163">
        <v>5319</v>
      </c>
      <c r="N44" s="163">
        <v>3855</v>
      </c>
      <c r="O44" s="163">
        <v>19256</v>
      </c>
      <c r="P44" s="163">
        <v>17394</v>
      </c>
      <c r="Q44" s="163">
        <v>18778</v>
      </c>
      <c r="R44" s="164">
        <f t="shared" si="32"/>
        <v>7.9567667011613219E-2</v>
      </c>
      <c r="S44" s="165">
        <f t="shared" si="33"/>
        <v>0.11197962930064542</v>
      </c>
      <c r="T44" s="164">
        <f t="shared" si="34"/>
        <v>7.9789143866480436E-3</v>
      </c>
      <c r="U44" s="163">
        <v>18861</v>
      </c>
      <c r="V44" s="163">
        <v>4083</v>
      </c>
      <c r="W44" s="163">
        <v>21273</v>
      </c>
      <c r="X44" s="163">
        <v>19465</v>
      </c>
      <c r="Y44" s="163">
        <v>21301</v>
      </c>
      <c r="Z44" s="164">
        <f t="shared" si="35"/>
        <v>9.432314410480358E-2</v>
      </c>
      <c r="AA44" s="165">
        <f t="shared" si="28"/>
        <v>0.1293674778643763</v>
      </c>
      <c r="AB44" s="164">
        <f t="shared" si="36"/>
        <v>7.4545382007899343E-3</v>
      </c>
    </row>
    <row r="45" spans="1:28" x14ac:dyDescent="0.25">
      <c r="A45" s="56"/>
      <c r="B45" s="162" t="s">
        <v>119</v>
      </c>
      <c r="C45" s="163">
        <v>1517</v>
      </c>
      <c r="D45" s="163">
        <v>885</v>
      </c>
      <c r="E45" s="163">
        <v>113</v>
      </c>
      <c r="F45" s="163">
        <v>1063</v>
      </c>
      <c r="G45" s="163">
        <v>1345</v>
      </c>
      <c r="H45" s="163">
        <v>1511</v>
      </c>
      <c r="I45" s="164">
        <f t="shared" si="29"/>
        <v>0.12342007434944247</v>
      </c>
      <c r="J45" s="165">
        <f t="shared" si="30"/>
        <v>-3.9551746868820015E-3</v>
      </c>
      <c r="K45" s="164">
        <f t="shared" si="31"/>
        <v>2.998009924583483E-3</v>
      </c>
      <c r="L45" s="163">
        <v>19610</v>
      </c>
      <c r="M45" s="163">
        <v>7751</v>
      </c>
      <c r="N45" s="163">
        <v>4535</v>
      </c>
      <c r="O45" s="163">
        <v>18088</v>
      </c>
      <c r="P45" s="163">
        <v>21594</v>
      </c>
      <c r="Q45" s="163">
        <v>22419</v>
      </c>
      <c r="R45" s="164">
        <f t="shared" si="32"/>
        <v>3.820505696026677E-2</v>
      </c>
      <c r="S45" s="165">
        <f t="shared" si="33"/>
        <v>0.14324324324324333</v>
      </c>
      <c r="T45" s="164">
        <f t="shared" si="34"/>
        <v>9.5260028562286995E-3</v>
      </c>
      <c r="U45" s="163">
        <v>21127</v>
      </c>
      <c r="V45" s="163">
        <v>4648</v>
      </c>
      <c r="W45" s="163">
        <v>19151</v>
      </c>
      <c r="X45" s="163">
        <v>22939</v>
      </c>
      <c r="Y45" s="163">
        <v>23930</v>
      </c>
      <c r="Z45" s="164">
        <f t="shared" si="35"/>
        <v>4.320153450455555E-2</v>
      </c>
      <c r="AA45" s="165">
        <f t="shared" si="28"/>
        <v>0.1326738296965968</v>
      </c>
      <c r="AB45" s="164">
        <f t="shared" si="36"/>
        <v>8.3745880073659972E-3</v>
      </c>
    </row>
    <row r="46" spans="1:28" x14ac:dyDescent="0.25">
      <c r="A46" s="56"/>
      <c r="B46" s="162" t="s">
        <v>128</v>
      </c>
      <c r="C46" s="163">
        <v>2702</v>
      </c>
      <c r="D46" s="163">
        <v>1095</v>
      </c>
      <c r="E46" s="163">
        <v>13</v>
      </c>
      <c r="F46" s="163">
        <v>1595</v>
      </c>
      <c r="G46" s="163">
        <v>1666</v>
      </c>
      <c r="H46" s="163">
        <v>984</v>
      </c>
      <c r="I46" s="164">
        <f t="shared" si="29"/>
        <v>-0.40936374549819932</v>
      </c>
      <c r="J46" s="165">
        <f t="shared" si="30"/>
        <v>-0.63582531458179126</v>
      </c>
      <c r="K46" s="164">
        <f t="shared" si="31"/>
        <v>1.9523770786169074E-3</v>
      </c>
      <c r="L46" s="163">
        <v>2630</v>
      </c>
      <c r="M46" s="163">
        <v>2224</v>
      </c>
      <c r="N46" s="163">
        <v>762</v>
      </c>
      <c r="O46" s="163">
        <v>3713</v>
      </c>
      <c r="P46" s="163">
        <v>4562</v>
      </c>
      <c r="Q46" s="163">
        <v>4273</v>
      </c>
      <c r="R46" s="164">
        <f t="shared" si="32"/>
        <v>-6.3349408154318332E-2</v>
      </c>
      <c r="S46" s="165">
        <f t="shared" si="33"/>
        <v>0.62471482889733831</v>
      </c>
      <c r="T46" s="164">
        <f t="shared" si="34"/>
        <v>1.8156300550722705E-3</v>
      </c>
      <c r="U46" s="163">
        <v>5332</v>
      </c>
      <c r="V46" s="163">
        <v>775</v>
      </c>
      <c r="W46" s="163">
        <v>5308</v>
      </c>
      <c r="X46" s="163">
        <v>6228</v>
      </c>
      <c r="Y46" s="163">
        <v>5257</v>
      </c>
      <c r="Z46" s="164">
        <f t="shared" si="35"/>
        <v>-0.15590879897238274</v>
      </c>
      <c r="AA46" s="165">
        <f t="shared" si="28"/>
        <v>-1.4066016504125978E-2</v>
      </c>
      <c r="AB46" s="164">
        <f t="shared" si="36"/>
        <v>1.8397496512629775E-3</v>
      </c>
    </row>
    <row r="47" spans="1:28" x14ac:dyDescent="0.25">
      <c r="A47" s="56"/>
      <c r="B47" s="162" t="s">
        <v>131</v>
      </c>
      <c r="C47" s="163">
        <v>2753</v>
      </c>
      <c r="D47" s="163">
        <v>1063</v>
      </c>
      <c r="E47" s="163">
        <v>13</v>
      </c>
      <c r="F47" s="163">
        <v>781</v>
      </c>
      <c r="G47" s="163">
        <v>1075</v>
      </c>
      <c r="H47" s="163">
        <v>873</v>
      </c>
      <c r="I47" s="164">
        <f t="shared" si="29"/>
        <v>-0.18790697674418599</v>
      </c>
      <c r="J47" s="165">
        <f t="shared" si="30"/>
        <v>-0.68289139120958953</v>
      </c>
      <c r="K47" s="164">
        <f t="shared" si="31"/>
        <v>1.732139420358293E-3</v>
      </c>
      <c r="L47" s="163">
        <v>3770</v>
      </c>
      <c r="M47" s="163">
        <v>3685</v>
      </c>
      <c r="N47" s="163">
        <v>642</v>
      </c>
      <c r="O47" s="163">
        <v>3143</v>
      </c>
      <c r="P47" s="163">
        <v>4863</v>
      </c>
      <c r="Q47" s="163">
        <v>4514</v>
      </c>
      <c r="R47" s="164">
        <f t="shared" si="32"/>
        <v>-7.1766399341969933E-2</v>
      </c>
      <c r="S47" s="165">
        <f t="shared" si="33"/>
        <v>0.19734748010610081</v>
      </c>
      <c r="T47" s="164">
        <f t="shared" si="34"/>
        <v>1.9180327799195481E-3</v>
      </c>
      <c r="U47" s="163">
        <v>6523</v>
      </c>
      <c r="V47" s="163">
        <v>655</v>
      </c>
      <c r="W47" s="163">
        <v>3924</v>
      </c>
      <c r="X47" s="163">
        <v>5938</v>
      </c>
      <c r="Y47" s="163">
        <v>5387</v>
      </c>
      <c r="Z47" s="164">
        <f t="shared" si="35"/>
        <v>-9.2792185921185544E-2</v>
      </c>
      <c r="AA47" s="165">
        <f t="shared" si="28"/>
        <v>-0.17415299708722976</v>
      </c>
      <c r="AB47" s="164">
        <f t="shared" si="36"/>
        <v>1.8852446968525127E-3</v>
      </c>
    </row>
    <row r="48" spans="1:28" x14ac:dyDescent="0.25">
      <c r="A48" s="56"/>
      <c r="B48" s="168" t="s">
        <v>145</v>
      </c>
      <c r="C48" s="169">
        <f t="shared" ref="C48:H48" si="37">C40-SUM(C41:C47)</f>
        <v>26845</v>
      </c>
      <c r="D48" s="169">
        <f t="shared" si="37"/>
        <v>12186</v>
      </c>
      <c r="E48" s="169">
        <f t="shared" si="37"/>
        <v>6234</v>
      </c>
      <c r="F48" s="169">
        <f t="shared" si="37"/>
        <v>37893</v>
      </c>
      <c r="G48" s="169">
        <f t="shared" si="37"/>
        <v>44158</v>
      </c>
      <c r="H48" s="169">
        <f t="shared" si="37"/>
        <v>48275</v>
      </c>
      <c r="I48" s="170">
        <f t="shared" si="29"/>
        <v>9.3233389193351224E-2</v>
      </c>
      <c r="J48" s="171">
        <f t="shared" si="30"/>
        <v>0.79828645930340847</v>
      </c>
      <c r="K48" s="170">
        <f t="shared" si="31"/>
        <v>9.5783540112023585E-2</v>
      </c>
      <c r="L48" s="169">
        <f t="shared" ref="L48:Q48" si="38">L40-SUM(L41:L47)</f>
        <v>76237</v>
      </c>
      <c r="M48" s="169">
        <f t="shared" si="38"/>
        <v>28474</v>
      </c>
      <c r="N48" s="169">
        <f t="shared" si="38"/>
        <v>16794</v>
      </c>
      <c r="O48" s="169">
        <f t="shared" si="38"/>
        <v>90328</v>
      </c>
      <c r="P48" s="169">
        <f t="shared" si="38"/>
        <v>97934</v>
      </c>
      <c r="Q48" s="169">
        <f t="shared" si="38"/>
        <v>103471</v>
      </c>
      <c r="R48" s="170">
        <f t="shared" si="32"/>
        <v>5.6538076663875669E-2</v>
      </c>
      <c r="S48" s="171">
        <f t="shared" si="33"/>
        <v>0.35722811758070239</v>
      </c>
      <c r="T48" s="170">
        <f t="shared" si="34"/>
        <v>4.3965611380384483E-2</v>
      </c>
      <c r="U48" s="169">
        <f>U40-SUM(U41:U47)</f>
        <v>103082</v>
      </c>
      <c r="V48" s="169">
        <f>V40-SUM(V41:V47)</f>
        <v>23028</v>
      </c>
      <c r="W48" s="169">
        <f>W40-SUM(W41:W47)</f>
        <v>128221</v>
      </c>
      <c r="X48" s="169">
        <f>X40-SUM(X41:X47)</f>
        <v>142092</v>
      </c>
      <c r="Y48" s="169">
        <f>Y40-SUM(Y41:Y47)</f>
        <v>151746</v>
      </c>
      <c r="Z48" s="170">
        <f t="shared" si="35"/>
        <v>6.7941896799256885E-2</v>
      </c>
      <c r="AA48" s="171">
        <f t="shared" si="28"/>
        <v>0.4720901806328941</v>
      </c>
      <c r="AB48" s="170">
        <f t="shared" si="36"/>
        <v>5.3105316830997104E-2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1055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26089</v>
      </c>
      <c r="V50" s="176">
        <f>V51+V54</f>
        <v>9212</v>
      </c>
      <c r="W50" s="176">
        <f>W51+W54</f>
        <v>22508</v>
      </c>
      <c r="X50" s="176">
        <f>X51+X54</f>
        <v>32923</v>
      </c>
      <c r="Y50" s="176">
        <f>Y51+Y54</f>
        <v>28494</v>
      </c>
      <c r="Z50" s="177">
        <f>IFERROR(Y50/X50-1,"-")</f>
        <v>-0.13452601524769914</v>
      </c>
      <c r="AA50" s="177">
        <f t="shared" ref="AA50:AA62" si="41">IFERROR(Y50/U50-1,"-")</f>
        <v>9.2184445551765082E-2</v>
      </c>
      <c r="AB50" s="177">
        <f>Y50/Y$8</f>
        <v>9.9718140694478371E-3</v>
      </c>
    </row>
    <row r="51" spans="1:28" x14ac:dyDescent="0.25">
      <c r="A51" s="56"/>
      <c r="B51" s="157" t="s">
        <v>97</v>
      </c>
      <c r="C51" s="158">
        <v>0</v>
      </c>
      <c r="D51" s="158">
        <v>890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6269</v>
      </c>
      <c r="V51" s="158">
        <v>3305</v>
      </c>
      <c r="W51" s="158">
        <v>3711</v>
      </c>
      <c r="X51" s="158">
        <v>14572</v>
      </c>
      <c r="Y51" s="158">
        <v>7752</v>
      </c>
      <c r="Z51" s="159">
        <f>IFERROR(Y51/X51-1,"-")</f>
        <v>-0.46802086192698322</v>
      </c>
      <c r="AA51" s="160">
        <f t="shared" si="41"/>
        <v>0.2365608550007976</v>
      </c>
      <c r="AB51" s="159">
        <f>Y51/Y$8</f>
        <v>2.7129045646929048E-3</v>
      </c>
    </row>
    <row r="52" spans="1:28" x14ac:dyDescent="0.25">
      <c r="A52" s="56"/>
      <c r="B52" s="162" t="s">
        <v>103</v>
      </c>
      <c r="C52" s="163">
        <v>0</v>
      </c>
      <c r="D52" s="163">
        <v>890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3610</v>
      </c>
      <c r="V52" s="163">
        <v>1671</v>
      </c>
      <c r="W52" s="163">
        <v>1903</v>
      </c>
      <c r="X52" s="163">
        <v>10834</v>
      </c>
      <c r="Y52" s="163">
        <v>5190</v>
      </c>
      <c r="Z52" s="164">
        <f>IFERROR(Y52/X52-1,"-")</f>
        <v>-0.52095255676573748</v>
      </c>
      <c r="AA52" s="165">
        <f t="shared" si="41"/>
        <v>0.43767313019390586</v>
      </c>
      <c r="AB52" s="164">
        <f>Y52/Y$8</f>
        <v>1.8163022046899092E-3</v>
      </c>
    </row>
    <row r="53" spans="1:28" x14ac:dyDescent="0.25">
      <c r="A53" s="56"/>
      <c r="B53" s="162" t="s">
        <v>100</v>
      </c>
      <c r="C53" s="163">
        <v>0</v>
      </c>
      <c r="D53" s="163">
        <v>0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2659</v>
      </c>
      <c r="V53" s="163">
        <v>1634</v>
      </c>
      <c r="W53" s="163">
        <v>1808</v>
      </c>
      <c r="X53" s="163">
        <v>3738</v>
      </c>
      <c r="Y53" s="163">
        <v>2562</v>
      </c>
      <c r="Z53" s="164">
        <f>IFERROR(Y53/X53-1,"-")</f>
        <v>-0.3146067415730337</v>
      </c>
      <c r="AA53" s="165">
        <f t="shared" si="41"/>
        <v>-3.6479879654005232E-2</v>
      </c>
      <c r="AB53" s="164">
        <f>Y53/Y$8</f>
        <v>8.9660236000299565E-4</v>
      </c>
    </row>
    <row r="54" spans="1:28" x14ac:dyDescent="0.25">
      <c r="A54" s="56"/>
      <c r="B54" s="157" t="s">
        <v>107</v>
      </c>
      <c r="C54" s="158">
        <v>0</v>
      </c>
      <c r="D54" s="158">
        <v>165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19820</v>
      </c>
      <c r="V54" s="158">
        <v>5907</v>
      </c>
      <c r="W54" s="158">
        <v>18797</v>
      </c>
      <c r="X54" s="158">
        <v>18351</v>
      </c>
      <c r="Y54" s="158">
        <v>20742</v>
      </c>
      <c r="Z54" s="159">
        <f>IFERROR(Y54/X54-1,"-")</f>
        <v>0.13029262710478995</v>
      </c>
      <c r="AA54" s="160">
        <f t="shared" si="41"/>
        <v>4.6518668012109021E-2</v>
      </c>
      <c r="AB54" s="159">
        <f>Y54/Y$8</f>
        <v>7.2589095047549323E-3</v>
      </c>
    </row>
    <row r="55" spans="1:28" s="56" customFormat="1" x14ac:dyDescent="0.25">
      <c r="B55" s="162" t="s">
        <v>110</v>
      </c>
      <c r="C55" s="163">
        <v>0</v>
      </c>
      <c r="D55" s="163">
        <v>14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5780</v>
      </c>
      <c r="V55" s="163">
        <v>419</v>
      </c>
      <c r="W55" s="163">
        <v>6815</v>
      </c>
      <c r="X55" s="163">
        <v>5827</v>
      </c>
      <c r="Y55" s="163">
        <v>7309</v>
      </c>
      <c r="Z55" s="164">
        <f t="shared" ref="Z55:Z62" si="48">IFERROR(Y55/X55-1,"-")</f>
        <v>0.25433327612836787</v>
      </c>
      <c r="AA55" s="165">
        <f t="shared" si="41"/>
        <v>0.26453287197231834</v>
      </c>
      <c r="AB55" s="164">
        <f t="shared" ref="AB55:AB62" si="49">Y55/Y$8</f>
        <v>2.5578714477993347E-3</v>
      </c>
    </row>
    <row r="56" spans="1:28" s="56" customFormat="1" x14ac:dyDescent="0.25">
      <c r="B56" s="162" t="s">
        <v>113</v>
      </c>
      <c r="C56" s="163">
        <v>0</v>
      </c>
      <c r="D56" s="163">
        <v>37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5308</v>
      </c>
      <c r="V56" s="163">
        <v>2004</v>
      </c>
      <c r="W56" s="163">
        <v>4238</v>
      </c>
      <c r="X56" s="163">
        <v>3135</v>
      </c>
      <c r="Y56" s="163">
        <v>4049</v>
      </c>
      <c r="Z56" s="164">
        <f t="shared" si="48"/>
        <v>0.29154704944178622</v>
      </c>
      <c r="AA56" s="165">
        <f t="shared" si="41"/>
        <v>-0.23718914845516204</v>
      </c>
      <c r="AB56" s="164">
        <f t="shared" si="49"/>
        <v>1.4169956891694495E-3</v>
      </c>
    </row>
    <row r="57" spans="1:28" x14ac:dyDescent="0.25">
      <c r="A57" s="56"/>
      <c r="B57" s="162" t="s">
        <v>116</v>
      </c>
      <c r="C57" s="163">
        <v>0</v>
      </c>
      <c r="D57" s="163">
        <v>35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1551</v>
      </c>
      <c r="V57" s="163">
        <v>935</v>
      </c>
      <c r="W57" s="163">
        <v>1532</v>
      </c>
      <c r="X57" s="163">
        <v>1919</v>
      </c>
      <c r="Y57" s="163">
        <v>1507</v>
      </c>
      <c r="Z57" s="164">
        <f t="shared" si="48"/>
        <v>-0.21469515372589887</v>
      </c>
      <c r="AA57" s="165">
        <f t="shared" si="41"/>
        <v>-2.8368794326241176E-2</v>
      </c>
      <c r="AB57" s="164">
        <f t="shared" si="49"/>
        <v>5.2739256694945918E-4</v>
      </c>
    </row>
    <row r="58" spans="1:28" x14ac:dyDescent="0.25">
      <c r="A58" s="56"/>
      <c r="B58" s="162" t="s">
        <v>123</v>
      </c>
      <c r="C58" s="163">
        <v>0</v>
      </c>
      <c r="D58" s="163">
        <v>25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397</v>
      </c>
      <c r="V58" s="163">
        <v>148</v>
      </c>
      <c r="W58" s="163">
        <v>558</v>
      </c>
      <c r="X58" s="163">
        <v>409</v>
      </c>
      <c r="Y58" s="163">
        <v>679</v>
      </c>
      <c r="Z58" s="164">
        <f t="shared" si="48"/>
        <v>0.66014669926650371</v>
      </c>
      <c r="AA58" s="165">
        <f t="shared" si="41"/>
        <v>0.7103274559193955</v>
      </c>
      <c r="AB58" s="164">
        <f t="shared" si="49"/>
        <v>2.3762412273303438E-4</v>
      </c>
    </row>
    <row r="59" spans="1:28" x14ac:dyDescent="0.25">
      <c r="A59" s="56"/>
      <c r="B59" s="162" t="s">
        <v>119</v>
      </c>
      <c r="C59" s="163">
        <v>0</v>
      </c>
      <c r="D59" s="163">
        <v>16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477</v>
      </c>
      <c r="V59" s="163">
        <v>198</v>
      </c>
      <c r="W59" s="163">
        <v>484</v>
      </c>
      <c r="X59" s="163">
        <v>429</v>
      </c>
      <c r="Y59" s="163">
        <v>435</v>
      </c>
      <c r="Z59" s="164">
        <f t="shared" si="48"/>
        <v>1.3986013986013957E-2</v>
      </c>
      <c r="AA59" s="165">
        <f t="shared" si="41"/>
        <v>-8.8050314465408785E-2</v>
      </c>
      <c r="AB59" s="164">
        <f t="shared" si="49"/>
        <v>1.5223342178036811E-4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141</v>
      </c>
      <c r="V60" s="163">
        <v>42</v>
      </c>
      <c r="W60" s="163">
        <v>62</v>
      </c>
      <c r="X60" s="163">
        <v>159</v>
      </c>
      <c r="Y60" s="163">
        <v>92</v>
      </c>
      <c r="Z60" s="164">
        <f t="shared" si="48"/>
        <v>-0.42138364779874216</v>
      </c>
      <c r="AA60" s="165">
        <f t="shared" si="41"/>
        <v>-0.34751773049645385</v>
      </c>
      <c r="AB60" s="164">
        <f t="shared" si="49"/>
        <v>3.2196493801824979E-5</v>
      </c>
    </row>
    <row r="61" spans="1:28" x14ac:dyDescent="0.25">
      <c r="A61" s="56"/>
      <c r="B61" s="162" t="s">
        <v>131</v>
      </c>
      <c r="C61" s="163">
        <v>0</v>
      </c>
      <c r="D61" s="163">
        <v>0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222</v>
      </c>
      <c r="V61" s="163">
        <v>21</v>
      </c>
      <c r="W61" s="163">
        <v>97</v>
      </c>
      <c r="X61" s="163">
        <v>140</v>
      </c>
      <c r="Y61" s="163">
        <v>90</v>
      </c>
      <c r="Z61" s="164">
        <f t="shared" si="48"/>
        <v>-0.3571428571428571</v>
      </c>
      <c r="AA61" s="165">
        <f t="shared" si="41"/>
        <v>-0.59459459459459452</v>
      </c>
      <c r="AB61" s="164">
        <f t="shared" si="49"/>
        <v>3.149657002352444E-5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38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5944</v>
      </c>
      <c r="V62" s="169">
        <f>V54-SUM(V55:V61)</f>
        <v>2140</v>
      </c>
      <c r="W62" s="169">
        <f>W54-SUM(W55:W61)</f>
        <v>5011</v>
      </c>
      <c r="X62" s="169">
        <f>X54-SUM(X55:X61)</f>
        <v>6333</v>
      </c>
      <c r="Y62" s="169">
        <f>Y54-SUM(Y55:Y61)</f>
        <v>6581</v>
      </c>
      <c r="Z62" s="170">
        <f t="shared" si="48"/>
        <v>3.9159955787146705E-2</v>
      </c>
      <c r="AA62" s="171">
        <f t="shared" si="41"/>
        <v>0.10716689098250343</v>
      </c>
      <c r="AB62" s="170">
        <f t="shared" si="49"/>
        <v>2.3030991924979372E-3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8865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0</v>
      </c>
      <c r="H64" s="176">
        <f t="shared" si="52"/>
        <v>0</v>
      </c>
      <c r="I64" s="177" t="str">
        <f>IFERROR(H64/G64-1,"-")</f>
        <v>-</v>
      </c>
      <c r="J64" s="177">
        <f>IFERROR(H64/C64-1,"-")</f>
        <v>-1</v>
      </c>
      <c r="K64" s="177">
        <f>H64/H$8</f>
        <v>0</v>
      </c>
      <c r="L64" s="176">
        <f t="shared" ref="L64:Q64" si="53">L65+L68</f>
        <v>81756</v>
      </c>
      <c r="M64" s="176">
        <f t="shared" si="53"/>
        <v>27988</v>
      </c>
      <c r="N64" s="176">
        <f t="shared" si="53"/>
        <v>25235</v>
      </c>
      <c r="O64" s="176">
        <f t="shared" si="53"/>
        <v>0</v>
      </c>
      <c r="P64" s="176">
        <f t="shared" si="53"/>
        <v>54117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90621</v>
      </c>
      <c r="V64" s="176">
        <f>V65+V68</f>
        <v>25235</v>
      </c>
      <c r="W64" s="176">
        <f>W65+W68</f>
        <v>100008</v>
      </c>
      <c r="X64" s="176">
        <f>X65+X68</f>
        <v>115270</v>
      </c>
      <c r="Y64" s="176">
        <f>Y65+Y68</f>
        <v>132160</v>
      </c>
      <c r="Z64" s="177">
        <f>IFERROR(Y64/X64-1,"-")</f>
        <v>0.1465255487117203</v>
      </c>
      <c r="AA64" s="177">
        <f t="shared" ref="AA64:AA76" si="54">IFERROR(Y64/U64-1,"-")</f>
        <v>0.45838161132629307</v>
      </c>
      <c r="AB64" s="177">
        <f>Y64/Y$8</f>
        <v>4.6250963270099886E-2</v>
      </c>
    </row>
    <row r="65" spans="1:28" x14ac:dyDescent="0.25">
      <c r="A65" s="56"/>
      <c r="B65" s="157" t="s">
        <v>97</v>
      </c>
      <c r="C65" s="158">
        <v>1150</v>
      </c>
      <c r="D65" s="158">
        <v>97</v>
      </c>
      <c r="E65" s="158">
        <v>0</v>
      </c>
      <c r="F65" s="158">
        <v>0</v>
      </c>
      <c r="G65" s="158">
        <v>0</v>
      </c>
      <c r="H65" s="158">
        <v>0</v>
      </c>
      <c r="I65" s="159" t="str">
        <f>IFERROR(H65/G65-1,"-")</f>
        <v>-</v>
      </c>
      <c r="J65" s="160">
        <f>IFERROR(H65/C65-1,"-")</f>
        <v>-1</v>
      </c>
      <c r="K65" s="159">
        <f>H65/H$8</f>
        <v>0</v>
      </c>
      <c r="L65" s="158">
        <v>26388</v>
      </c>
      <c r="M65" s="158">
        <v>11254</v>
      </c>
      <c r="N65" s="158">
        <v>14677</v>
      </c>
      <c r="O65" s="158">
        <v>0</v>
      </c>
      <c r="P65" s="158">
        <v>23432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27538</v>
      </c>
      <c r="V65" s="158">
        <v>14677</v>
      </c>
      <c r="W65" s="158">
        <v>27176</v>
      </c>
      <c r="X65" s="158">
        <v>29241</v>
      </c>
      <c r="Y65" s="158">
        <v>39888</v>
      </c>
      <c r="Z65" s="159">
        <f>IFERROR(Y65/X65-1,"-")</f>
        <v>0.36411203447214535</v>
      </c>
      <c r="AA65" s="160">
        <f t="shared" si="54"/>
        <v>0.44847120342799052</v>
      </c>
      <c r="AB65" s="159">
        <f>Y65/Y$8</f>
        <v>1.3959279834426032E-2</v>
      </c>
    </row>
    <row r="66" spans="1:28" x14ac:dyDescent="0.25">
      <c r="A66" s="56"/>
      <c r="B66" s="162" t="s">
        <v>103</v>
      </c>
      <c r="C66" s="163">
        <v>840</v>
      </c>
      <c r="D66" s="163">
        <v>57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5">
        <f>IFERROR(H66/C66-1,"-")</f>
        <v>-1</v>
      </c>
      <c r="K66" s="164">
        <f>H66/H$8</f>
        <v>0</v>
      </c>
      <c r="L66" s="163">
        <v>14028</v>
      </c>
      <c r="M66" s="163">
        <v>3946</v>
      </c>
      <c r="N66" s="163">
        <v>13481</v>
      </c>
      <c r="O66" s="163">
        <v>0</v>
      </c>
      <c r="P66" s="163">
        <v>16493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14868</v>
      </c>
      <c r="V66" s="163">
        <v>13481</v>
      </c>
      <c r="W66" s="163">
        <v>22180</v>
      </c>
      <c r="X66" s="163">
        <v>20844</v>
      </c>
      <c r="Y66" s="163">
        <v>23962</v>
      </c>
      <c r="Z66" s="164">
        <f>IFERROR(Y66/X66-1,"-")</f>
        <v>0.14958741124544228</v>
      </c>
      <c r="AA66" s="165">
        <f t="shared" si="54"/>
        <v>0.61164917944578967</v>
      </c>
      <c r="AB66" s="164">
        <f>Y66/Y$8</f>
        <v>8.385786787818806E-3</v>
      </c>
    </row>
    <row r="67" spans="1:28" x14ac:dyDescent="0.25">
      <c r="A67" s="56"/>
      <c r="B67" s="162" t="s">
        <v>100</v>
      </c>
      <c r="C67" s="163">
        <v>310</v>
      </c>
      <c r="D67" s="163">
        <v>40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5">
        <f>IFERROR(H67/C67-1,"-")</f>
        <v>-1</v>
      </c>
      <c r="K67" s="164">
        <f>H67/H$8</f>
        <v>0</v>
      </c>
      <c r="L67" s="163">
        <v>12360</v>
      </c>
      <c r="M67" s="163">
        <v>7308</v>
      </c>
      <c r="N67" s="163">
        <v>1196</v>
      </c>
      <c r="O67" s="163">
        <v>0</v>
      </c>
      <c r="P67" s="163">
        <v>6939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12670</v>
      </c>
      <c r="V67" s="163">
        <v>1196</v>
      </c>
      <c r="W67" s="163">
        <v>4996</v>
      </c>
      <c r="X67" s="163">
        <v>8397</v>
      </c>
      <c r="Y67" s="163">
        <v>15926</v>
      </c>
      <c r="Z67" s="164">
        <f>IFERROR(Y67/X67-1,"-")</f>
        <v>0.89662974871978096</v>
      </c>
      <c r="AA67" s="165">
        <f t="shared" si="54"/>
        <v>0.25698500394632995</v>
      </c>
      <c r="AB67" s="164">
        <f>Y67/Y$8</f>
        <v>5.5734930466072247E-3</v>
      </c>
    </row>
    <row r="68" spans="1:28" x14ac:dyDescent="0.25">
      <c r="A68" s="56"/>
      <c r="B68" s="157" t="s">
        <v>107</v>
      </c>
      <c r="C68" s="158">
        <v>7715</v>
      </c>
      <c r="D68" s="158">
        <v>1843</v>
      </c>
      <c r="E68" s="158">
        <v>0</v>
      </c>
      <c r="F68" s="158">
        <v>0</v>
      </c>
      <c r="G68" s="158">
        <v>0</v>
      </c>
      <c r="H68" s="158">
        <v>0</v>
      </c>
      <c r="I68" s="159" t="str">
        <f>IFERROR(H68/G68-1,"-")</f>
        <v>-</v>
      </c>
      <c r="J68" s="160">
        <f>IFERROR(H68/C68-1,"-")</f>
        <v>-1</v>
      </c>
      <c r="K68" s="159">
        <f>H68/H$8</f>
        <v>0</v>
      </c>
      <c r="L68" s="158">
        <v>55368</v>
      </c>
      <c r="M68" s="158">
        <v>16734</v>
      </c>
      <c r="N68" s="158">
        <v>10558</v>
      </c>
      <c r="O68" s="158">
        <v>0</v>
      </c>
      <c r="P68" s="158">
        <v>30685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63083</v>
      </c>
      <c r="V68" s="158">
        <v>10558</v>
      </c>
      <c r="W68" s="158">
        <v>72832</v>
      </c>
      <c r="X68" s="158">
        <v>86029</v>
      </c>
      <c r="Y68" s="158">
        <v>92272</v>
      </c>
      <c r="Z68" s="159">
        <f>IFERROR(Y68/X68-1,"-")</f>
        <v>7.2568552464866487E-2</v>
      </c>
      <c r="AA68" s="160">
        <f t="shared" si="54"/>
        <v>0.46270786107192108</v>
      </c>
      <c r="AB68" s="159">
        <f>Y68/Y$8</f>
        <v>3.2291683435673853E-2</v>
      </c>
    </row>
    <row r="69" spans="1:28" s="56" customFormat="1" x14ac:dyDescent="0.25">
      <c r="B69" s="162" t="s">
        <v>110</v>
      </c>
      <c r="C69" s="163">
        <v>1190</v>
      </c>
      <c r="D69" s="163">
        <v>217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55">IFERROR(H69/G69-1,"-")</f>
        <v>-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27219</v>
      </c>
      <c r="M69" s="163">
        <v>6895</v>
      </c>
      <c r="N69" s="163">
        <v>932</v>
      </c>
      <c r="O69" s="163">
        <v>0</v>
      </c>
      <c r="P69" s="163">
        <v>12658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28409</v>
      </c>
      <c r="V69" s="163">
        <v>932</v>
      </c>
      <c r="W69" s="163">
        <v>35001</v>
      </c>
      <c r="X69" s="163">
        <v>32744</v>
      </c>
      <c r="Y69" s="163">
        <v>32081</v>
      </c>
      <c r="Z69" s="164">
        <f t="shared" ref="Z69:Z76" si="61">IFERROR(Y69/X69-1,"-")</f>
        <v>-2.0247984363547467E-2</v>
      </c>
      <c r="AA69" s="165">
        <f t="shared" si="54"/>
        <v>0.12925481361540347</v>
      </c>
      <c r="AB69" s="164">
        <f t="shared" ref="AB69:AB76" si="62">Y69/Y$8</f>
        <v>1.1227127365829861E-2</v>
      </c>
    </row>
    <row r="70" spans="1:28" s="56" customFormat="1" x14ac:dyDescent="0.25">
      <c r="B70" s="162" t="s">
        <v>113</v>
      </c>
      <c r="C70" s="163">
        <v>1327</v>
      </c>
      <c r="D70" s="163">
        <v>271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55"/>
        <v>-</v>
      </c>
      <c r="J70" s="165">
        <f t="shared" si="56"/>
        <v>-1</v>
      </c>
      <c r="K70" s="164">
        <f t="shared" si="57"/>
        <v>0</v>
      </c>
      <c r="L70" s="163">
        <v>5667</v>
      </c>
      <c r="M70" s="163">
        <v>2038</v>
      </c>
      <c r="N70" s="163">
        <v>1276</v>
      </c>
      <c r="O70" s="163">
        <v>0</v>
      </c>
      <c r="P70" s="163">
        <v>2697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6994</v>
      </c>
      <c r="V70" s="163">
        <v>1276</v>
      </c>
      <c r="W70" s="163">
        <v>5326</v>
      </c>
      <c r="X70" s="163">
        <v>5826</v>
      </c>
      <c r="Y70" s="163">
        <v>6157</v>
      </c>
      <c r="Z70" s="164">
        <f t="shared" si="61"/>
        <v>5.6814280810161266E-2</v>
      </c>
      <c r="AA70" s="165">
        <f t="shared" si="54"/>
        <v>-0.11967400629110669</v>
      </c>
      <c r="AB70" s="164">
        <f t="shared" si="62"/>
        <v>2.1547153514982218E-3</v>
      </c>
    </row>
    <row r="71" spans="1:28" x14ac:dyDescent="0.25">
      <c r="A71" s="56"/>
      <c r="B71" s="162" t="s">
        <v>116</v>
      </c>
      <c r="C71" s="163">
        <v>1798</v>
      </c>
      <c r="D71" s="163">
        <v>564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55"/>
        <v>-</v>
      </c>
      <c r="J71" s="165">
        <f t="shared" si="56"/>
        <v>-1</v>
      </c>
      <c r="K71" s="164">
        <f t="shared" si="57"/>
        <v>0</v>
      </c>
      <c r="L71" s="163">
        <v>5295</v>
      </c>
      <c r="M71" s="163">
        <v>1895</v>
      </c>
      <c r="N71" s="163">
        <v>2286</v>
      </c>
      <c r="O71" s="163">
        <v>0</v>
      </c>
      <c r="P71" s="163">
        <v>2728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7093</v>
      </c>
      <c r="V71" s="163">
        <v>2286</v>
      </c>
      <c r="W71" s="163">
        <v>9592</v>
      </c>
      <c r="X71" s="163">
        <v>10213</v>
      </c>
      <c r="Y71" s="163">
        <v>12857</v>
      </c>
      <c r="Z71" s="164">
        <f t="shared" si="61"/>
        <v>0.25888573386859881</v>
      </c>
      <c r="AA71" s="165">
        <f t="shared" si="54"/>
        <v>0.81263217256450027</v>
      </c>
      <c r="AB71" s="164">
        <f t="shared" si="62"/>
        <v>4.4994600088050412E-3</v>
      </c>
    </row>
    <row r="72" spans="1:28" x14ac:dyDescent="0.25">
      <c r="A72" s="56"/>
      <c r="B72" s="162" t="s">
        <v>123</v>
      </c>
      <c r="C72" s="163">
        <v>67</v>
      </c>
      <c r="D72" s="163">
        <v>22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55"/>
        <v>-</v>
      </c>
      <c r="J72" s="165">
        <f t="shared" si="56"/>
        <v>-1</v>
      </c>
      <c r="K72" s="164">
        <f t="shared" si="57"/>
        <v>0</v>
      </c>
      <c r="L72" s="163">
        <v>1138</v>
      </c>
      <c r="M72" s="163">
        <v>228</v>
      </c>
      <c r="N72" s="163">
        <v>570</v>
      </c>
      <c r="O72" s="163">
        <v>0</v>
      </c>
      <c r="P72" s="163">
        <v>882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1205</v>
      </c>
      <c r="V72" s="163">
        <v>570</v>
      </c>
      <c r="W72" s="163">
        <v>1217</v>
      </c>
      <c r="X72" s="163">
        <v>2262</v>
      </c>
      <c r="Y72" s="163">
        <v>3104</v>
      </c>
      <c r="Z72" s="164">
        <f t="shared" si="61"/>
        <v>0.37223695844385496</v>
      </c>
      <c r="AA72" s="165">
        <f t="shared" si="54"/>
        <v>1.5759336099585064</v>
      </c>
      <c r="AB72" s="164">
        <f t="shared" si="62"/>
        <v>1.0862817039224428E-3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55"/>
        <v>-</v>
      </c>
      <c r="J73" s="165" t="str">
        <f t="shared" si="56"/>
        <v>-</v>
      </c>
      <c r="K73" s="164">
        <f t="shared" si="57"/>
        <v>0</v>
      </c>
      <c r="L73" s="163">
        <v>1487</v>
      </c>
      <c r="M73" s="163">
        <v>591</v>
      </c>
      <c r="N73" s="163">
        <v>660</v>
      </c>
      <c r="O73" s="163">
        <v>0</v>
      </c>
      <c r="P73" s="163">
        <v>940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1487</v>
      </c>
      <c r="V73" s="163">
        <v>660</v>
      </c>
      <c r="W73" s="163">
        <v>1818</v>
      </c>
      <c r="X73" s="163">
        <v>1876</v>
      </c>
      <c r="Y73" s="163">
        <v>2598</v>
      </c>
      <c r="Z73" s="164">
        <f t="shared" si="61"/>
        <v>0.38486140724946694</v>
      </c>
      <c r="AA73" s="165">
        <f t="shared" si="54"/>
        <v>0.74714189643577678</v>
      </c>
      <c r="AB73" s="164">
        <f t="shared" si="62"/>
        <v>9.0920098801240549E-4</v>
      </c>
    </row>
    <row r="74" spans="1:28" x14ac:dyDescent="0.25">
      <c r="A74" s="56"/>
      <c r="B74" s="162" t="s">
        <v>128</v>
      </c>
      <c r="C74" s="163">
        <v>165</v>
      </c>
      <c r="D74" s="163">
        <v>83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55"/>
        <v>-</v>
      </c>
      <c r="J74" s="165">
        <f t="shared" si="56"/>
        <v>-1</v>
      </c>
      <c r="K74" s="164">
        <f t="shared" si="57"/>
        <v>0</v>
      </c>
      <c r="L74" s="163">
        <v>1016</v>
      </c>
      <c r="M74" s="163">
        <v>551</v>
      </c>
      <c r="N74" s="163">
        <v>0</v>
      </c>
      <c r="O74" s="163">
        <v>0</v>
      </c>
      <c r="P74" s="163">
        <v>29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1181</v>
      </c>
      <c r="V74" s="163">
        <v>0</v>
      </c>
      <c r="W74" s="163">
        <v>890</v>
      </c>
      <c r="X74" s="163">
        <v>3208</v>
      </c>
      <c r="Y74" s="163">
        <v>1641</v>
      </c>
      <c r="Z74" s="164">
        <f t="shared" si="61"/>
        <v>-0.48846633416458851</v>
      </c>
      <c r="AA74" s="165">
        <f t="shared" si="54"/>
        <v>0.38950042337002544</v>
      </c>
      <c r="AB74" s="164">
        <f t="shared" si="62"/>
        <v>5.7428746009559556E-4</v>
      </c>
    </row>
    <row r="75" spans="1:28" x14ac:dyDescent="0.25">
      <c r="A75" s="56"/>
      <c r="B75" s="162" t="s">
        <v>131</v>
      </c>
      <c r="C75" s="163">
        <v>111</v>
      </c>
      <c r="D75" s="163">
        <v>63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55"/>
        <v>-</v>
      </c>
      <c r="J75" s="165">
        <f t="shared" si="56"/>
        <v>-1</v>
      </c>
      <c r="K75" s="164">
        <f t="shared" si="57"/>
        <v>0</v>
      </c>
      <c r="L75" s="163">
        <v>1218</v>
      </c>
      <c r="M75" s="163">
        <v>710</v>
      </c>
      <c r="N75" s="163">
        <v>0</v>
      </c>
      <c r="O75" s="163">
        <v>0</v>
      </c>
      <c r="P75" s="163">
        <v>42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1329</v>
      </c>
      <c r="V75" s="163">
        <v>0</v>
      </c>
      <c r="W75" s="163">
        <v>284</v>
      </c>
      <c r="X75" s="163">
        <v>930</v>
      </c>
      <c r="Y75" s="163">
        <v>203</v>
      </c>
      <c r="Z75" s="164">
        <f t="shared" si="61"/>
        <v>-0.7817204301075269</v>
      </c>
      <c r="AA75" s="165">
        <f t="shared" si="54"/>
        <v>-0.84725357411587665</v>
      </c>
      <c r="AB75" s="164">
        <f t="shared" si="62"/>
        <v>7.1042263497505121E-5</v>
      </c>
    </row>
    <row r="76" spans="1:28" x14ac:dyDescent="0.25">
      <c r="A76" s="56"/>
      <c r="B76" s="168" t="s">
        <v>145</v>
      </c>
      <c r="C76" s="169">
        <f t="shared" ref="C76:H76" si="63">C68-SUM(C69:C75)</f>
        <v>3057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0</v>
      </c>
      <c r="H76" s="169">
        <f t="shared" si="63"/>
        <v>0</v>
      </c>
      <c r="I76" s="170" t="str">
        <f t="shared" si="55"/>
        <v>-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12328</v>
      </c>
      <c r="M76" s="169">
        <f t="shared" si="64"/>
        <v>3826</v>
      </c>
      <c r="N76" s="169">
        <f t="shared" si="64"/>
        <v>4834</v>
      </c>
      <c r="O76" s="169">
        <f t="shared" si="64"/>
        <v>0</v>
      </c>
      <c r="P76" s="169">
        <f t="shared" si="64"/>
        <v>10709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15385</v>
      </c>
      <c r="V76" s="169">
        <f>V68-SUM(V69:V75)</f>
        <v>4834</v>
      </c>
      <c r="W76" s="169">
        <f>W68-SUM(W69:W75)</f>
        <v>18704</v>
      </c>
      <c r="X76" s="169">
        <f>X68-SUM(X69:X75)</f>
        <v>28970</v>
      </c>
      <c r="Y76" s="169">
        <f>Y68-SUM(Y69:Y75)</f>
        <v>33631</v>
      </c>
      <c r="Z76" s="170">
        <f t="shared" si="61"/>
        <v>0.16089057645840521</v>
      </c>
      <c r="AA76" s="171">
        <f t="shared" si="54"/>
        <v>1.1859603509912251</v>
      </c>
      <c r="AB76" s="170">
        <f t="shared" si="62"/>
        <v>1.1769568294012782E-2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87513</v>
      </c>
      <c r="D78" s="176">
        <f t="shared" si="65"/>
        <v>25039</v>
      </c>
      <c r="E78" s="176">
        <f t="shared" si="65"/>
        <v>34362</v>
      </c>
      <c r="F78" s="176">
        <f t="shared" si="65"/>
        <v>67869</v>
      </c>
      <c r="G78" s="176">
        <f t="shared" si="65"/>
        <v>68827</v>
      </c>
      <c r="H78" s="176">
        <f t="shared" si="65"/>
        <v>77895</v>
      </c>
      <c r="I78" s="177">
        <f>IFERROR(H78/G78-1,"-")</f>
        <v>0.13175062112252456</v>
      </c>
      <c r="J78" s="177">
        <f>IFERROR(H78/C78-1,"-")</f>
        <v>-0.10990367145452673</v>
      </c>
      <c r="K78" s="177">
        <f>H78/H$8</f>
        <v>0.15455326477526829</v>
      </c>
      <c r="L78" s="176">
        <f t="shared" ref="L78:Q78" si="66">L79+L82</f>
        <v>329598</v>
      </c>
      <c r="M78" s="176">
        <f t="shared" si="66"/>
        <v>108496</v>
      </c>
      <c r="N78" s="176">
        <f t="shared" si="66"/>
        <v>92473</v>
      </c>
      <c r="O78" s="176">
        <f t="shared" si="66"/>
        <v>303815</v>
      </c>
      <c r="P78" s="176">
        <f t="shared" si="66"/>
        <v>360307</v>
      </c>
      <c r="Q78" s="176">
        <f t="shared" si="66"/>
        <v>418592</v>
      </c>
      <c r="R78" s="177">
        <f>IFERROR(Q78/P78-1,"-")</f>
        <v>0.1617648283269546</v>
      </c>
      <c r="S78" s="177">
        <f>IFERROR(Q78/L78-1,"-")</f>
        <v>0.27000770635744153</v>
      </c>
      <c r="T78" s="177">
        <f>Q78/Q$8</f>
        <v>0.17786291037042168</v>
      </c>
      <c r="U78" s="176">
        <f>U79+U82</f>
        <v>417111</v>
      </c>
      <c r="V78" s="176">
        <f>V79+V82</f>
        <v>126835</v>
      </c>
      <c r="W78" s="176">
        <f>W79+W82</f>
        <v>371684</v>
      </c>
      <c r="X78" s="176">
        <f>X79+X82</f>
        <v>429134</v>
      </c>
      <c r="Y78" s="176">
        <f>Y79+Y82</f>
        <v>496487</v>
      </c>
      <c r="Z78" s="177">
        <f>IFERROR(Y78/X78-1,"-")</f>
        <v>0.15695097568591621</v>
      </c>
      <c r="AA78" s="177">
        <f t="shared" ref="AA78:AA90" si="67">IFERROR(Y78/U78-1,"-")</f>
        <v>0.1902994646508962</v>
      </c>
      <c r="AB78" s="177">
        <f>Y78/Y$8</f>
        <v>0.17375152845855085</v>
      </c>
    </row>
    <row r="79" spans="1:28" x14ac:dyDescent="0.25">
      <c r="A79" s="56"/>
      <c r="B79" s="157" t="s">
        <v>97</v>
      </c>
      <c r="C79" s="158">
        <v>40180</v>
      </c>
      <c r="D79" s="158">
        <v>8859</v>
      </c>
      <c r="E79" s="158">
        <v>21082</v>
      </c>
      <c r="F79" s="158">
        <v>35703</v>
      </c>
      <c r="G79" s="158">
        <v>35098</v>
      </c>
      <c r="H79" s="158">
        <v>38659</v>
      </c>
      <c r="I79" s="159">
        <f>IFERROR(H79/G79-1,"-")</f>
        <v>0.10145877257963409</v>
      </c>
      <c r="J79" s="160">
        <f>IFERROR(H79/C79-1,"-")</f>
        <v>-3.7854654056744597E-2</v>
      </c>
      <c r="K79" s="159">
        <f>H79/H$8</f>
        <v>7.6704212888466489E-2</v>
      </c>
      <c r="L79" s="158">
        <v>153909</v>
      </c>
      <c r="M79" s="158">
        <v>43669</v>
      </c>
      <c r="N79" s="158">
        <v>57501</v>
      </c>
      <c r="O79" s="158">
        <v>154371</v>
      </c>
      <c r="P79" s="158">
        <v>163183</v>
      </c>
      <c r="Q79" s="158">
        <v>172978</v>
      </c>
      <c r="R79" s="159">
        <f>IFERROR(Q79/P79-1,"-")</f>
        <v>6.0024634919078501E-2</v>
      </c>
      <c r="S79" s="160">
        <f>IFERROR(Q79/L79-1,"-")</f>
        <v>0.12389788771286936</v>
      </c>
      <c r="T79" s="159">
        <f>Q79/Q$8</f>
        <v>7.349966198602649E-2</v>
      </c>
      <c r="U79" s="158">
        <v>194089</v>
      </c>
      <c r="V79" s="158">
        <v>78583</v>
      </c>
      <c r="W79" s="158">
        <v>190074</v>
      </c>
      <c r="X79" s="158">
        <v>198281</v>
      </c>
      <c r="Y79" s="158">
        <v>211637</v>
      </c>
      <c r="Z79" s="159">
        <f>IFERROR(Y79/X79-1,"-")</f>
        <v>6.7358950176769294E-2</v>
      </c>
      <c r="AA79" s="160">
        <f t="shared" si="67"/>
        <v>9.0412130517443012E-2</v>
      </c>
      <c r="AB79" s="159">
        <f>Y79/Y$8</f>
        <v>7.4064884334096012E-2</v>
      </c>
    </row>
    <row r="80" spans="1:28" x14ac:dyDescent="0.25">
      <c r="A80" s="56"/>
      <c r="B80" s="162" t="s">
        <v>103</v>
      </c>
      <c r="C80" s="163">
        <v>13332</v>
      </c>
      <c r="D80" s="163">
        <v>3541</v>
      </c>
      <c r="E80" s="163">
        <v>13515</v>
      </c>
      <c r="F80" s="163">
        <v>22343</v>
      </c>
      <c r="G80" s="163">
        <v>22228</v>
      </c>
      <c r="H80" s="163">
        <v>20841</v>
      </c>
      <c r="I80" s="164">
        <f>IFERROR(H80/G80-1,"-")</f>
        <v>-6.2398776318157267E-2</v>
      </c>
      <c r="J80" s="165">
        <f>IFERROR(H80/C80-1,"-")</f>
        <v>0.56323132313231317</v>
      </c>
      <c r="K80" s="164">
        <f>H80/H$8</f>
        <v>4.1351108430340414E-2</v>
      </c>
      <c r="L80" s="163">
        <v>19964</v>
      </c>
      <c r="M80" s="163">
        <v>6555</v>
      </c>
      <c r="N80" s="163">
        <v>13202</v>
      </c>
      <c r="O80" s="163">
        <v>23916</v>
      </c>
      <c r="P80" s="163">
        <v>19534</v>
      </c>
      <c r="Q80" s="163">
        <v>31988</v>
      </c>
      <c r="R80" s="164">
        <f>IFERROR(Q80/P80-1,"-")</f>
        <v>0.63755503225145893</v>
      </c>
      <c r="S80" s="165">
        <f>IFERROR(Q80/L80-1,"-")</f>
        <v>0.60228411140052085</v>
      </c>
      <c r="T80" s="164">
        <f>Q80/Q$8</f>
        <v>1.3591943412509194E-2</v>
      </c>
      <c r="U80" s="163">
        <v>33296</v>
      </c>
      <c r="V80" s="163">
        <v>26717</v>
      </c>
      <c r="W80" s="163">
        <v>46259</v>
      </c>
      <c r="X80" s="163">
        <v>41762</v>
      </c>
      <c r="Y80" s="163">
        <v>52829</v>
      </c>
      <c r="Z80" s="164">
        <f>IFERROR(Y80/X80-1,"-")</f>
        <v>0.26500167616493453</v>
      </c>
      <c r="AA80" s="165">
        <f t="shared" si="67"/>
        <v>0.58664704469005291</v>
      </c>
      <c r="AB80" s="164">
        <f>Y80/Y$8</f>
        <v>1.8488136641919693E-2</v>
      </c>
    </row>
    <row r="81" spans="1:28" x14ac:dyDescent="0.25">
      <c r="A81" s="56"/>
      <c r="B81" s="162" t="s">
        <v>100</v>
      </c>
      <c r="C81" s="163">
        <v>26848</v>
      </c>
      <c r="D81" s="163">
        <v>5318</v>
      </c>
      <c r="E81" s="163">
        <v>7567</v>
      </c>
      <c r="F81" s="163">
        <v>13360</v>
      </c>
      <c r="G81" s="163">
        <v>12870</v>
      </c>
      <c r="H81" s="163">
        <v>17818</v>
      </c>
      <c r="I81" s="164">
        <f>IFERROR(H81/G81-1,"-")</f>
        <v>0.38445998445998453</v>
      </c>
      <c r="J81" s="165">
        <f>IFERROR(H81/C81-1,"-")</f>
        <v>-0.3363379022646007</v>
      </c>
      <c r="K81" s="164">
        <f>H81/H$8</f>
        <v>3.5353104458126075E-2</v>
      </c>
      <c r="L81" s="163">
        <v>133945</v>
      </c>
      <c r="M81" s="163">
        <v>37114</v>
      </c>
      <c r="N81" s="163">
        <v>44299</v>
      </c>
      <c r="O81" s="163">
        <v>130455</v>
      </c>
      <c r="P81" s="163">
        <v>143649</v>
      </c>
      <c r="Q81" s="163">
        <v>140990</v>
      </c>
      <c r="R81" s="164">
        <f>IFERROR(Q81/P81-1,"-")</f>
        <v>-1.8510396870148771E-2</v>
      </c>
      <c r="S81" s="165">
        <f>IFERROR(Q81/L81-1,"-")</f>
        <v>5.2596214864309987E-2</v>
      </c>
      <c r="T81" s="164">
        <f>Q81/Q$8</f>
        <v>5.9907718573517295E-2</v>
      </c>
      <c r="U81" s="163">
        <v>160793</v>
      </c>
      <c r="V81" s="163">
        <v>51866</v>
      </c>
      <c r="W81" s="163">
        <v>143815</v>
      </c>
      <c r="X81" s="163">
        <v>156519</v>
      </c>
      <c r="Y81" s="163">
        <v>158808</v>
      </c>
      <c r="Z81" s="164">
        <f>IFERROR(Y81/X81-1,"-")</f>
        <v>1.4624422594062159E-2</v>
      </c>
      <c r="AA81" s="165">
        <f t="shared" si="67"/>
        <v>-1.2345064772720238E-2</v>
      </c>
      <c r="AB81" s="164">
        <f>Y81/Y$8</f>
        <v>5.5576747692176319E-2</v>
      </c>
    </row>
    <row r="82" spans="1:28" x14ac:dyDescent="0.25">
      <c r="A82" s="56"/>
      <c r="B82" s="157" t="s">
        <v>107</v>
      </c>
      <c r="C82" s="158">
        <v>47333</v>
      </c>
      <c r="D82" s="158">
        <v>16180</v>
      </c>
      <c r="E82" s="158">
        <v>13280</v>
      </c>
      <c r="F82" s="158">
        <v>32166</v>
      </c>
      <c r="G82" s="158">
        <v>33729</v>
      </c>
      <c r="H82" s="158">
        <v>39236</v>
      </c>
      <c r="I82" s="159">
        <f>IFERROR(H82/G82-1,"-")</f>
        <v>0.1632719618132763</v>
      </c>
      <c r="J82" s="160">
        <f>IFERROR(H82/C82-1,"-")</f>
        <v>-0.17106458496186594</v>
      </c>
      <c r="K82" s="159">
        <f>H82/H$8</f>
        <v>7.7849051886801815E-2</v>
      </c>
      <c r="L82" s="158">
        <v>175689</v>
      </c>
      <c r="M82" s="158">
        <v>64827</v>
      </c>
      <c r="N82" s="158">
        <v>34972</v>
      </c>
      <c r="O82" s="158">
        <v>149444</v>
      </c>
      <c r="P82" s="158">
        <v>197124</v>
      </c>
      <c r="Q82" s="158">
        <v>245614</v>
      </c>
      <c r="R82" s="159">
        <f>IFERROR(Q82/P82-1,"-")</f>
        <v>0.24598729733568714</v>
      </c>
      <c r="S82" s="160">
        <f>IFERROR(Q82/L82-1,"-")</f>
        <v>0.39800442827951654</v>
      </c>
      <c r="T82" s="159">
        <f>Q82/Q$8</f>
        <v>0.10436324838439519</v>
      </c>
      <c r="U82" s="158">
        <v>223022</v>
      </c>
      <c r="V82" s="158">
        <v>48252</v>
      </c>
      <c r="W82" s="158">
        <v>181610</v>
      </c>
      <c r="X82" s="158">
        <v>230853</v>
      </c>
      <c r="Y82" s="158">
        <v>284850</v>
      </c>
      <c r="Z82" s="159">
        <f>IFERROR(Y82/X82-1,"-")</f>
        <v>0.23390209354004488</v>
      </c>
      <c r="AA82" s="160">
        <f t="shared" si="67"/>
        <v>0.27722825550842511</v>
      </c>
      <c r="AB82" s="159">
        <f>Y82/Y$8</f>
        <v>9.968664412445484E-2</v>
      </c>
    </row>
    <row r="83" spans="1:28" s="56" customFormat="1" x14ac:dyDescent="0.25">
      <c r="B83" s="162" t="s">
        <v>110</v>
      </c>
      <c r="C83" s="163">
        <v>6008</v>
      </c>
      <c r="D83" s="163">
        <v>2151</v>
      </c>
      <c r="E83" s="163">
        <v>1593</v>
      </c>
      <c r="F83" s="163">
        <v>3516</v>
      </c>
      <c r="G83" s="163">
        <v>4496</v>
      </c>
      <c r="H83" s="163">
        <v>5728</v>
      </c>
      <c r="I83" s="164">
        <f t="shared" ref="I83:I90" si="68">IFERROR(H83/G83-1,"-")</f>
        <v>0.27402135231316715</v>
      </c>
      <c r="J83" s="165">
        <f t="shared" ref="J83:J90" si="69">IFERROR(H83/C83-1,"-")</f>
        <v>-4.6604527296937426E-2</v>
      </c>
      <c r="K83" s="164">
        <f t="shared" ref="K83:K90" si="70">H83/H$8</f>
        <v>1.1365056815363461E-2</v>
      </c>
      <c r="L83" s="163">
        <v>33835</v>
      </c>
      <c r="M83" s="163">
        <v>13375</v>
      </c>
      <c r="N83" s="163">
        <v>2045</v>
      </c>
      <c r="O83" s="163">
        <v>34949</v>
      </c>
      <c r="P83" s="163">
        <v>45631</v>
      </c>
      <c r="Q83" s="163">
        <v>56321</v>
      </c>
      <c r="R83" s="164">
        <f t="shared" ref="R83:R90" si="71">IFERROR(Q83/P83-1,"-")</f>
        <v>0.23427056167955995</v>
      </c>
      <c r="S83" s="165">
        <f t="shared" ref="S83:S90" si="72">IFERROR(Q83/L83-1,"-")</f>
        <v>0.66457809960100489</v>
      </c>
      <c r="T83" s="164">
        <f t="shared" ref="T83:T90" si="73">Q83/Q$8</f>
        <v>2.3931219361508389E-2</v>
      </c>
      <c r="U83" s="163">
        <v>39843</v>
      </c>
      <c r="V83" s="163">
        <v>3638</v>
      </c>
      <c r="W83" s="163">
        <v>38465</v>
      </c>
      <c r="X83" s="163">
        <v>50127</v>
      </c>
      <c r="Y83" s="163">
        <v>62049</v>
      </c>
      <c r="Z83" s="164">
        <f t="shared" ref="Z83:Z90" si="74">IFERROR(Y83/X83-1,"-")</f>
        <v>0.23783589682207196</v>
      </c>
      <c r="AA83" s="165">
        <f t="shared" si="67"/>
        <v>0.55733754988329198</v>
      </c>
      <c r="AB83" s="164">
        <f t="shared" ref="AB83:AB90" si="75">Y83/Y$8</f>
        <v>2.1714785259885197E-2</v>
      </c>
    </row>
    <row r="84" spans="1:28" s="56" customFormat="1" x14ac:dyDescent="0.25">
      <c r="B84" s="162" t="s">
        <v>113</v>
      </c>
      <c r="C84" s="163">
        <v>12719</v>
      </c>
      <c r="D84" s="163">
        <v>4746</v>
      </c>
      <c r="E84" s="163">
        <v>2687</v>
      </c>
      <c r="F84" s="163">
        <v>7989</v>
      </c>
      <c r="G84" s="163">
        <v>9150</v>
      </c>
      <c r="H84" s="163">
        <v>9578</v>
      </c>
      <c r="I84" s="164">
        <f t="shared" si="68"/>
        <v>4.6775956284152986E-2</v>
      </c>
      <c r="J84" s="165">
        <f t="shared" si="69"/>
        <v>-0.24695337683780172</v>
      </c>
      <c r="K84" s="164">
        <f t="shared" si="70"/>
        <v>1.9003930547756849E-2</v>
      </c>
      <c r="L84" s="163">
        <v>78267</v>
      </c>
      <c r="M84" s="163">
        <v>25163</v>
      </c>
      <c r="N84" s="163">
        <v>8482</v>
      </c>
      <c r="O84" s="163">
        <v>50132</v>
      </c>
      <c r="P84" s="163">
        <v>59976</v>
      </c>
      <c r="Q84" s="163">
        <v>67700</v>
      </c>
      <c r="R84" s="164">
        <f t="shared" si="71"/>
        <v>0.12878484727224215</v>
      </c>
      <c r="S84" s="165">
        <f t="shared" si="72"/>
        <v>-0.13501220182196838</v>
      </c>
      <c r="T84" s="164">
        <f t="shared" si="73"/>
        <v>2.8766242623073417E-2</v>
      </c>
      <c r="U84" s="163">
        <v>90986</v>
      </c>
      <c r="V84" s="163">
        <v>11169</v>
      </c>
      <c r="W84" s="163">
        <v>58121</v>
      </c>
      <c r="X84" s="163">
        <v>69126</v>
      </c>
      <c r="Y84" s="163">
        <v>77278</v>
      </c>
      <c r="Z84" s="164">
        <f t="shared" si="74"/>
        <v>0.11792957787229108</v>
      </c>
      <c r="AA84" s="165">
        <f t="shared" si="67"/>
        <v>-0.15066054118215988</v>
      </c>
      <c r="AB84" s="164">
        <f t="shared" si="75"/>
        <v>2.7044354869754685E-2</v>
      </c>
    </row>
    <row r="85" spans="1:28" x14ac:dyDescent="0.25">
      <c r="A85" s="56"/>
      <c r="B85" s="162" t="s">
        <v>116</v>
      </c>
      <c r="C85" s="163">
        <v>3454</v>
      </c>
      <c r="D85" s="163">
        <v>1365</v>
      </c>
      <c r="E85" s="163">
        <v>2999</v>
      </c>
      <c r="F85" s="163">
        <v>4028</v>
      </c>
      <c r="G85" s="163">
        <v>3804</v>
      </c>
      <c r="H85" s="163">
        <v>3985</v>
      </c>
      <c r="I85" s="164">
        <f t="shared" si="68"/>
        <v>4.7581493165089306E-2</v>
      </c>
      <c r="J85" s="165">
        <f t="shared" si="69"/>
        <v>0.15373480023161545</v>
      </c>
      <c r="K85" s="164">
        <f t="shared" si="70"/>
        <v>7.9067303437889997E-3</v>
      </c>
      <c r="L85" s="163">
        <v>10108</v>
      </c>
      <c r="M85" s="163">
        <v>4166</v>
      </c>
      <c r="N85" s="163">
        <v>5046</v>
      </c>
      <c r="O85" s="163">
        <v>12720</v>
      </c>
      <c r="P85" s="163">
        <v>19657</v>
      </c>
      <c r="Q85" s="163">
        <v>31941</v>
      </c>
      <c r="R85" s="164">
        <f t="shared" si="71"/>
        <v>0.62491733224805412</v>
      </c>
      <c r="S85" s="165">
        <f t="shared" si="72"/>
        <v>2.1599722991689752</v>
      </c>
      <c r="T85" s="164">
        <f t="shared" si="73"/>
        <v>1.3571972756626114E-2</v>
      </c>
      <c r="U85" s="163">
        <v>13562</v>
      </c>
      <c r="V85" s="163">
        <v>8045</v>
      </c>
      <c r="W85" s="163">
        <v>16748</v>
      </c>
      <c r="X85" s="163">
        <v>23461</v>
      </c>
      <c r="Y85" s="163">
        <v>35926</v>
      </c>
      <c r="Z85" s="164">
        <f t="shared" si="74"/>
        <v>0.53130727590469284</v>
      </c>
      <c r="AA85" s="165">
        <f t="shared" si="67"/>
        <v>1.6490193186845596</v>
      </c>
      <c r="AB85" s="164">
        <f t="shared" si="75"/>
        <v>1.2572730829612655E-2</v>
      </c>
    </row>
    <row r="86" spans="1:28" x14ac:dyDescent="0.25">
      <c r="A86" s="56"/>
      <c r="B86" s="162" t="s">
        <v>123</v>
      </c>
      <c r="C86" s="163">
        <v>1375</v>
      </c>
      <c r="D86" s="163">
        <v>236</v>
      </c>
      <c r="E86" s="163">
        <v>248</v>
      </c>
      <c r="F86" s="163">
        <v>790</v>
      </c>
      <c r="G86" s="163">
        <v>728</v>
      </c>
      <c r="H86" s="163">
        <v>952</v>
      </c>
      <c r="I86" s="164">
        <f t="shared" si="68"/>
        <v>0.30769230769230771</v>
      </c>
      <c r="J86" s="165">
        <f t="shared" si="69"/>
        <v>-0.3076363636363636</v>
      </c>
      <c r="K86" s="164">
        <f t="shared" si="70"/>
        <v>1.8888851411009106E-3</v>
      </c>
      <c r="L86" s="163">
        <v>2868</v>
      </c>
      <c r="M86" s="163">
        <v>1059</v>
      </c>
      <c r="N86" s="163">
        <v>1067</v>
      </c>
      <c r="O86" s="163">
        <v>2872</v>
      </c>
      <c r="P86" s="163">
        <v>3651</v>
      </c>
      <c r="Q86" s="163">
        <v>7091</v>
      </c>
      <c r="R86" s="164">
        <f t="shared" si="71"/>
        <v>0.94220761435223221</v>
      </c>
      <c r="S86" s="165">
        <f t="shared" si="72"/>
        <v>1.4724546722454672</v>
      </c>
      <c r="T86" s="164">
        <f t="shared" si="73"/>
        <v>3.0130195929130516E-3</v>
      </c>
      <c r="U86" s="163">
        <v>4243</v>
      </c>
      <c r="V86" s="163">
        <v>1315</v>
      </c>
      <c r="W86" s="163">
        <v>3662</v>
      </c>
      <c r="X86" s="163">
        <v>4379</v>
      </c>
      <c r="Y86" s="163">
        <v>8043</v>
      </c>
      <c r="Z86" s="164">
        <f t="shared" si="74"/>
        <v>0.83672071249143642</v>
      </c>
      <c r="AA86" s="165">
        <f t="shared" si="67"/>
        <v>0.89559274098515207</v>
      </c>
      <c r="AB86" s="164">
        <f t="shared" si="75"/>
        <v>2.8147434744356338E-3</v>
      </c>
    </row>
    <row r="87" spans="1:28" x14ac:dyDescent="0.25">
      <c r="A87" s="56"/>
      <c r="B87" s="162" t="s">
        <v>119</v>
      </c>
      <c r="C87" s="163">
        <v>698</v>
      </c>
      <c r="D87" s="163">
        <v>164</v>
      </c>
      <c r="E87" s="163">
        <v>265</v>
      </c>
      <c r="F87" s="163">
        <v>614</v>
      </c>
      <c r="G87" s="163">
        <v>483</v>
      </c>
      <c r="H87" s="163">
        <v>497</v>
      </c>
      <c r="I87" s="164">
        <f t="shared" si="68"/>
        <v>2.8985507246376718E-2</v>
      </c>
      <c r="J87" s="165">
        <f t="shared" si="69"/>
        <v>-0.28796561604584525</v>
      </c>
      <c r="K87" s="164">
        <f t="shared" si="70"/>
        <v>9.8610915454532834E-4</v>
      </c>
      <c r="L87" s="163">
        <v>3272</v>
      </c>
      <c r="M87" s="163">
        <v>1027</v>
      </c>
      <c r="N87" s="163">
        <v>1231</v>
      </c>
      <c r="O87" s="163">
        <v>2613</v>
      </c>
      <c r="P87" s="163">
        <v>3503</v>
      </c>
      <c r="Q87" s="163">
        <v>4554</v>
      </c>
      <c r="R87" s="164">
        <f t="shared" si="71"/>
        <v>0.30002854695974879</v>
      </c>
      <c r="S87" s="165">
        <f t="shared" si="72"/>
        <v>0.39180929095354533</v>
      </c>
      <c r="T87" s="164">
        <f t="shared" si="73"/>
        <v>1.9350290827987642E-3</v>
      </c>
      <c r="U87" s="163">
        <v>3970</v>
      </c>
      <c r="V87" s="163">
        <v>1496</v>
      </c>
      <c r="W87" s="163">
        <v>3227</v>
      </c>
      <c r="X87" s="163">
        <v>3986</v>
      </c>
      <c r="Y87" s="163">
        <v>5051</v>
      </c>
      <c r="Z87" s="164">
        <f t="shared" si="74"/>
        <v>0.26718514801806315</v>
      </c>
      <c r="AA87" s="165">
        <f t="shared" si="67"/>
        <v>0.27229219143576833</v>
      </c>
      <c r="AB87" s="164">
        <f t="shared" si="75"/>
        <v>1.7676575020980215E-3</v>
      </c>
    </row>
    <row r="88" spans="1:28" x14ac:dyDescent="0.25">
      <c r="A88" s="56"/>
      <c r="B88" s="162" t="s">
        <v>128</v>
      </c>
      <c r="C88" s="163">
        <v>606</v>
      </c>
      <c r="D88" s="163">
        <v>282</v>
      </c>
      <c r="E88" s="163">
        <v>84</v>
      </c>
      <c r="F88" s="163">
        <v>268</v>
      </c>
      <c r="G88" s="163">
        <v>296</v>
      </c>
      <c r="H88" s="163">
        <v>344</v>
      </c>
      <c r="I88" s="164">
        <f t="shared" si="68"/>
        <v>0.16216216216216206</v>
      </c>
      <c r="J88" s="165">
        <f t="shared" si="69"/>
        <v>-0.43234323432343236</v>
      </c>
      <c r="K88" s="164">
        <f t="shared" si="70"/>
        <v>6.8253832829696763E-4</v>
      </c>
      <c r="L88" s="163">
        <v>1941</v>
      </c>
      <c r="M88" s="163">
        <v>1408</v>
      </c>
      <c r="N88" s="163">
        <v>65</v>
      </c>
      <c r="O88" s="163">
        <v>1626</v>
      </c>
      <c r="P88" s="163">
        <v>2216</v>
      </c>
      <c r="Q88" s="163">
        <v>2149</v>
      </c>
      <c r="R88" s="164">
        <f t="shared" si="71"/>
        <v>-3.0234657039711177E-2</v>
      </c>
      <c r="S88" s="165">
        <f t="shared" si="72"/>
        <v>0.10716125708397728</v>
      </c>
      <c r="T88" s="164">
        <f t="shared" si="73"/>
        <v>9.1312637218589029E-4</v>
      </c>
      <c r="U88" s="163">
        <v>2547</v>
      </c>
      <c r="V88" s="163">
        <v>149</v>
      </c>
      <c r="W88" s="163">
        <v>1894</v>
      </c>
      <c r="X88" s="163">
        <v>2512</v>
      </c>
      <c r="Y88" s="163">
        <v>2493</v>
      </c>
      <c r="Z88" s="164">
        <f t="shared" si="74"/>
        <v>-7.563694267515908E-3</v>
      </c>
      <c r="AA88" s="165">
        <f t="shared" si="67"/>
        <v>-2.1201413427561877E-2</v>
      </c>
      <c r="AB88" s="164">
        <f t="shared" si="75"/>
        <v>8.7245498965162697E-4</v>
      </c>
    </row>
    <row r="89" spans="1:28" x14ac:dyDescent="0.25">
      <c r="A89" s="56"/>
      <c r="B89" s="162" t="s">
        <v>131</v>
      </c>
      <c r="C89" s="163">
        <v>1542</v>
      </c>
      <c r="D89" s="163">
        <v>384</v>
      </c>
      <c r="E89" s="163">
        <v>114</v>
      </c>
      <c r="F89" s="163">
        <v>404</v>
      </c>
      <c r="G89" s="163">
        <v>391</v>
      </c>
      <c r="H89" s="163">
        <v>375</v>
      </c>
      <c r="I89" s="164">
        <f t="shared" si="68"/>
        <v>-4.0920716112532007E-2</v>
      </c>
      <c r="J89" s="165">
        <f t="shared" si="69"/>
        <v>-0.75680933852140075</v>
      </c>
      <c r="K89" s="164">
        <f t="shared" si="70"/>
        <v>7.4404614276558977E-4</v>
      </c>
      <c r="L89" s="163">
        <v>2450</v>
      </c>
      <c r="M89" s="163">
        <v>1882</v>
      </c>
      <c r="N89" s="163">
        <v>125</v>
      </c>
      <c r="O89" s="163">
        <v>1251</v>
      </c>
      <c r="P89" s="163">
        <v>2159</v>
      </c>
      <c r="Q89" s="163">
        <v>2609</v>
      </c>
      <c r="R89" s="164">
        <f t="shared" si="71"/>
        <v>0.2084298286243631</v>
      </c>
      <c r="S89" s="165">
        <f t="shared" si="72"/>
        <v>6.4897959183673359E-2</v>
      </c>
      <c r="T89" s="164">
        <f t="shared" si="73"/>
        <v>1.1085838552968765E-3</v>
      </c>
      <c r="U89" s="163">
        <v>3992</v>
      </c>
      <c r="V89" s="163">
        <v>239</v>
      </c>
      <c r="W89" s="163">
        <v>1655</v>
      </c>
      <c r="X89" s="163">
        <v>2550</v>
      </c>
      <c r="Y89" s="163">
        <v>2984</v>
      </c>
      <c r="Z89" s="164">
        <f t="shared" si="74"/>
        <v>0.17019607843137252</v>
      </c>
      <c r="AA89" s="165">
        <f t="shared" si="67"/>
        <v>-0.25250501002004011</v>
      </c>
      <c r="AB89" s="164">
        <f t="shared" si="75"/>
        <v>1.0442862772244103E-3</v>
      </c>
    </row>
    <row r="90" spans="1:28" x14ac:dyDescent="0.25">
      <c r="A90" s="56"/>
      <c r="B90" s="168" t="s">
        <v>145</v>
      </c>
      <c r="C90" s="169">
        <f t="shared" ref="C90:H90" si="76">C82-SUM(C83:C89)</f>
        <v>20931</v>
      </c>
      <c r="D90" s="169">
        <f t="shared" si="76"/>
        <v>6852</v>
      </c>
      <c r="E90" s="169">
        <f t="shared" si="76"/>
        <v>5290</v>
      </c>
      <c r="F90" s="169">
        <f t="shared" si="76"/>
        <v>14557</v>
      </c>
      <c r="G90" s="169">
        <f t="shared" si="76"/>
        <v>14381</v>
      </c>
      <c r="H90" s="169">
        <f t="shared" si="76"/>
        <v>17777</v>
      </c>
      <c r="I90" s="170">
        <f t="shared" si="68"/>
        <v>0.23614491342743893</v>
      </c>
      <c r="J90" s="171">
        <f t="shared" si="69"/>
        <v>-0.15068558597295878</v>
      </c>
      <c r="K90" s="170">
        <f t="shared" si="70"/>
        <v>3.5271755413183704E-2</v>
      </c>
      <c r="L90" s="169">
        <f t="shared" ref="L90:Q90" si="77">L82-SUM(L83:L89)</f>
        <v>42948</v>
      </c>
      <c r="M90" s="169">
        <f t="shared" si="77"/>
        <v>16747</v>
      </c>
      <c r="N90" s="169">
        <f t="shared" si="77"/>
        <v>16911</v>
      </c>
      <c r="O90" s="169">
        <f t="shared" si="77"/>
        <v>43281</v>
      </c>
      <c r="P90" s="169">
        <f t="shared" si="77"/>
        <v>60331</v>
      </c>
      <c r="Q90" s="169">
        <f t="shared" si="77"/>
        <v>73249</v>
      </c>
      <c r="R90" s="170">
        <f t="shared" si="71"/>
        <v>0.21411877807429014</v>
      </c>
      <c r="S90" s="171">
        <f t="shared" si="72"/>
        <v>0.7055276147899785</v>
      </c>
      <c r="T90" s="170">
        <f t="shared" si="73"/>
        <v>3.1124054739992683E-2</v>
      </c>
      <c r="U90" s="169">
        <f>U82-SUM(U83:U89)</f>
        <v>63879</v>
      </c>
      <c r="V90" s="169">
        <f>V82-SUM(V83:V89)</f>
        <v>22201</v>
      </c>
      <c r="W90" s="169">
        <f>W82-SUM(W83:W89)</f>
        <v>57838</v>
      </c>
      <c r="X90" s="169">
        <f>X82-SUM(X83:X89)</f>
        <v>74712</v>
      </c>
      <c r="Y90" s="169">
        <f>Y82-SUM(Y83:Y89)</f>
        <v>91026</v>
      </c>
      <c r="Z90" s="170">
        <f t="shared" si="74"/>
        <v>0.21835849662704776</v>
      </c>
      <c r="AA90" s="171">
        <f t="shared" si="67"/>
        <v>0.42497534400976855</v>
      </c>
      <c r="AB90" s="170">
        <f t="shared" si="75"/>
        <v>3.1855630921792617E-2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8364</v>
      </c>
      <c r="D92" s="176">
        <f t="shared" si="78"/>
        <v>4061</v>
      </c>
      <c r="E92" s="176">
        <f t="shared" si="78"/>
        <v>0</v>
      </c>
      <c r="F92" s="176">
        <f t="shared" si="78"/>
        <v>2331</v>
      </c>
      <c r="G92" s="176">
        <f t="shared" si="78"/>
        <v>4009</v>
      </c>
      <c r="H92" s="176">
        <f t="shared" si="78"/>
        <v>4809</v>
      </c>
      <c r="I92" s="177">
        <f>IFERROR(H92/G92-1,"-")</f>
        <v>0.19955101022698929</v>
      </c>
      <c r="J92" s="177">
        <f>IFERROR(H92/C92-1,"-")</f>
        <v>-0.42503586800573889</v>
      </c>
      <c r="K92" s="177">
        <f>H92/H$8</f>
        <v>9.5416477348259227E-3</v>
      </c>
      <c r="L92" s="176">
        <f t="shared" ref="L92:Q92" si="79">L93+L96</f>
        <v>27224</v>
      </c>
      <c r="M92" s="176">
        <f t="shared" si="79"/>
        <v>8693</v>
      </c>
      <c r="N92" s="176">
        <f t="shared" si="79"/>
        <v>0</v>
      </c>
      <c r="O92" s="176">
        <f t="shared" si="79"/>
        <v>18103</v>
      </c>
      <c r="P92" s="176">
        <f t="shared" si="79"/>
        <v>26674</v>
      </c>
      <c r="Q92" s="176">
        <f t="shared" si="79"/>
        <v>31881</v>
      </c>
      <c r="R92" s="177">
        <f>IFERROR(Q92/P92-1,"-")</f>
        <v>0.19520881757516673</v>
      </c>
      <c r="S92" s="177">
        <f>IFERROR(Q92/L92-1,"-")</f>
        <v>0.17106229797237726</v>
      </c>
      <c r="T92" s="177">
        <f>Q92/Q$8</f>
        <v>1.3546478302307291E-2</v>
      </c>
      <c r="U92" s="176">
        <f>U93+U96</f>
        <v>35588</v>
      </c>
      <c r="V92" s="176">
        <f>V93+V96</f>
        <v>17159</v>
      </c>
      <c r="W92" s="176">
        <f>W93+W96</f>
        <v>32878</v>
      </c>
      <c r="X92" s="176">
        <f>X93+X96</f>
        <v>39668</v>
      </c>
      <c r="Y92" s="176">
        <f>Y93+Y96</f>
        <v>36690</v>
      </c>
      <c r="Z92" s="177">
        <f>IFERROR(Y92/X92-1,"-")</f>
        <v>-7.5073106786326504E-2</v>
      </c>
      <c r="AA92" s="177">
        <f t="shared" ref="AA92:AA104" si="80">IFERROR(Y92/U92-1,"-")</f>
        <v>3.0965493986737203E-2</v>
      </c>
      <c r="AB92" s="177">
        <f>Y92/Y$8</f>
        <v>1.2840101712923463E-2</v>
      </c>
    </row>
    <row r="93" spans="1:28" x14ac:dyDescent="0.25">
      <c r="A93" s="56"/>
      <c r="B93" s="157" t="s">
        <v>97</v>
      </c>
      <c r="C93" s="158">
        <v>5785</v>
      </c>
      <c r="D93" s="158">
        <v>2731</v>
      </c>
      <c r="E93" s="158">
        <v>0</v>
      </c>
      <c r="F93" s="158">
        <v>1880</v>
      </c>
      <c r="G93" s="158">
        <v>2733</v>
      </c>
      <c r="H93" s="158">
        <v>3448</v>
      </c>
      <c r="I93" s="159">
        <f>IFERROR(H93/G93-1,"-")</f>
        <v>0.26161727039882909</v>
      </c>
      <c r="J93" s="160">
        <f>IFERROR(H93/C93-1,"-")</f>
        <v>-0.40397579948141749</v>
      </c>
      <c r="K93" s="159">
        <f>H93/H$8</f>
        <v>6.8412562673486757E-3</v>
      </c>
      <c r="L93" s="158">
        <v>17666</v>
      </c>
      <c r="M93" s="158">
        <v>4723</v>
      </c>
      <c r="N93" s="158">
        <v>0</v>
      </c>
      <c r="O93" s="158">
        <v>12694</v>
      </c>
      <c r="P93" s="158">
        <v>17187</v>
      </c>
      <c r="Q93" s="158">
        <v>18613</v>
      </c>
      <c r="R93" s="159">
        <f>IFERROR(Q93/P93-1,"-")</f>
        <v>8.2969686390876873E-2</v>
      </c>
      <c r="S93" s="160">
        <f>IFERROR(Q93/L93-1,"-")</f>
        <v>5.3605796445148846E-2</v>
      </c>
      <c r="T93" s="159">
        <f>Q93/Q$8</f>
        <v>7.9088046372712776E-3</v>
      </c>
      <c r="U93" s="158">
        <v>23451</v>
      </c>
      <c r="V93" s="158">
        <v>10854</v>
      </c>
      <c r="W93" s="158">
        <v>21277</v>
      </c>
      <c r="X93" s="158">
        <v>26478</v>
      </c>
      <c r="Y93" s="158">
        <v>22061</v>
      </c>
      <c r="Z93" s="159">
        <f>IFERROR(Y93/X93-1,"-")</f>
        <v>-0.16681773547851042</v>
      </c>
      <c r="AA93" s="160">
        <f t="shared" si="80"/>
        <v>-5.9272525691868139E-2</v>
      </c>
      <c r="AB93" s="159">
        <f>Y93/Y$8</f>
        <v>7.7205092365441406E-3</v>
      </c>
    </row>
    <row r="94" spans="1:28" x14ac:dyDescent="0.25">
      <c r="A94" s="56"/>
      <c r="B94" s="162" t="s">
        <v>103</v>
      </c>
      <c r="C94" s="163">
        <v>4299</v>
      </c>
      <c r="D94" s="163">
        <v>2063</v>
      </c>
      <c r="E94" s="163">
        <v>0</v>
      </c>
      <c r="F94" s="163">
        <v>1395</v>
      </c>
      <c r="G94" s="163">
        <v>1913</v>
      </c>
      <c r="H94" s="163">
        <v>2498</v>
      </c>
      <c r="I94" s="164">
        <f>IFERROR(H94/G94-1,"-")</f>
        <v>0.30580240460010444</v>
      </c>
      <c r="J94" s="165">
        <f>IFERROR(H94/C94-1,"-")</f>
        <v>-0.41893463596185154</v>
      </c>
      <c r="K94" s="164">
        <f>H94/H$8</f>
        <v>4.956339372342515E-3</v>
      </c>
      <c r="L94" s="163">
        <v>7196</v>
      </c>
      <c r="M94" s="163">
        <v>2176</v>
      </c>
      <c r="N94" s="163">
        <v>0</v>
      </c>
      <c r="O94" s="163">
        <v>5585</v>
      </c>
      <c r="P94" s="163">
        <v>4042</v>
      </c>
      <c r="Q94" s="163">
        <v>3958</v>
      </c>
      <c r="R94" s="164">
        <f>IFERROR(Q94/P94-1,"-")</f>
        <v>-2.0781791192478916E-2</v>
      </c>
      <c r="S94" s="165">
        <f>IFERROR(Q94/L94-1,"-")</f>
        <v>-0.44997220678154526</v>
      </c>
      <c r="T94" s="164">
        <f>Q94/Q$8</f>
        <v>1.6817841698984429E-3</v>
      </c>
      <c r="U94" s="163">
        <v>11495</v>
      </c>
      <c r="V94" s="163">
        <v>5514</v>
      </c>
      <c r="W94" s="163">
        <v>10214</v>
      </c>
      <c r="X94" s="163">
        <v>8603</v>
      </c>
      <c r="Y94" s="163">
        <v>6456</v>
      </c>
      <c r="Z94" s="164">
        <f>IFERROR(Y94/X94-1,"-")</f>
        <v>-0.24956410554457742</v>
      </c>
      <c r="AA94" s="165">
        <f t="shared" si="80"/>
        <v>-0.43836450630709001</v>
      </c>
      <c r="AB94" s="164">
        <f>Y94/Y$8</f>
        <v>2.259353956354153E-3</v>
      </c>
    </row>
    <row r="95" spans="1:28" x14ac:dyDescent="0.25">
      <c r="A95" s="56"/>
      <c r="B95" s="162" t="s">
        <v>100</v>
      </c>
      <c r="C95" s="163">
        <v>1486</v>
      </c>
      <c r="D95" s="163">
        <v>668</v>
      </c>
      <c r="E95" s="163">
        <v>0</v>
      </c>
      <c r="F95" s="163">
        <v>485</v>
      </c>
      <c r="G95" s="163">
        <v>820</v>
      </c>
      <c r="H95" s="163">
        <v>950</v>
      </c>
      <c r="I95" s="164">
        <f>IFERROR(H95/G95-1,"-")</f>
        <v>0.15853658536585358</v>
      </c>
      <c r="J95" s="165">
        <f>IFERROR(H95/C95-1,"-")</f>
        <v>-0.36069986541049803</v>
      </c>
      <c r="K95" s="164">
        <f>H95/H$8</f>
        <v>1.8849168950061607E-3</v>
      </c>
      <c r="L95" s="163">
        <v>10470</v>
      </c>
      <c r="M95" s="163">
        <v>2547</v>
      </c>
      <c r="N95" s="163">
        <v>0</v>
      </c>
      <c r="O95" s="163">
        <v>7109</v>
      </c>
      <c r="P95" s="163">
        <v>13145</v>
      </c>
      <c r="Q95" s="163">
        <v>14655</v>
      </c>
      <c r="R95" s="164">
        <f>IFERROR(Q95/P95-1,"-")</f>
        <v>0.11487257512362126</v>
      </c>
      <c r="S95" s="165">
        <f>IFERROR(Q95/L95-1,"-")</f>
        <v>0.39971346704871058</v>
      </c>
      <c r="T95" s="164">
        <f>Q95/Q$8</f>
        <v>6.2270204673728347E-3</v>
      </c>
      <c r="U95" s="163">
        <v>11956</v>
      </c>
      <c r="V95" s="163">
        <v>5340</v>
      </c>
      <c r="W95" s="163">
        <v>11063</v>
      </c>
      <c r="X95" s="163">
        <v>17875</v>
      </c>
      <c r="Y95" s="163">
        <v>15605</v>
      </c>
      <c r="Z95" s="164">
        <f>IFERROR(Y95/X95-1,"-")</f>
        <v>-0.12699300699300697</v>
      </c>
      <c r="AA95" s="165">
        <f t="shared" si="80"/>
        <v>0.30520240883238547</v>
      </c>
      <c r="AB95" s="164">
        <f>Y95/Y$8</f>
        <v>5.4611552801899872E-3</v>
      </c>
    </row>
    <row r="96" spans="1:28" x14ac:dyDescent="0.25">
      <c r="A96" s="56"/>
      <c r="B96" s="157" t="s">
        <v>107</v>
      </c>
      <c r="C96" s="158">
        <v>2579</v>
      </c>
      <c r="D96" s="158">
        <v>1330</v>
      </c>
      <c r="E96" s="158">
        <v>0</v>
      </c>
      <c r="F96" s="158">
        <v>451</v>
      </c>
      <c r="G96" s="158">
        <v>1276</v>
      </c>
      <c r="H96" s="158">
        <v>1361</v>
      </c>
      <c r="I96" s="159">
        <f>IFERROR(H96/G96-1,"-")</f>
        <v>6.6614420062695912E-2</v>
      </c>
      <c r="J96" s="160">
        <f>IFERROR(H96/C96-1,"-")</f>
        <v>-0.47227607599844901</v>
      </c>
      <c r="K96" s="159">
        <f>H96/H$8</f>
        <v>2.7003914674772469E-3</v>
      </c>
      <c r="L96" s="158">
        <v>9558</v>
      </c>
      <c r="M96" s="158">
        <v>3970</v>
      </c>
      <c r="N96" s="158">
        <v>0</v>
      </c>
      <c r="O96" s="158">
        <v>5409</v>
      </c>
      <c r="P96" s="158">
        <v>9487</v>
      </c>
      <c r="Q96" s="158">
        <v>13268</v>
      </c>
      <c r="R96" s="159">
        <f>IFERROR(Q96/P96-1,"-")</f>
        <v>0.39854537788552746</v>
      </c>
      <c r="S96" s="160">
        <f>IFERROR(Q96/L96-1,"-")</f>
        <v>0.38815651810002083</v>
      </c>
      <c r="T96" s="159">
        <f>Q96/Q$8</f>
        <v>5.6376736650360134E-3</v>
      </c>
      <c r="U96" s="158">
        <v>12137</v>
      </c>
      <c r="V96" s="158">
        <v>6305</v>
      </c>
      <c r="W96" s="158">
        <v>11601</v>
      </c>
      <c r="X96" s="158">
        <v>13190</v>
      </c>
      <c r="Y96" s="158">
        <v>14629</v>
      </c>
      <c r="Z96" s="159">
        <f>IFERROR(Y96/X96-1,"-")</f>
        <v>0.10909780136467018</v>
      </c>
      <c r="AA96" s="160">
        <f t="shared" si="80"/>
        <v>0.20532256735601884</v>
      </c>
      <c r="AB96" s="159">
        <f>Y96/Y$8</f>
        <v>5.1195924763793223E-3</v>
      </c>
    </row>
    <row r="97" spans="1:28" s="56" customFormat="1" x14ac:dyDescent="0.25">
      <c r="B97" s="162" t="s">
        <v>110</v>
      </c>
      <c r="C97" s="163">
        <v>100</v>
      </c>
      <c r="D97" s="163">
        <v>79</v>
      </c>
      <c r="E97" s="163">
        <v>0</v>
      </c>
      <c r="F97" s="163">
        <v>11</v>
      </c>
      <c r="G97" s="163">
        <v>65</v>
      </c>
      <c r="H97" s="163">
        <v>124</v>
      </c>
      <c r="I97" s="164">
        <f t="shared" ref="I97:I104" si="81">IFERROR(H97/G97-1,"-")</f>
        <v>0.9076923076923078</v>
      </c>
      <c r="J97" s="165">
        <f t="shared" ref="J97:J104" si="82">IFERROR(H97/C97-1,"-")</f>
        <v>0.24</v>
      </c>
      <c r="K97" s="164">
        <f t="shared" ref="K97:K104" si="83">H97/H$8</f>
        <v>2.4603125787448833E-4</v>
      </c>
      <c r="L97" s="163">
        <v>1527</v>
      </c>
      <c r="M97" s="163">
        <v>915</v>
      </c>
      <c r="N97" s="163">
        <v>0</v>
      </c>
      <c r="O97" s="163">
        <v>572</v>
      </c>
      <c r="P97" s="163">
        <v>1496</v>
      </c>
      <c r="Q97" s="163">
        <v>1999</v>
      </c>
      <c r="R97" s="164">
        <f t="shared" ref="R97:R104" si="84">IFERROR(Q97/P97-1,"-")</f>
        <v>0.33622994652406413</v>
      </c>
      <c r="S97" s="165">
        <f t="shared" ref="S97:S104" si="85">IFERROR(Q97/L97-1,"-")</f>
        <v>0.30910281597904388</v>
      </c>
      <c r="T97" s="164">
        <f t="shared" ref="T97:T104" si="86">Q97/Q$8</f>
        <v>8.4939023638882952E-4</v>
      </c>
      <c r="U97" s="163">
        <v>1627</v>
      </c>
      <c r="V97" s="163">
        <v>273</v>
      </c>
      <c r="W97" s="163">
        <v>1498</v>
      </c>
      <c r="X97" s="163">
        <v>1874</v>
      </c>
      <c r="Y97" s="163">
        <v>2123</v>
      </c>
      <c r="Z97" s="164">
        <f t="shared" ref="Z97:Z104" si="87">IFERROR(Y97/X97-1,"-")</f>
        <v>0.1328708644610459</v>
      </c>
      <c r="AA97" s="165">
        <f t="shared" si="80"/>
        <v>0.30485556238475731</v>
      </c>
      <c r="AB97" s="164">
        <f t="shared" ref="AB97:AB104" si="88">Y97/Y$8</f>
        <v>7.4296909066602645E-4</v>
      </c>
    </row>
    <row r="98" spans="1:28" s="56" customFormat="1" x14ac:dyDescent="0.25">
      <c r="B98" s="162" t="s">
        <v>113</v>
      </c>
      <c r="C98" s="163">
        <v>338</v>
      </c>
      <c r="D98" s="163">
        <v>299</v>
      </c>
      <c r="E98" s="163">
        <v>0</v>
      </c>
      <c r="F98" s="163">
        <v>58</v>
      </c>
      <c r="G98" s="163">
        <v>157</v>
      </c>
      <c r="H98" s="163">
        <v>231</v>
      </c>
      <c r="I98" s="164">
        <f t="shared" si="81"/>
        <v>0.47133757961783429</v>
      </c>
      <c r="J98" s="165">
        <f t="shared" si="82"/>
        <v>-0.31656804733727806</v>
      </c>
      <c r="K98" s="164">
        <f t="shared" si="83"/>
        <v>4.583324239436033E-4</v>
      </c>
      <c r="L98" s="163">
        <v>2076</v>
      </c>
      <c r="M98" s="163">
        <v>772</v>
      </c>
      <c r="N98" s="163">
        <v>0</v>
      </c>
      <c r="O98" s="163">
        <v>984</v>
      </c>
      <c r="P98" s="163">
        <v>1867</v>
      </c>
      <c r="Q98" s="163">
        <v>2555</v>
      </c>
      <c r="R98" s="164">
        <f t="shared" si="84"/>
        <v>0.36850562399571496</v>
      </c>
      <c r="S98" s="165">
        <f t="shared" si="85"/>
        <v>0.23073217726396922</v>
      </c>
      <c r="T98" s="164">
        <f t="shared" si="86"/>
        <v>1.0856388464099346E-3</v>
      </c>
      <c r="U98" s="163">
        <v>2414</v>
      </c>
      <c r="V98" s="163">
        <v>982</v>
      </c>
      <c r="W98" s="163">
        <v>2172</v>
      </c>
      <c r="X98" s="163">
        <v>2367</v>
      </c>
      <c r="Y98" s="163">
        <v>2786</v>
      </c>
      <c r="Z98" s="164">
        <f t="shared" si="87"/>
        <v>0.17701732150401361</v>
      </c>
      <c r="AA98" s="165">
        <f t="shared" si="80"/>
        <v>0.15410107705053844</v>
      </c>
      <c r="AB98" s="164">
        <f t="shared" si="88"/>
        <v>9.7499382317265651E-4</v>
      </c>
    </row>
    <row r="99" spans="1:28" x14ac:dyDescent="0.25">
      <c r="A99" s="56"/>
      <c r="B99" s="162" t="s">
        <v>116</v>
      </c>
      <c r="C99" s="163">
        <v>817</v>
      </c>
      <c r="D99" s="163">
        <v>539</v>
      </c>
      <c r="E99" s="163">
        <v>0</v>
      </c>
      <c r="F99" s="163">
        <v>154</v>
      </c>
      <c r="G99" s="163">
        <v>526</v>
      </c>
      <c r="H99" s="163">
        <v>392</v>
      </c>
      <c r="I99" s="164">
        <f t="shared" si="81"/>
        <v>-0.25475285171102657</v>
      </c>
      <c r="J99" s="165">
        <f t="shared" si="82"/>
        <v>-0.52019583843329253</v>
      </c>
      <c r="K99" s="164">
        <f t="shared" si="83"/>
        <v>7.7777623457096312E-4</v>
      </c>
      <c r="L99" s="163">
        <v>1781</v>
      </c>
      <c r="M99" s="163">
        <v>622</v>
      </c>
      <c r="N99" s="163">
        <v>0</v>
      </c>
      <c r="O99" s="163">
        <v>1139</v>
      </c>
      <c r="P99" s="163">
        <v>1591</v>
      </c>
      <c r="Q99" s="163">
        <v>2208</v>
      </c>
      <c r="R99" s="164">
        <f t="shared" si="84"/>
        <v>0.38780641106222502</v>
      </c>
      <c r="S99" s="165">
        <f t="shared" si="85"/>
        <v>0.23975294778214495</v>
      </c>
      <c r="T99" s="164">
        <f t="shared" si="86"/>
        <v>9.3819591893273412E-4</v>
      </c>
      <c r="U99" s="163">
        <v>2598</v>
      </c>
      <c r="V99" s="163">
        <v>2483</v>
      </c>
      <c r="W99" s="163">
        <v>2389</v>
      </c>
      <c r="X99" s="163">
        <v>2631</v>
      </c>
      <c r="Y99" s="163">
        <v>2600</v>
      </c>
      <c r="Z99" s="164">
        <f t="shared" si="87"/>
        <v>-1.1782592170277439E-2</v>
      </c>
      <c r="AA99" s="165">
        <f t="shared" si="80"/>
        <v>7.698229407235857E-4</v>
      </c>
      <c r="AB99" s="164">
        <f t="shared" si="88"/>
        <v>9.0990091179070603E-4</v>
      </c>
    </row>
    <row r="100" spans="1:28" x14ac:dyDescent="0.25">
      <c r="A100" s="56"/>
      <c r="B100" s="162" t="s">
        <v>123</v>
      </c>
      <c r="C100" s="163">
        <v>49</v>
      </c>
      <c r="D100" s="163">
        <v>55</v>
      </c>
      <c r="E100" s="163">
        <v>0</v>
      </c>
      <c r="F100" s="163">
        <v>15</v>
      </c>
      <c r="G100" s="163">
        <v>17</v>
      </c>
      <c r="H100" s="163">
        <v>57</v>
      </c>
      <c r="I100" s="164">
        <f t="shared" si="81"/>
        <v>2.3529411764705883</v>
      </c>
      <c r="J100" s="165">
        <f t="shared" si="82"/>
        <v>0.16326530612244894</v>
      </c>
      <c r="K100" s="164">
        <f t="shared" si="83"/>
        <v>1.1309501370036964E-4</v>
      </c>
      <c r="L100" s="163">
        <v>364</v>
      </c>
      <c r="M100" s="163">
        <v>210</v>
      </c>
      <c r="N100" s="163">
        <v>0</v>
      </c>
      <c r="O100" s="163">
        <v>403</v>
      </c>
      <c r="P100" s="163">
        <v>514</v>
      </c>
      <c r="Q100" s="163">
        <v>613</v>
      </c>
      <c r="R100" s="164">
        <f t="shared" si="84"/>
        <v>0.19260700389105057</v>
      </c>
      <c r="S100" s="165">
        <f t="shared" si="85"/>
        <v>0.68406593406593408</v>
      </c>
      <c r="T100" s="164">
        <f t="shared" si="86"/>
        <v>2.6046834162398824E-4</v>
      </c>
      <c r="U100" s="163">
        <v>413</v>
      </c>
      <c r="V100" s="163">
        <v>123</v>
      </c>
      <c r="W100" s="163">
        <v>820</v>
      </c>
      <c r="X100" s="163">
        <v>615</v>
      </c>
      <c r="Y100" s="163">
        <v>670</v>
      </c>
      <c r="Z100" s="164">
        <f t="shared" si="87"/>
        <v>8.9430894308943021E-2</v>
      </c>
      <c r="AA100" s="165">
        <f t="shared" si="80"/>
        <v>0.62227602905569013</v>
      </c>
      <c r="AB100" s="164">
        <f t="shared" si="88"/>
        <v>2.3447446573068192E-4</v>
      </c>
    </row>
    <row r="101" spans="1:28" x14ac:dyDescent="0.25">
      <c r="A101" s="56"/>
      <c r="B101" s="162" t="s">
        <v>119</v>
      </c>
      <c r="C101" s="163">
        <v>50</v>
      </c>
      <c r="D101" s="163">
        <v>30</v>
      </c>
      <c r="E101" s="163">
        <v>0</v>
      </c>
      <c r="F101" s="163">
        <v>0</v>
      </c>
      <c r="G101" s="163">
        <v>59</v>
      </c>
      <c r="H101" s="163">
        <v>30</v>
      </c>
      <c r="I101" s="164">
        <f t="shared" si="81"/>
        <v>-0.49152542372881358</v>
      </c>
      <c r="J101" s="165">
        <f t="shared" si="82"/>
        <v>-0.4</v>
      </c>
      <c r="K101" s="164">
        <f t="shared" si="83"/>
        <v>5.952369142124718E-5</v>
      </c>
      <c r="L101" s="163">
        <v>307</v>
      </c>
      <c r="M101" s="163">
        <v>102</v>
      </c>
      <c r="N101" s="163">
        <v>0</v>
      </c>
      <c r="O101" s="163">
        <v>243</v>
      </c>
      <c r="P101" s="163">
        <v>234</v>
      </c>
      <c r="Q101" s="163">
        <v>568</v>
      </c>
      <c r="R101" s="164">
        <f t="shared" si="84"/>
        <v>1.4273504273504272</v>
      </c>
      <c r="S101" s="165">
        <f t="shared" si="85"/>
        <v>0.85016286644951133</v>
      </c>
      <c r="T101" s="164">
        <f t="shared" si="86"/>
        <v>2.4134750088487003E-4</v>
      </c>
      <c r="U101" s="163">
        <v>357</v>
      </c>
      <c r="V101" s="163">
        <v>236</v>
      </c>
      <c r="W101" s="163">
        <v>493</v>
      </c>
      <c r="X101" s="163">
        <v>385</v>
      </c>
      <c r="Y101" s="163">
        <v>598</v>
      </c>
      <c r="Z101" s="164">
        <f t="shared" si="87"/>
        <v>0.55324675324675332</v>
      </c>
      <c r="AA101" s="165">
        <f t="shared" si="80"/>
        <v>0.67507002801120453</v>
      </c>
      <c r="AB101" s="164">
        <f t="shared" si="88"/>
        <v>2.0927720971186239E-4</v>
      </c>
    </row>
    <row r="102" spans="1:28" x14ac:dyDescent="0.25">
      <c r="A102" s="56"/>
      <c r="B102" s="162" t="s">
        <v>128</v>
      </c>
      <c r="C102" s="163">
        <v>30</v>
      </c>
      <c r="D102" s="163">
        <v>22</v>
      </c>
      <c r="E102" s="163">
        <v>0</v>
      </c>
      <c r="F102" s="163">
        <v>0</v>
      </c>
      <c r="G102" s="163">
        <v>6</v>
      </c>
      <c r="H102" s="163">
        <v>16</v>
      </c>
      <c r="I102" s="164">
        <f t="shared" si="81"/>
        <v>1.6666666666666665</v>
      </c>
      <c r="J102" s="165">
        <f t="shared" si="82"/>
        <v>-0.46666666666666667</v>
      </c>
      <c r="K102" s="164">
        <f t="shared" si="83"/>
        <v>3.1745968757998498E-5</v>
      </c>
      <c r="L102" s="163">
        <v>75</v>
      </c>
      <c r="M102" s="163">
        <v>90</v>
      </c>
      <c r="N102" s="163">
        <v>0</v>
      </c>
      <c r="O102" s="163">
        <v>58</v>
      </c>
      <c r="P102" s="163">
        <v>81</v>
      </c>
      <c r="Q102" s="163">
        <v>149</v>
      </c>
      <c r="R102" s="164">
        <f t="shared" si="84"/>
        <v>0.83950617283950613</v>
      </c>
      <c r="S102" s="165">
        <f t="shared" si="85"/>
        <v>0.98666666666666658</v>
      </c>
      <c r="T102" s="164">
        <f t="shared" si="86"/>
        <v>6.3311228225080345E-5</v>
      </c>
      <c r="U102" s="163">
        <v>105</v>
      </c>
      <c r="V102" s="163">
        <v>19</v>
      </c>
      <c r="W102" s="163">
        <v>217</v>
      </c>
      <c r="X102" s="163">
        <v>102</v>
      </c>
      <c r="Y102" s="163">
        <v>165</v>
      </c>
      <c r="Z102" s="164">
        <f t="shared" si="87"/>
        <v>0.61764705882352944</v>
      </c>
      <c r="AA102" s="165">
        <f t="shared" si="80"/>
        <v>0.5714285714285714</v>
      </c>
      <c r="AB102" s="164">
        <f t="shared" si="88"/>
        <v>5.7743711709794803E-5</v>
      </c>
    </row>
    <row r="103" spans="1:28" x14ac:dyDescent="0.25">
      <c r="A103" s="56"/>
      <c r="B103" s="162" t="s">
        <v>131</v>
      </c>
      <c r="C103" s="163">
        <v>37</v>
      </c>
      <c r="D103" s="163">
        <v>0</v>
      </c>
      <c r="E103" s="163">
        <v>0</v>
      </c>
      <c r="F103" s="163">
        <v>0</v>
      </c>
      <c r="G103" s="163">
        <v>0</v>
      </c>
      <c r="H103" s="163">
        <v>14</v>
      </c>
      <c r="I103" s="164" t="str">
        <f t="shared" si="81"/>
        <v>-</v>
      </c>
      <c r="J103" s="165">
        <f t="shared" si="82"/>
        <v>-0.6216216216216216</v>
      </c>
      <c r="K103" s="164">
        <f t="shared" si="83"/>
        <v>2.7777722663248685E-5</v>
      </c>
      <c r="L103" s="163">
        <v>109</v>
      </c>
      <c r="M103" s="163">
        <v>61</v>
      </c>
      <c r="N103" s="163">
        <v>0</v>
      </c>
      <c r="O103" s="163">
        <v>39</v>
      </c>
      <c r="P103" s="163">
        <v>155</v>
      </c>
      <c r="Q103" s="163">
        <v>258</v>
      </c>
      <c r="R103" s="164">
        <f t="shared" si="84"/>
        <v>0.6645161290322581</v>
      </c>
      <c r="S103" s="165">
        <f t="shared" si="85"/>
        <v>1.3669724770642202</v>
      </c>
      <c r="T103" s="164">
        <f t="shared" si="86"/>
        <v>1.0962615357094448E-4</v>
      </c>
      <c r="U103" s="163">
        <v>146</v>
      </c>
      <c r="V103" s="163">
        <v>53</v>
      </c>
      <c r="W103" s="163">
        <v>108</v>
      </c>
      <c r="X103" s="163">
        <v>178</v>
      </c>
      <c r="Y103" s="163">
        <v>272</v>
      </c>
      <c r="Z103" s="164">
        <f t="shared" si="87"/>
        <v>0.5280898876404494</v>
      </c>
      <c r="AA103" s="165">
        <f t="shared" si="80"/>
        <v>0.86301369863013688</v>
      </c>
      <c r="AB103" s="164">
        <f t="shared" si="88"/>
        <v>9.5189633848873859E-5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1158</v>
      </c>
      <c r="D104" s="169">
        <f t="shared" si="89"/>
        <v>306</v>
      </c>
      <c r="E104" s="169">
        <f t="shared" si="89"/>
        <v>0</v>
      </c>
      <c r="F104" s="169">
        <f t="shared" si="89"/>
        <v>213</v>
      </c>
      <c r="G104" s="169">
        <f t="shared" si="89"/>
        <v>446</v>
      </c>
      <c r="H104" s="169">
        <f t="shared" si="89"/>
        <v>497</v>
      </c>
      <c r="I104" s="170">
        <f t="shared" si="81"/>
        <v>0.11434977578475336</v>
      </c>
      <c r="J104" s="171">
        <f t="shared" si="82"/>
        <v>-0.57081174438687388</v>
      </c>
      <c r="K104" s="170">
        <f t="shared" si="83"/>
        <v>9.8610915454532834E-4</v>
      </c>
      <c r="L104" s="169">
        <f t="shared" ref="L104:Q104" si="90">L96-SUM(L97:L103)</f>
        <v>3319</v>
      </c>
      <c r="M104" s="169">
        <f t="shared" si="90"/>
        <v>1198</v>
      </c>
      <c r="N104" s="169">
        <f t="shared" si="90"/>
        <v>0</v>
      </c>
      <c r="O104" s="169">
        <f t="shared" si="90"/>
        <v>1971</v>
      </c>
      <c r="P104" s="169">
        <f t="shared" si="90"/>
        <v>3549</v>
      </c>
      <c r="Q104" s="169">
        <f t="shared" si="90"/>
        <v>4918</v>
      </c>
      <c r="R104" s="170">
        <f t="shared" si="84"/>
        <v>0.38574246266553969</v>
      </c>
      <c r="S104" s="171">
        <f t="shared" si="85"/>
        <v>0.48177161795721601</v>
      </c>
      <c r="T104" s="170">
        <f t="shared" si="86"/>
        <v>2.0896954389996317E-3</v>
      </c>
      <c r="U104" s="169">
        <f>U96-SUM(U97:U103)</f>
        <v>4477</v>
      </c>
      <c r="V104" s="169">
        <f>V96-SUM(V97:V103)</f>
        <v>2136</v>
      </c>
      <c r="W104" s="169">
        <f>W96-SUM(W97:W103)</f>
        <v>3904</v>
      </c>
      <c r="X104" s="169">
        <f>X96-SUM(X97:X103)</f>
        <v>5038</v>
      </c>
      <c r="Y104" s="169">
        <f>Y96-SUM(Y97:Y103)</f>
        <v>5415</v>
      </c>
      <c r="Z104" s="170">
        <f t="shared" si="87"/>
        <v>7.483128225486313E-2</v>
      </c>
      <c r="AA104" s="171">
        <f t="shared" si="80"/>
        <v>0.20951530042439126</v>
      </c>
      <c r="AB104" s="170">
        <f t="shared" si="88"/>
        <v>1.8950436297487203E-3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57433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57433</v>
      </c>
      <c r="V106" s="176">
        <f>V107+V110</f>
        <v>51252</v>
      </c>
      <c r="W106" s="176">
        <f>W107+W110</f>
        <v>109813</v>
      </c>
      <c r="X106" s="176">
        <f>X107+X110</f>
        <v>147358</v>
      </c>
      <c r="Y106" s="176">
        <f>Y107+Y110</f>
        <v>139462</v>
      </c>
      <c r="Z106" s="177">
        <f>IFERROR(Y106/X106-1,"-")</f>
        <v>-5.3583789139374893E-2</v>
      </c>
      <c r="AA106" s="177">
        <f t="shared" ref="AA106:AA118" si="93">IFERROR(Y106/U106-1,"-")</f>
        <v>1.4282555325335609</v>
      </c>
      <c r="AB106" s="177">
        <f>Y106/Y$8</f>
        <v>4.8806384984675169E-2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12022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12022</v>
      </c>
      <c r="V107" s="158">
        <v>28209</v>
      </c>
      <c r="W107" s="158">
        <v>26353</v>
      </c>
      <c r="X107" s="158">
        <v>33173</v>
      </c>
      <c r="Y107" s="158">
        <v>30723</v>
      </c>
      <c r="Z107" s="159">
        <f>IFERROR(Y107/X107-1,"-")</f>
        <v>-7.3855243722304231E-2</v>
      </c>
      <c r="AA107" s="160">
        <f t="shared" si="93"/>
        <v>1.5555647978705704</v>
      </c>
      <c r="AB107" s="159">
        <f>Y107/Y$8</f>
        <v>1.0751879120363792E-2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2135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2135</v>
      </c>
      <c r="V108" s="163">
        <v>15573</v>
      </c>
      <c r="W108" s="163">
        <v>7430</v>
      </c>
      <c r="X108" s="163">
        <v>11643</v>
      </c>
      <c r="Y108" s="163">
        <v>8822</v>
      </c>
      <c r="Z108" s="164">
        <f>IFERROR(Y108/X108-1,"-")</f>
        <v>-0.24229150562569779</v>
      </c>
      <c r="AA108" s="165">
        <f t="shared" si="93"/>
        <v>3.1320843091334893</v>
      </c>
      <c r="AB108" s="164">
        <f>Y108/Y$8</f>
        <v>3.0873637860836956E-3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9887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9887</v>
      </c>
      <c r="V109" s="163">
        <v>12636</v>
      </c>
      <c r="W109" s="163">
        <v>18923</v>
      </c>
      <c r="X109" s="163">
        <v>21530</v>
      </c>
      <c r="Y109" s="163">
        <v>21901</v>
      </c>
      <c r="Z109" s="164">
        <f>IFERROR(Y109/X109-1,"-")</f>
        <v>1.7231769623780702E-2</v>
      </c>
      <c r="AA109" s="165">
        <f t="shared" si="93"/>
        <v>1.2151309800748455</v>
      </c>
      <c r="AB109" s="164">
        <f>Y109/Y$8</f>
        <v>7.6645153342800969E-3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45411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45411</v>
      </c>
      <c r="V110" s="158">
        <v>23043</v>
      </c>
      <c r="W110" s="158">
        <v>83460</v>
      </c>
      <c r="X110" s="158">
        <v>114185</v>
      </c>
      <c r="Y110" s="158">
        <v>108739</v>
      </c>
      <c r="Z110" s="159">
        <f>IFERROR(Y110/X110-1,"-")</f>
        <v>-4.7694530805272195E-2</v>
      </c>
      <c r="AA110" s="160">
        <f t="shared" si="93"/>
        <v>1.3945519807976039</v>
      </c>
      <c r="AB110" s="159">
        <f>Y110/Y$8</f>
        <v>3.8054505864311375E-2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25612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25612</v>
      </c>
      <c r="V111" s="163">
        <v>5712</v>
      </c>
      <c r="W111" s="163">
        <v>49565</v>
      </c>
      <c r="X111" s="163">
        <v>74713</v>
      </c>
      <c r="Y111" s="163">
        <v>67869</v>
      </c>
      <c r="Z111" s="164">
        <f t="shared" ref="Z111:Z118" si="100">IFERROR(Y111/X111-1,"-")</f>
        <v>-9.1603870812308474E-2</v>
      </c>
      <c r="AA111" s="165">
        <f t="shared" si="93"/>
        <v>1.6498906762455099</v>
      </c>
      <c r="AB111" s="164">
        <f t="shared" ref="AB111:AB118" si="101">Y111/Y$8</f>
        <v>2.375156345473978E-2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3003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3003</v>
      </c>
      <c r="V112" s="163">
        <v>4366</v>
      </c>
      <c r="W112" s="163">
        <v>3756</v>
      </c>
      <c r="X112" s="163">
        <v>4908</v>
      </c>
      <c r="Y112" s="163">
        <v>4708</v>
      </c>
      <c r="Z112" s="164">
        <f t="shared" si="100"/>
        <v>-4.0749796251018711E-2</v>
      </c>
      <c r="AA112" s="165">
        <f t="shared" si="93"/>
        <v>0.56776556776556775</v>
      </c>
      <c r="AB112" s="164">
        <f t="shared" si="101"/>
        <v>1.6476205741194783E-3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7004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7004</v>
      </c>
      <c r="V113" s="163">
        <v>3826</v>
      </c>
      <c r="W113" s="163">
        <v>5391</v>
      </c>
      <c r="X113" s="163">
        <v>9383</v>
      </c>
      <c r="Y113" s="163">
        <v>8106</v>
      </c>
      <c r="Z113" s="164">
        <f t="shared" si="100"/>
        <v>-0.13609719705851009</v>
      </c>
      <c r="AA113" s="165">
        <f t="shared" si="93"/>
        <v>0.15733866362078808</v>
      </c>
      <c r="AB113" s="164">
        <f t="shared" si="101"/>
        <v>2.8367910734521011E-3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726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726</v>
      </c>
      <c r="V114" s="163">
        <v>1614</v>
      </c>
      <c r="W114" s="163">
        <v>3932</v>
      </c>
      <c r="X114" s="163">
        <v>3603</v>
      </c>
      <c r="Y114" s="163">
        <v>3668</v>
      </c>
      <c r="Z114" s="164">
        <f t="shared" si="100"/>
        <v>1.8040521787399344E-2</v>
      </c>
      <c r="AA114" s="165">
        <f t="shared" si="93"/>
        <v>4.0523415977961434</v>
      </c>
      <c r="AB114" s="164">
        <f t="shared" si="101"/>
        <v>1.283660209403196E-3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2209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2209</v>
      </c>
      <c r="V115" s="163">
        <v>1987</v>
      </c>
      <c r="W115" s="163">
        <v>3050</v>
      </c>
      <c r="X115" s="163">
        <v>3317</v>
      </c>
      <c r="Y115" s="163">
        <v>2958</v>
      </c>
      <c r="Z115" s="164">
        <f t="shared" si="100"/>
        <v>-0.10823032861018989</v>
      </c>
      <c r="AA115" s="165">
        <f t="shared" si="93"/>
        <v>0.33906745133544591</v>
      </c>
      <c r="AB115" s="164">
        <f t="shared" si="101"/>
        <v>1.0351872681065033E-3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241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241</v>
      </c>
      <c r="V116" s="163">
        <v>42</v>
      </c>
      <c r="W116" s="163">
        <v>474</v>
      </c>
      <c r="X116" s="163">
        <v>754</v>
      </c>
      <c r="Y116" s="163">
        <v>826</v>
      </c>
      <c r="Z116" s="164">
        <f t="shared" si="100"/>
        <v>9.5490716180371304E-2</v>
      </c>
      <c r="AA116" s="165">
        <f t="shared" si="93"/>
        <v>2.4273858921161824</v>
      </c>
      <c r="AB116" s="164">
        <f t="shared" si="101"/>
        <v>2.8906852043812431E-4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681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681</v>
      </c>
      <c r="V117" s="163">
        <v>22</v>
      </c>
      <c r="W117" s="163">
        <v>638</v>
      </c>
      <c r="X117" s="163">
        <v>396</v>
      </c>
      <c r="Y117" s="163">
        <v>1042</v>
      </c>
      <c r="Z117" s="164">
        <f t="shared" si="100"/>
        <v>1.6313131313131315</v>
      </c>
      <c r="AA117" s="165">
        <f t="shared" si="93"/>
        <v>0.53010279001468419</v>
      </c>
      <c r="AB117" s="164">
        <f t="shared" si="101"/>
        <v>3.6466028849458293E-4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5935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5935</v>
      </c>
      <c r="V118" s="169">
        <f>V110-SUM(V111:V117)</f>
        <v>5474</v>
      </c>
      <c r="W118" s="169">
        <f>W110-SUM(W111:W117)</f>
        <v>16654</v>
      </c>
      <c r="X118" s="169">
        <f>X110-SUM(X111:X117)</f>
        <v>17111</v>
      </c>
      <c r="Y118" s="169">
        <f>Y110-SUM(Y111:Y117)</f>
        <v>19562</v>
      </c>
      <c r="Z118" s="170">
        <f t="shared" si="100"/>
        <v>0.14324118987785628</v>
      </c>
      <c r="AA118" s="171">
        <f t="shared" si="93"/>
        <v>2.2960404380791912</v>
      </c>
      <c r="AB118" s="170">
        <f t="shared" si="101"/>
        <v>6.845954475557612E-3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70338</v>
      </c>
      <c r="D120" s="176">
        <f t="shared" si="104"/>
        <v>29796</v>
      </c>
      <c r="E120" s="176">
        <f t="shared" si="104"/>
        <v>32963</v>
      </c>
      <c r="F120" s="176">
        <f t="shared" si="104"/>
        <v>54289</v>
      </c>
      <c r="G120" s="176">
        <f t="shared" si="104"/>
        <v>63334</v>
      </c>
      <c r="H120" s="176">
        <f t="shared" si="104"/>
        <v>67902</v>
      </c>
      <c r="I120" s="177">
        <f>IFERROR(H120/G120-1,"-")</f>
        <v>7.2125556573088723E-2</v>
      </c>
      <c r="J120" s="177">
        <f>IFERROR(H120/C120-1,"-")</f>
        <v>-3.4632773180926391E-2</v>
      </c>
      <c r="K120" s="177">
        <f>H120/H$8</f>
        <v>0.13472592316285087</v>
      </c>
      <c r="L120" s="176">
        <f t="shared" ref="L120:Q120" si="105">L121+L124</f>
        <v>72800</v>
      </c>
      <c r="M120" s="176">
        <f t="shared" si="105"/>
        <v>29833</v>
      </c>
      <c r="N120" s="176">
        <f t="shared" si="105"/>
        <v>54163</v>
      </c>
      <c r="O120" s="176">
        <f t="shared" si="105"/>
        <v>83735</v>
      </c>
      <c r="P120" s="176">
        <f t="shared" si="105"/>
        <v>95045</v>
      </c>
      <c r="Q120" s="176">
        <f t="shared" si="105"/>
        <v>94341</v>
      </c>
      <c r="R120" s="177">
        <f>IFERROR(Q120/P120-1,"-")</f>
        <v>-7.4070177284444316E-3</v>
      </c>
      <c r="S120" s="177">
        <f>IFERROR(Q120/L120-1,"-")</f>
        <v>0.29589285714285718</v>
      </c>
      <c r="T120" s="177">
        <f>Q120/Q$8</f>
        <v>4.0086205248203381E-2</v>
      </c>
      <c r="U120" s="176">
        <f>U121+U124</f>
        <v>143138</v>
      </c>
      <c r="V120" s="176">
        <f>V121+V124</f>
        <v>87126</v>
      </c>
      <c r="W120" s="176">
        <f>W121+W124</f>
        <v>138024</v>
      </c>
      <c r="X120" s="176">
        <f>X121+X124</f>
        <v>158379</v>
      </c>
      <c r="Y120" s="176">
        <f>Y121+Y124</f>
        <v>162243</v>
      </c>
      <c r="Z120" s="177">
        <f>IFERROR(Y120/X120-1,"-")</f>
        <v>2.4397173867747535E-2</v>
      </c>
      <c r="AA120" s="177">
        <f t="shared" ref="AA120:AA132" si="106">IFERROR(Y120/U120-1,"-")</f>
        <v>0.13347259288239322</v>
      </c>
      <c r="AB120" s="177">
        <f>Y120/Y$8</f>
        <v>5.6778866781407505E-2</v>
      </c>
    </row>
    <row r="121" spans="1:28" x14ac:dyDescent="0.25">
      <c r="A121" s="56"/>
      <c r="B121" s="157" t="s">
        <v>97</v>
      </c>
      <c r="C121" s="158">
        <v>31951</v>
      </c>
      <c r="D121" s="158">
        <v>13566</v>
      </c>
      <c r="E121" s="158">
        <v>17654</v>
      </c>
      <c r="F121" s="158">
        <v>31827</v>
      </c>
      <c r="G121" s="158">
        <v>40573</v>
      </c>
      <c r="H121" s="158">
        <v>46647</v>
      </c>
      <c r="I121" s="159">
        <f>IFERROR(H121/G121-1,"-")</f>
        <v>0.14970546915436378</v>
      </c>
      <c r="J121" s="160">
        <f>IFERROR(H121/C121-1,"-")</f>
        <v>0.45995430502957646</v>
      </c>
      <c r="K121" s="159">
        <f>H121/H$8</f>
        <v>9.2553387790897237E-2</v>
      </c>
      <c r="L121" s="158">
        <v>46284</v>
      </c>
      <c r="M121" s="158">
        <v>17566</v>
      </c>
      <c r="N121" s="158">
        <v>40113</v>
      </c>
      <c r="O121" s="158">
        <v>52556</v>
      </c>
      <c r="P121" s="158">
        <v>56441</v>
      </c>
      <c r="Q121" s="158">
        <v>54890</v>
      </c>
      <c r="R121" s="159">
        <f>IFERROR(Q121/P121-1,"-")</f>
        <v>-2.7480023387253971E-2</v>
      </c>
      <c r="S121" s="160">
        <f>IFERROR(Q121/L121-1,"-")</f>
        <v>0.18593898539452081</v>
      </c>
      <c r="T121" s="159">
        <f>Q121/Q$8</f>
        <v>2.332317662600443E-2</v>
      </c>
      <c r="U121" s="158">
        <v>78235</v>
      </c>
      <c r="V121" s="158">
        <v>57767</v>
      </c>
      <c r="W121" s="158">
        <v>84383</v>
      </c>
      <c r="X121" s="158">
        <v>97014</v>
      </c>
      <c r="Y121" s="158">
        <v>101537</v>
      </c>
      <c r="Z121" s="159">
        <f>IFERROR(Y121/X121-1,"-")</f>
        <v>4.6622137011153031E-2</v>
      </c>
      <c r="AA121" s="160">
        <f t="shared" si="106"/>
        <v>0.29784623250463338</v>
      </c>
      <c r="AB121" s="159">
        <f>Y121/Y$8</f>
        <v>3.5534080338651124E-2</v>
      </c>
    </row>
    <row r="122" spans="1:28" x14ac:dyDescent="0.25">
      <c r="A122" s="56"/>
      <c r="B122" s="162" t="s">
        <v>103</v>
      </c>
      <c r="C122" s="163">
        <v>15885</v>
      </c>
      <c r="D122" s="163">
        <v>6872</v>
      </c>
      <c r="E122" s="163">
        <v>8494</v>
      </c>
      <c r="F122" s="163">
        <v>18371</v>
      </c>
      <c r="G122" s="163">
        <v>18163</v>
      </c>
      <c r="H122" s="163">
        <v>27473</v>
      </c>
      <c r="I122" s="164">
        <f>IFERROR(H122/G122-1,"-")</f>
        <v>0.51258052083906835</v>
      </c>
      <c r="J122" s="165">
        <f>IFERROR(H122/C122-1,"-")</f>
        <v>0.72949323260937993</v>
      </c>
      <c r="K122" s="164">
        <f>H122/H$8</f>
        <v>5.4509812480530793E-2</v>
      </c>
      <c r="L122" s="163">
        <v>23745</v>
      </c>
      <c r="M122" s="163">
        <v>8049</v>
      </c>
      <c r="N122" s="163">
        <v>21124</v>
      </c>
      <c r="O122" s="163">
        <v>25652</v>
      </c>
      <c r="P122" s="163">
        <v>25819</v>
      </c>
      <c r="Q122" s="163">
        <v>21853</v>
      </c>
      <c r="R122" s="164">
        <f>IFERROR(Q122/P122-1,"-")</f>
        <v>-0.15360780820326114</v>
      </c>
      <c r="S122" s="165">
        <f>IFERROR(Q122/L122-1,"-")</f>
        <v>-7.9679932617393145E-2</v>
      </c>
      <c r="T122" s="164">
        <f>Q122/Q$8</f>
        <v>9.28550517048779E-3</v>
      </c>
      <c r="U122" s="163">
        <v>39630</v>
      </c>
      <c r="V122" s="163">
        <v>29618</v>
      </c>
      <c r="W122" s="163">
        <v>44023</v>
      </c>
      <c r="X122" s="163">
        <v>43982</v>
      </c>
      <c r="Y122" s="163">
        <v>49326</v>
      </c>
      <c r="Z122" s="164">
        <f>IFERROR(Y122/X122-1,"-")</f>
        <v>0.12150425173934787</v>
      </c>
      <c r="AA122" s="165">
        <f t="shared" si="106"/>
        <v>0.24466313398940187</v>
      </c>
      <c r="AB122" s="164">
        <f>Y122/Y$8</f>
        <v>1.7262220144226292E-2</v>
      </c>
    </row>
    <row r="123" spans="1:28" x14ac:dyDescent="0.25">
      <c r="A123" s="56"/>
      <c r="B123" s="162" t="s">
        <v>100</v>
      </c>
      <c r="C123" s="163">
        <v>16066</v>
      </c>
      <c r="D123" s="163">
        <v>6694</v>
      </c>
      <c r="E123" s="163">
        <v>9160</v>
      </c>
      <c r="F123" s="163">
        <v>13456</v>
      </c>
      <c r="G123" s="163">
        <v>22410</v>
      </c>
      <c r="H123" s="163">
        <v>19174</v>
      </c>
      <c r="I123" s="164">
        <f>IFERROR(H123/G123-1,"-")</f>
        <v>-0.14439982150825525</v>
      </c>
      <c r="J123" s="165">
        <f>IFERROR(H123/C123-1,"-")</f>
        <v>0.19345201045686533</v>
      </c>
      <c r="K123" s="164">
        <f>H123/H$8</f>
        <v>3.8043575310366451E-2</v>
      </c>
      <c r="L123" s="163">
        <v>22539</v>
      </c>
      <c r="M123" s="163">
        <v>9517</v>
      </c>
      <c r="N123" s="163">
        <v>18989</v>
      </c>
      <c r="O123" s="163">
        <v>26904</v>
      </c>
      <c r="P123" s="163">
        <v>30622</v>
      </c>
      <c r="Q123" s="163">
        <v>33037</v>
      </c>
      <c r="R123" s="164">
        <f>IFERROR(Q123/P123-1,"-")</f>
        <v>7.8864868395271293E-2</v>
      </c>
      <c r="S123" s="165">
        <f>IFERROR(Q123/L123-1,"-")</f>
        <v>0.46577044234438092</v>
      </c>
      <c r="T123" s="164">
        <f>Q123/Q$8</f>
        <v>1.4037671455516638E-2</v>
      </c>
      <c r="U123" s="163">
        <v>38605</v>
      </c>
      <c r="V123" s="163">
        <v>28149</v>
      </c>
      <c r="W123" s="163">
        <v>40360</v>
      </c>
      <c r="X123" s="163">
        <v>53032</v>
      </c>
      <c r="Y123" s="163">
        <v>52211</v>
      </c>
      <c r="Z123" s="164">
        <f>IFERROR(Y123/X123-1,"-")</f>
        <v>-1.5481218886709947E-2</v>
      </c>
      <c r="AA123" s="165">
        <f t="shared" si="106"/>
        <v>0.35244139360186511</v>
      </c>
      <c r="AB123" s="164">
        <f>Y123/Y$8</f>
        <v>1.8271860194424828E-2</v>
      </c>
    </row>
    <row r="124" spans="1:28" x14ac:dyDescent="0.25">
      <c r="A124" s="56"/>
      <c r="B124" s="157" t="s">
        <v>107</v>
      </c>
      <c r="C124" s="158">
        <v>38387</v>
      </c>
      <c r="D124" s="158">
        <v>16230</v>
      </c>
      <c r="E124" s="158">
        <v>15309</v>
      </c>
      <c r="F124" s="158">
        <v>22462</v>
      </c>
      <c r="G124" s="158">
        <v>22761</v>
      </c>
      <c r="H124" s="158">
        <v>21255</v>
      </c>
      <c r="I124" s="159">
        <f>IFERROR(H124/G124-1,"-")</f>
        <v>-6.6165809938051878E-2</v>
      </c>
      <c r="J124" s="160">
        <f>IFERROR(H124/C124-1,"-")</f>
        <v>-0.44629692343762206</v>
      </c>
      <c r="K124" s="159">
        <f>H124/H$8</f>
        <v>4.2172535371953625E-2</v>
      </c>
      <c r="L124" s="158">
        <v>26516</v>
      </c>
      <c r="M124" s="158">
        <v>12267</v>
      </c>
      <c r="N124" s="158">
        <v>14050</v>
      </c>
      <c r="O124" s="158">
        <v>31179</v>
      </c>
      <c r="P124" s="158">
        <v>38604</v>
      </c>
      <c r="Q124" s="158">
        <v>39451</v>
      </c>
      <c r="R124" s="159">
        <f>IFERROR(Q124/P124-1,"-")</f>
        <v>2.1940731530411428E-2</v>
      </c>
      <c r="S124" s="160">
        <f>IFERROR(Q124/L124-1,"-")</f>
        <v>0.48781867551666913</v>
      </c>
      <c r="T124" s="159">
        <f>Q124/Q$8</f>
        <v>1.6763028622198955E-2</v>
      </c>
      <c r="U124" s="158">
        <v>64903</v>
      </c>
      <c r="V124" s="158">
        <v>29359</v>
      </c>
      <c r="W124" s="158">
        <v>53641</v>
      </c>
      <c r="X124" s="158">
        <v>61365</v>
      </c>
      <c r="Y124" s="158">
        <v>60706</v>
      </c>
      <c r="Z124" s="159">
        <f>IFERROR(Y124/X124-1,"-")</f>
        <v>-1.073902061435672E-2</v>
      </c>
      <c r="AA124" s="160">
        <f t="shared" si="106"/>
        <v>-6.466573193843117E-2</v>
      </c>
      <c r="AB124" s="159">
        <f>Y124/Y$8</f>
        <v>2.1244786442756385E-2</v>
      </c>
    </row>
    <row r="125" spans="1:28" s="56" customFormat="1" x14ac:dyDescent="0.25">
      <c r="B125" s="162" t="s">
        <v>110</v>
      </c>
      <c r="C125" s="163">
        <v>1989</v>
      </c>
      <c r="D125" s="163">
        <v>1047</v>
      </c>
      <c r="E125" s="163">
        <v>201</v>
      </c>
      <c r="F125" s="163">
        <v>1387</v>
      </c>
      <c r="G125" s="163">
        <v>2385</v>
      </c>
      <c r="H125" s="163">
        <v>1638</v>
      </c>
      <c r="I125" s="164">
        <f t="shared" ref="I125:I132" si="107">IFERROR(H125/G125-1,"-")</f>
        <v>-0.31320754716981136</v>
      </c>
      <c r="J125" s="165">
        <f t="shared" ref="J125:J132" si="108">IFERROR(H125/C125-1,"-")</f>
        <v>-0.17647058823529416</v>
      </c>
      <c r="K125" s="164">
        <f t="shared" ref="K125:K132" si="109">H125/H$8</f>
        <v>3.249993551600096E-3</v>
      </c>
      <c r="L125" s="163">
        <v>4737</v>
      </c>
      <c r="M125" s="163">
        <v>1867</v>
      </c>
      <c r="N125" s="163">
        <v>838</v>
      </c>
      <c r="O125" s="163">
        <v>4234</v>
      </c>
      <c r="P125" s="163">
        <v>5788</v>
      </c>
      <c r="Q125" s="163">
        <v>5537</v>
      </c>
      <c r="R125" s="164">
        <f t="shared" ref="R125:R132" si="110">IFERROR(Q125/P125-1,"-")</f>
        <v>-4.3365583966827881E-2</v>
      </c>
      <c r="S125" s="165">
        <f t="shared" ref="S125:S132" si="111">IFERROR(Q125/L125-1,"-")</f>
        <v>0.16888325944690741</v>
      </c>
      <c r="T125" s="164">
        <f t="shared" ref="T125:T132" si="112">Q125/Q$8</f>
        <v>2.3527132260555022E-3</v>
      </c>
      <c r="U125" s="163">
        <v>6726</v>
      </c>
      <c r="V125" s="163">
        <v>1039</v>
      </c>
      <c r="W125" s="163">
        <v>5621</v>
      </c>
      <c r="X125" s="163">
        <v>8173</v>
      </c>
      <c r="Y125" s="163">
        <v>7175</v>
      </c>
      <c r="Z125" s="164">
        <f t="shared" ref="Z125:Z132" si="113">IFERROR(Y125/X125-1,"-")</f>
        <v>-0.12210938455891351</v>
      </c>
      <c r="AA125" s="165">
        <f t="shared" si="106"/>
        <v>6.6755872732679133E-2</v>
      </c>
      <c r="AB125" s="164">
        <f t="shared" ref="AB125:AB132" si="114">Y125/Y$8</f>
        <v>2.5109765546531982E-3</v>
      </c>
    </row>
    <row r="126" spans="1:28" s="56" customFormat="1" x14ac:dyDescent="0.25">
      <c r="B126" s="162" t="s">
        <v>113</v>
      </c>
      <c r="C126" s="163">
        <v>2713</v>
      </c>
      <c r="D126" s="163">
        <v>1259</v>
      </c>
      <c r="E126" s="163">
        <v>1197</v>
      </c>
      <c r="F126" s="163">
        <v>1791</v>
      </c>
      <c r="G126" s="163">
        <v>3059</v>
      </c>
      <c r="H126" s="163">
        <v>3073</v>
      </c>
      <c r="I126" s="164">
        <f t="shared" si="107"/>
        <v>4.5766590389015871E-3</v>
      </c>
      <c r="J126" s="165">
        <f t="shared" si="108"/>
        <v>0.13269443420567639</v>
      </c>
      <c r="K126" s="164">
        <f t="shared" si="109"/>
        <v>6.0972101245830865E-3</v>
      </c>
      <c r="L126" s="163">
        <v>3407</v>
      </c>
      <c r="M126" s="163">
        <v>1804</v>
      </c>
      <c r="N126" s="163">
        <v>1785</v>
      </c>
      <c r="O126" s="163">
        <v>3870</v>
      </c>
      <c r="P126" s="163">
        <v>5611</v>
      </c>
      <c r="Q126" s="163">
        <v>5222</v>
      </c>
      <c r="R126" s="164">
        <f t="shared" si="110"/>
        <v>-6.9328105507039717E-2</v>
      </c>
      <c r="S126" s="165">
        <f t="shared" si="111"/>
        <v>0.53272673906662749</v>
      </c>
      <c r="T126" s="164">
        <f t="shared" si="112"/>
        <v>2.2188673408816747E-3</v>
      </c>
      <c r="U126" s="163">
        <v>6120</v>
      </c>
      <c r="V126" s="163">
        <v>2982</v>
      </c>
      <c r="W126" s="163">
        <v>5661</v>
      </c>
      <c r="X126" s="163">
        <v>8670</v>
      </c>
      <c r="Y126" s="163">
        <v>8295</v>
      </c>
      <c r="Z126" s="164">
        <f t="shared" si="113"/>
        <v>-4.3252595155709339E-2</v>
      </c>
      <c r="AA126" s="165">
        <f t="shared" si="106"/>
        <v>0.35539215686274517</v>
      </c>
      <c r="AB126" s="164">
        <f t="shared" si="114"/>
        <v>2.9029338705015024E-3</v>
      </c>
    </row>
    <row r="127" spans="1:28" x14ac:dyDescent="0.25">
      <c r="A127" s="56"/>
      <c r="B127" s="162" t="s">
        <v>116</v>
      </c>
      <c r="C127" s="163">
        <v>1971</v>
      </c>
      <c r="D127" s="163">
        <v>959</v>
      </c>
      <c r="E127" s="163">
        <v>1246</v>
      </c>
      <c r="F127" s="163">
        <v>1586</v>
      </c>
      <c r="G127" s="163">
        <v>1930</v>
      </c>
      <c r="H127" s="163">
        <v>1774</v>
      </c>
      <c r="I127" s="164">
        <f t="shared" si="107"/>
        <v>-8.0829015544041427E-2</v>
      </c>
      <c r="J127" s="165">
        <f t="shared" si="108"/>
        <v>-9.9949264332826027E-2</v>
      </c>
      <c r="K127" s="164">
        <f t="shared" si="109"/>
        <v>3.5198342860430832E-3</v>
      </c>
      <c r="L127" s="163">
        <v>2479</v>
      </c>
      <c r="M127" s="163">
        <v>1162</v>
      </c>
      <c r="N127" s="163">
        <v>3084</v>
      </c>
      <c r="O127" s="163">
        <v>3734</v>
      </c>
      <c r="P127" s="163">
        <v>3843</v>
      </c>
      <c r="Q127" s="163">
        <v>3870</v>
      </c>
      <c r="R127" s="164">
        <f t="shared" si="110"/>
        <v>7.0257611241217877E-3</v>
      </c>
      <c r="S127" s="165">
        <f t="shared" si="111"/>
        <v>0.56111335215812819</v>
      </c>
      <c r="T127" s="164">
        <f t="shared" si="112"/>
        <v>1.6443923035641672E-3</v>
      </c>
      <c r="U127" s="163">
        <v>4450</v>
      </c>
      <c r="V127" s="163">
        <v>4330</v>
      </c>
      <c r="W127" s="163">
        <v>5320</v>
      </c>
      <c r="X127" s="163">
        <v>5773</v>
      </c>
      <c r="Y127" s="163">
        <v>5644</v>
      </c>
      <c r="Z127" s="164">
        <f t="shared" si="113"/>
        <v>-2.2345401004676968E-2</v>
      </c>
      <c r="AA127" s="165">
        <f t="shared" si="106"/>
        <v>0.26831460674157293</v>
      </c>
      <c r="AB127" s="164">
        <f t="shared" si="114"/>
        <v>1.9751849023641327E-3</v>
      </c>
    </row>
    <row r="128" spans="1:28" x14ac:dyDescent="0.25">
      <c r="A128" s="56"/>
      <c r="B128" s="162" t="s">
        <v>123</v>
      </c>
      <c r="C128" s="163">
        <v>509</v>
      </c>
      <c r="D128" s="163">
        <v>289</v>
      </c>
      <c r="E128" s="163">
        <v>161</v>
      </c>
      <c r="F128" s="163">
        <v>547</v>
      </c>
      <c r="G128" s="163">
        <v>476</v>
      </c>
      <c r="H128" s="163">
        <v>402</v>
      </c>
      <c r="I128" s="164">
        <f t="shared" si="107"/>
        <v>-0.15546218487394958</v>
      </c>
      <c r="J128" s="165">
        <f t="shared" si="108"/>
        <v>-0.21021611001964635</v>
      </c>
      <c r="K128" s="164">
        <f t="shared" si="109"/>
        <v>7.9761746504471219E-4</v>
      </c>
      <c r="L128" s="163">
        <v>592</v>
      </c>
      <c r="M128" s="163">
        <v>286</v>
      </c>
      <c r="N128" s="163">
        <v>383</v>
      </c>
      <c r="O128" s="163">
        <v>1097</v>
      </c>
      <c r="P128" s="163">
        <v>1274</v>
      </c>
      <c r="Q128" s="163">
        <v>1186</v>
      </c>
      <c r="R128" s="164">
        <f t="shared" si="110"/>
        <v>-6.9073783359497654E-2</v>
      </c>
      <c r="S128" s="165">
        <f t="shared" si="111"/>
        <v>1.0033783783783785</v>
      </c>
      <c r="T128" s="164">
        <f t="shared" si="112"/>
        <v>5.0394038036876028E-4</v>
      </c>
      <c r="U128" s="163">
        <v>1101</v>
      </c>
      <c r="V128" s="163">
        <v>544</v>
      </c>
      <c r="W128" s="163">
        <v>1644</v>
      </c>
      <c r="X128" s="163">
        <v>1750</v>
      </c>
      <c r="Y128" s="163">
        <v>1588</v>
      </c>
      <c r="Z128" s="164">
        <f t="shared" si="113"/>
        <v>-9.2571428571428527E-2</v>
      </c>
      <c r="AA128" s="165">
        <f t="shared" si="106"/>
        <v>0.44232515894641233</v>
      </c>
      <c r="AB128" s="164">
        <f t="shared" si="114"/>
        <v>5.5573947997063125E-4</v>
      </c>
    </row>
    <row r="129" spans="1:28" x14ac:dyDescent="0.25">
      <c r="A129" s="56"/>
      <c r="B129" s="162" t="s">
        <v>119</v>
      </c>
      <c r="C129" s="163">
        <v>429</v>
      </c>
      <c r="D129" s="163">
        <v>202</v>
      </c>
      <c r="E129" s="163">
        <v>118</v>
      </c>
      <c r="F129" s="163">
        <v>402</v>
      </c>
      <c r="G129" s="163">
        <v>358</v>
      </c>
      <c r="H129" s="163">
        <v>366</v>
      </c>
      <c r="I129" s="164">
        <f t="shared" si="107"/>
        <v>2.2346368715083775E-2</v>
      </c>
      <c r="J129" s="165">
        <f t="shared" si="108"/>
        <v>-0.14685314685314688</v>
      </c>
      <c r="K129" s="164">
        <f t="shared" si="109"/>
        <v>7.2618903533921563E-4</v>
      </c>
      <c r="L129" s="163">
        <v>499</v>
      </c>
      <c r="M129" s="163">
        <v>302</v>
      </c>
      <c r="N129" s="163">
        <v>373</v>
      </c>
      <c r="O129" s="163">
        <v>764</v>
      </c>
      <c r="P129" s="163">
        <v>836</v>
      </c>
      <c r="Q129" s="163">
        <v>882</v>
      </c>
      <c r="R129" s="164">
        <f t="shared" si="110"/>
        <v>5.5023923444976086E-2</v>
      </c>
      <c r="S129" s="165">
        <f t="shared" si="111"/>
        <v>0.76753507014028055</v>
      </c>
      <c r="T129" s="164">
        <f t="shared" si="112"/>
        <v>3.7476847848671719E-4</v>
      </c>
      <c r="U129" s="163">
        <v>928</v>
      </c>
      <c r="V129" s="163">
        <v>491</v>
      </c>
      <c r="W129" s="163">
        <v>1166</v>
      </c>
      <c r="X129" s="163">
        <v>1194</v>
      </c>
      <c r="Y129" s="163">
        <v>1248</v>
      </c>
      <c r="Z129" s="164">
        <f t="shared" si="113"/>
        <v>4.5226130653266416E-2</v>
      </c>
      <c r="AA129" s="165">
        <f t="shared" si="106"/>
        <v>0.34482758620689657</v>
      </c>
      <c r="AB129" s="164">
        <f t="shared" si="114"/>
        <v>4.3675243765953887E-4</v>
      </c>
    </row>
    <row r="130" spans="1:28" x14ac:dyDescent="0.25">
      <c r="A130" s="56"/>
      <c r="B130" s="162" t="s">
        <v>128</v>
      </c>
      <c r="C130" s="163">
        <v>312</v>
      </c>
      <c r="D130" s="163">
        <v>174</v>
      </c>
      <c r="E130" s="163">
        <v>24</v>
      </c>
      <c r="F130" s="163">
        <v>163</v>
      </c>
      <c r="G130" s="163">
        <v>160</v>
      </c>
      <c r="H130" s="163">
        <v>169</v>
      </c>
      <c r="I130" s="164">
        <f t="shared" si="107"/>
        <v>5.6249999999999911E-2</v>
      </c>
      <c r="J130" s="165">
        <f t="shared" si="108"/>
        <v>-0.45833333333333337</v>
      </c>
      <c r="K130" s="164">
        <f t="shared" si="109"/>
        <v>3.3531679500635914E-4</v>
      </c>
      <c r="L130" s="163">
        <v>774</v>
      </c>
      <c r="M130" s="163">
        <v>463</v>
      </c>
      <c r="N130" s="163">
        <v>57</v>
      </c>
      <c r="O130" s="163">
        <v>460</v>
      </c>
      <c r="P130" s="163">
        <v>673</v>
      </c>
      <c r="Q130" s="163">
        <v>753</v>
      </c>
      <c r="R130" s="164">
        <f t="shared" si="110"/>
        <v>0.11887072808320953</v>
      </c>
      <c r="S130" s="165">
        <f t="shared" si="111"/>
        <v>-2.7131782945736482E-2</v>
      </c>
      <c r="T130" s="164">
        <f t="shared" si="112"/>
        <v>3.1995540170124494E-4</v>
      </c>
      <c r="U130" s="163">
        <v>1086</v>
      </c>
      <c r="V130" s="163">
        <v>81</v>
      </c>
      <c r="W130" s="163">
        <v>623</v>
      </c>
      <c r="X130" s="163">
        <v>833</v>
      </c>
      <c r="Y130" s="163">
        <v>922</v>
      </c>
      <c r="Z130" s="164">
        <f t="shared" si="113"/>
        <v>0.10684273709483794</v>
      </c>
      <c r="AA130" s="165">
        <f t="shared" si="106"/>
        <v>-0.151012891344383</v>
      </c>
      <c r="AB130" s="164">
        <f t="shared" si="114"/>
        <v>3.2266486179655037E-4</v>
      </c>
    </row>
    <row r="131" spans="1:28" x14ac:dyDescent="0.25">
      <c r="A131" s="56"/>
      <c r="B131" s="162" t="s">
        <v>131</v>
      </c>
      <c r="C131" s="163">
        <v>322</v>
      </c>
      <c r="D131" s="163">
        <v>153</v>
      </c>
      <c r="E131" s="163">
        <v>74</v>
      </c>
      <c r="F131" s="163">
        <v>144</v>
      </c>
      <c r="G131" s="163">
        <v>266</v>
      </c>
      <c r="H131" s="163">
        <v>187</v>
      </c>
      <c r="I131" s="164">
        <f t="shared" si="107"/>
        <v>-0.29699248120300747</v>
      </c>
      <c r="J131" s="165">
        <f t="shared" si="108"/>
        <v>-0.41925465838509313</v>
      </c>
      <c r="K131" s="164">
        <f t="shared" si="109"/>
        <v>3.7103100985910742E-4</v>
      </c>
      <c r="L131" s="163">
        <v>1328</v>
      </c>
      <c r="M131" s="163">
        <v>832</v>
      </c>
      <c r="N131" s="163">
        <v>120</v>
      </c>
      <c r="O131" s="163">
        <v>927</v>
      </c>
      <c r="P131" s="163">
        <v>1261</v>
      </c>
      <c r="Q131" s="163">
        <v>1216</v>
      </c>
      <c r="R131" s="164">
        <f t="shared" si="110"/>
        <v>-3.5685963521015052E-2</v>
      </c>
      <c r="S131" s="165">
        <f t="shared" si="111"/>
        <v>-8.4337349397590411E-2</v>
      </c>
      <c r="T131" s="164">
        <f t="shared" si="112"/>
        <v>5.1668760752817246E-4</v>
      </c>
      <c r="U131" s="163">
        <v>1650</v>
      </c>
      <c r="V131" s="163">
        <v>194</v>
      </c>
      <c r="W131" s="163">
        <v>1071</v>
      </c>
      <c r="X131" s="163">
        <v>1527</v>
      </c>
      <c r="Y131" s="163">
        <v>1403</v>
      </c>
      <c r="Z131" s="164">
        <f t="shared" si="113"/>
        <v>-8.1204977079240348E-2</v>
      </c>
      <c r="AA131" s="165">
        <f t="shared" si="106"/>
        <v>-0.14969696969696966</v>
      </c>
      <c r="AB131" s="164">
        <f t="shared" si="114"/>
        <v>4.9099653047783099E-4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30142</v>
      </c>
      <c r="D132" s="169">
        <f t="shared" si="115"/>
        <v>12147</v>
      </c>
      <c r="E132" s="169">
        <f t="shared" si="115"/>
        <v>12288</v>
      </c>
      <c r="F132" s="169">
        <f t="shared" si="115"/>
        <v>16442</v>
      </c>
      <c r="G132" s="169">
        <f t="shared" si="115"/>
        <v>14127</v>
      </c>
      <c r="H132" s="169">
        <f t="shared" si="115"/>
        <v>13646</v>
      </c>
      <c r="I132" s="170">
        <f t="shared" si="107"/>
        <v>-3.4048276350251316E-2</v>
      </c>
      <c r="J132" s="171">
        <f t="shared" si="108"/>
        <v>-0.54727622586424252</v>
      </c>
      <c r="K132" s="170">
        <f t="shared" si="109"/>
        <v>2.7075343104477966E-2</v>
      </c>
      <c r="L132" s="169">
        <f t="shared" ref="L132:Q132" si="116">L124-SUM(L125:L131)</f>
        <v>12700</v>
      </c>
      <c r="M132" s="169">
        <f t="shared" si="116"/>
        <v>5551</v>
      </c>
      <c r="N132" s="169">
        <f t="shared" si="116"/>
        <v>7410</v>
      </c>
      <c r="O132" s="169">
        <f t="shared" si="116"/>
        <v>16093</v>
      </c>
      <c r="P132" s="169">
        <f t="shared" si="116"/>
        <v>19318</v>
      </c>
      <c r="Q132" s="169">
        <f t="shared" si="116"/>
        <v>20785</v>
      </c>
      <c r="R132" s="170">
        <f t="shared" si="110"/>
        <v>7.5939538254477634E-2</v>
      </c>
      <c r="S132" s="171">
        <f t="shared" si="111"/>
        <v>0.63661417322834635</v>
      </c>
      <c r="T132" s="170">
        <f t="shared" si="112"/>
        <v>8.8317038836127175E-3</v>
      </c>
      <c r="U132" s="169">
        <f>U124-SUM(U125:U131)</f>
        <v>42842</v>
      </c>
      <c r="V132" s="169">
        <f>V124-SUM(V125:V131)</f>
        <v>19698</v>
      </c>
      <c r="W132" s="169">
        <f>W124-SUM(W125:W131)</f>
        <v>32535</v>
      </c>
      <c r="X132" s="169">
        <f>X124-SUM(X125:X131)</f>
        <v>33445</v>
      </c>
      <c r="Y132" s="169">
        <f>Y124-SUM(Y125:Y131)</f>
        <v>34431</v>
      </c>
      <c r="Z132" s="170">
        <f t="shared" si="113"/>
        <v>2.9481237853191899E-2</v>
      </c>
      <c r="AA132" s="171">
        <f t="shared" si="106"/>
        <v>-0.19632603519910363</v>
      </c>
      <c r="AB132" s="170">
        <f t="shared" si="114"/>
        <v>1.2049537805332999E-2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19566</v>
      </c>
      <c r="D134" s="176">
        <f t="shared" si="117"/>
        <v>9862</v>
      </c>
      <c r="E134" s="176">
        <f t="shared" si="117"/>
        <v>8652</v>
      </c>
      <c r="F134" s="176">
        <f t="shared" si="117"/>
        <v>33035</v>
      </c>
      <c r="G134" s="176">
        <f t="shared" si="117"/>
        <v>31977</v>
      </c>
      <c r="H134" s="176">
        <f t="shared" si="117"/>
        <v>35791</v>
      </c>
      <c r="I134" s="177">
        <f>IFERROR(H134/G134-1,"-")</f>
        <v>0.1192732276323607</v>
      </c>
      <c r="J134" s="177">
        <f>IFERROR(H134/C134-1,"-")</f>
        <v>0.82924460799345812</v>
      </c>
      <c r="K134" s="177">
        <f>H134/H$8</f>
        <v>7.1013747988595263E-2</v>
      </c>
      <c r="L134" s="176">
        <f t="shared" ref="L134:Q134" si="118">L135+L138</f>
        <v>96964</v>
      </c>
      <c r="M134" s="176">
        <f t="shared" si="118"/>
        <v>40956</v>
      </c>
      <c r="N134" s="176">
        <f t="shared" si="118"/>
        <v>15474</v>
      </c>
      <c r="O134" s="176">
        <f t="shared" si="118"/>
        <v>107322</v>
      </c>
      <c r="P134" s="176">
        <f t="shared" si="118"/>
        <v>118864</v>
      </c>
      <c r="Q134" s="176">
        <f t="shared" si="118"/>
        <v>123267</v>
      </c>
      <c r="R134" s="177">
        <f>IFERROR(Q134/P134-1,"-")</f>
        <v>3.7042334096109908E-2</v>
      </c>
      <c r="S134" s="177">
        <f>IFERROR(Q134/L134-1,"-")</f>
        <v>0.27126562435543078</v>
      </c>
      <c r="T134" s="177">
        <f>Q134/Q$8</f>
        <v>5.2377081675308579E-2</v>
      </c>
      <c r="U134" s="176">
        <f>U135+U138</f>
        <v>116530</v>
      </c>
      <c r="V134" s="176">
        <f>V135+V138</f>
        <v>51722</v>
      </c>
      <c r="W134" s="176">
        <f>W135+W138</f>
        <v>140357</v>
      </c>
      <c r="X134" s="176">
        <f>X135+X138</f>
        <v>150841</v>
      </c>
      <c r="Y134" s="176">
        <f>Y135+Y138</f>
        <v>159058</v>
      </c>
      <c r="Z134" s="177">
        <f>IFERROR(Y134/X134-1,"-")</f>
        <v>5.4474579192659744E-2</v>
      </c>
      <c r="AA134" s="177">
        <f t="shared" ref="AA134:AA146" si="119">IFERROR(Y134/U134-1,"-")</f>
        <v>0.36495323092765819</v>
      </c>
      <c r="AB134" s="177">
        <f>Y134/Y$8</f>
        <v>5.5664238164463892E-2</v>
      </c>
    </row>
    <row r="135" spans="1:28" x14ac:dyDescent="0.25">
      <c r="A135" s="56"/>
      <c r="B135" s="157" t="s">
        <v>97</v>
      </c>
      <c r="C135" s="158">
        <v>6924</v>
      </c>
      <c r="D135" s="158">
        <v>2454</v>
      </c>
      <c r="E135" s="158">
        <v>3553</v>
      </c>
      <c r="F135" s="158">
        <v>3911</v>
      </c>
      <c r="G135" s="158">
        <v>5095</v>
      </c>
      <c r="H135" s="158">
        <v>5493</v>
      </c>
      <c r="I135" s="159">
        <f>IFERROR(H135/G135-1,"-")</f>
        <v>7.811579980372918E-2</v>
      </c>
      <c r="J135" s="160">
        <f>IFERROR(H135/C135-1,"-")</f>
        <v>-0.20667244367417681</v>
      </c>
      <c r="K135" s="159">
        <f>H135/H$8</f>
        <v>1.0898787899230359E-2</v>
      </c>
      <c r="L135" s="158">
        <v>16901</v>
      </c>
      <c r="M135" s="158">
        <v>6197</v>
      </c>
      <c r="N135" s="158">
        <v>7032</v>
      </c>
      <c r="O135" s="158">
        <v>11345</v>
      </c>
      <c r="P135" s="158">
        <v>11589</v>
      </c>
      <c r="Q135" s="158">
        <v>9045</v>
      </c>
      <c r="R135" s="159">
        <f>IFERROR(Q135/P135-1,"-")</f>
        <v>-0.21951850893088276</v>
      </c>
      <c r="S135" s="160">
        <f>IFERROR(Q135/L135-1,"-")</f>
        <v>-0.46482456659369265</v>
      </c>
      <c r="T135" s="159">
        <f>Q135/Q$8</f>
        <v>3.8432889885627627E-3</v>
      </c>
      <c r="U135" s="158">
        <v>23825</v>
      </c>
      <c r="V135" s="158">
        <v>27224</v>
      </c>
      <c r="W135" s="158">
        <v>15256</v>
      </c>
      <c r="X135" s="158">
        <v>16684</v>
      </c>
      <c r="Y135" s="158">
        <v>14538</v>
      </c>
      <c r="Z135" s="159">
        <f>IFERROR(Y135/X135-1,"-")</f>
        <v>-0.12862622872212903</v>
      </c>
      <c r="AA135" s="160">
        <f t="shared" si="119"/>
        <v>-0.389800629590766</v>
      </c>
      <c r="AB135" s="159">
        <f>Y135/Y$8</f>
        <v>5.0877459444666475E-3</v>
      </c>
    </row>
    <row r="136" spans="1:28" x14ac:dyDescent="0.25">
      <c r="A136" s="56"/>
      <c r="B136" s="162" t="s">
        <v>103</v>
      </c>
      <c r="C136" s="163">
        <v>6924</v>
      </c>
      <c r="D136" s="163">
        <v>2454</v>
      </c>
      <c r="E136" s="163">
        <v>3553</v>
      </c>
      <c r="F136" s="163">
        <v>3840</v>
      </c>
      <c r="G136" s="163">
        <v>5095</v>
      </c>
      <c r="H136" s="163">
        <v>5493</v>
      </c>
      <c r="I136" s="164">
        <f>IFERROR(H136/G136-1,"-")</f>
        <v>7.811579980372918E-2</v>
      </c>
      <c r="J136" s="165">
        <f>IFERROR(H136/C136-1,"-")</f>
        <v>-0.20667244367417681</v>
      </c>
      <c r="K136" s="164">
        <f>H136/H$8</f>
        <v>1.0898787899230359E-2</v>
      </c>
      <c r="L136" s="163">
        <v>6346</v>
      </c>
      <c r="M136" s="163">
        <v>3528</v>
      </c>
      <c r="N136" s="163">
        <v>3473</v>
      </c>
      <c r="O136" s="163">
        <v>6767</v>
      </c>
      <c r="P136" s="163">
        <v>5591</v>
      </c>
      <c r="Q136" s="163">
        <v>3736</v>
      </c>
      <c r="R136" s="164">
        <f>IFERROR(Q136/P136-1,"-")</f>
        <v>-0.33178322303702379</v>
      </c>
      <c r="S136" s="165">
        <f>IFERROR(Q136/L136-1,"-")</f>
        <v>-0.41128269776237003</v>
      </c>
      <c r="T136" s="164">
        <f>Q136/Q$8</f>
        <v>1.587454688918793E-3</v>
      </c>
      <c r="U136" s="163">
        <v>13270</v>
      </c>
      <c r="V136" s="163">
        <v>21570</v>
      </c>
      <c r="W136" s="163">
        <v>10607</v>
      </c>
      <c r="X136" s="163">
        <v>10686</v>
      </c>
      <c r="Y136" s="163">
        <v>9229</v>
      </c>
      <c r="Z136" s="164">
        <f>IFERROR(Y136/X136-1,"-")</f>
        <v>-0.13634662174808165</v>
      </c>
      <c r="AA136" s="165">
        <f t="shared" si="119"/>
        <v>-0.30452147701582521</v>
      </c>
      <c r="AB136" s="164">
        <f>Y136/Y$8</f>
        <v>3.2297982749678561E-3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10555</v>
      </c>
      <c r="M137" s="163">
        <v>2669</v>
      </c>
      <c r="N137" s="163">
        <v>3559</v>
      </c>
      <c r="O137" s="163">
        <v>4578</v>
      </c>
      <c r="P137" s="163">
        <v>5998</v>
      </c>
      <c r="Q137" s="163">
        <v>5309</v>
      </c>
      <c r="R137" s="164">
        <f>IFERROR(Q137/P137-1,"-")</f>
        <v>-0.11487162387462491</v>
      </c>
      <c r="S137" s="165">
        <f>IFERROR(Q137/L137-1,"-")</f>
        <v>-0.49701563240170532</v>
      </c>
      <c r="T137" s="164">
        <f>Q137/Q$8</f>
        <v>2.2558342996439698E-3</v>
      </c>
      <c r="U137" s="163">
        <v>10555</v>
      </c>
      <c r="V137" s="163">
        <v>5654</v>
      </c>
      <c r="W137" s="163">
        <v>4649</v>
      </c>
      <c r="X137" s="163">
        <v>5998</v>
      </c>
      <c r="Y137" s="163">
        <v>5309</v>
      </c>
      <c r="Z137" s="164">
        <f>IFERROR(Y137/X137-1,"-")</f>
        <v>-0.11487162387462491</v>
      </c>
      <c r="AA137" s="165">
        <f t="shared" si="119"/>
        <v>-0.49701563240170532</v>
      </c>
      <c r="AB137" s="164">
        <f>Y137/Y$8</f>
        <v>1.8579476694987917E-3</v>
      </c>
    </row>
    <row r="138" spans="1:28" x14ac:dyDescent="0.25">
      <c r="A138" s="56"/>
      <c r="B138" s="157" t="s">
        <v>107</v>
      </c>
      <c r="C138" s="158">
        <v>12642</v>
      </c>
      <c r="D138" s="158">
        <v>7408</v>
      </c>
      <c r="E138" s="158">
        <v>5099</v>
      </c>
      <c r="F138" s="158">
        <v>29124</v>
      </c>
      <c r="G138" s="158">
        <v>26882</v>
      </c>
      <c r="H138" s="158">
        <v>30298</v>
      </c>
      <c r="I138" s="159">
        <f>IFERROR(H138/G138-1,"-")</f>
        <v>0.12707387843166429</v>
      </c>
      <c r="J138" s="160">
        <f>IFERROR(H138/C138-1,"-")</f>
        <v>1.3966144597373833</v>
      </c>
      <c r="K138" s="159">
        <f>H138/H$8</f>
        <v>6.0114960089364899E-2</v>
      </c>
      <c r="L138" s="158">
        <v>80063</v>
      </c>
      <c r="M138" s="158">
        <v>34759</v>
      </c>
      <c r="N138" s="158">
        <v>8442</v>
      </c>
      <c r="O138" s="158">
        <v>95977</v>
      </c>
      <c r="P138" s="158">
        <v>107275</v>
      </c>
      <c r="Q138" s="158">
        <v>114222</v>
      </c>
      <c r="R138" s="159">
        <f>IFERROR(Q138/P138-1,"-")</f>
        <v>6.4758797483104091E-2</v>
      </c>
      <c r="S138" s="160">
        <f>IFERROR(Q138/L138-1,"-")</f>
        <v>0.42665151193435169</v>
      </c>
      <c r="T138" s="159">
        <f>Q138/Q$8</f>
        <v>4.8533792686745812E-2</v>
      </c>
      <c r="U138" s="158">
        <v>92705</v>
      </c>
      <c r="V138" s="158">
        <v>24498</v>
      </c>
      <c r="W138" s="158">
        <v>125101</v>
      </c>
      <c r="X138" s="158">
        <v>134157</v>
      </c>
      <c r="Y138" s="158">
        <v>144520</v>
      </c>
      <c r="Z138" s="159">
        <f>IFERROR(Y138/X138-1,"-")</f>
        <v>7.7245317053899587E-2</v>
      </c>
      <c r="AA138" s="160">
        <f t="shared" si="119"/>
        <v>0.55892346691116979</v>
      </c>
      <c r="AB138" s="159">
        <f>Y138/Y$8</f>
        <v>5.0576492219997243E-2</v>
      </c>
    </row>
    <row r="139" spans="1:28" s="56" customFormat="1" x14ac:dyDescent="0.25">
      <c r="B139" s="162" t="s">
        <v>110</v>
      </c>
      <c r="C139" s="163">
        <v>7377</v>
      </c>
      <c r="D139" s="163">
        <v>3361</v>
      </c>
      <c r="E139" s="163">
        <v>2156</v>
      </c>
      <c r="F139" s="163">
        <v>14464</v>
      </c>
      <c r="G139" s="163">
        <v>13806</v>
      </c>
      <c r="H139" s="163">
        <v>17363</v>
      </c>
      <c r="I139" s="164">
        <f t="shared" ref="I139:I146" si="120">IFERROR(H139/G139-1,"-")</f>
        <v>0.25764160509923228</v>
      </c>
      <c r="J139" s="165">
        <f t="shared" ref="J139:J146" si="121">IFERROR(H139/C139-1,"-")</f>
        <v>1.3536668022231257</v>
      </c>
      <c r="K139" s="164">
        <f t="shared" ref="K139:K146" si="122">H139/H$8</f>
        <v>3.4450328471570493E-2</v>
      </c>
      <c r="L139" s="163">
        <v>36493</v>
      </c>
      <c r="M139" s="163">
        <v>12472</v>
      </c>
      <c r="N139" s="163">
        <v>841</v>
      </c>
      <c r="O139" s="163">
        <v>39714</v>
      </c>
      <c r="P139" s="163">
        <v>43960</v>
      </c>
      <c r="Q139" s="163">
        <v>47643</v>
      </c>
      <c r="R139" s="164">
        <f t="shared" ref="R139:R146" si="123">IFERROR(Q139/P139-1,"-")</f>
        <v>8.3780709736123837E-2</v>
      </c>
      <c r="S139" s="165">
        <f t="shared" ref="S139:S146" si="124">IFERROR(Q139/L139-1,"-")</f>
        <v>0.30553804839284249</v>
      </c>
      <c r="T139" s="164">
        <f t="shared" ref="T139:T146" si="125">Q139/Q$8</f>
        <v>2.0243871451862433E-2</v>
      </c>
      <c r="U139" s="163">
        <v>43870</v>
      </c>
      <c r="V139" s="163">
        <v>3329</v>
      </c>
      <c r="W139" s="163">
        <v>54178</v>
      </c>
      <c r="X139" s="163">
        <v>57766</v>
      </c>
      <c r="Y139" s="163">
        <v>65006</v>
      </c>
      <c r="Z139" s="164">
        <f t="shared" ref="Z139:Z146" si="126">IFERROR(Y139/X139-1,"-")</f>
        <v>0.12533324100682064</v>
      </c>
      <c r="AA139" s="165">
        <f t="shared" si="119"/>
        <v>0.48178709824481425</v>
      </c>
      <c r="AB139" s="164">
        <f t="shared" ref="AB139:AB146" si="127">Y139/Y$8</f>
        <v>2.2749622566102551E-2</v>
      </c>
    </row>
    <row r="140" spans="1:28" s="56" customFormat="1" x14ac:dyDescent="0.25">
      <c r="B140" s="162" t="s">
        <v>113</v>
      </c>
      <c r="C140" s="163">
        <v>1020</v>
      </c>
      <c r="D140" s="163">
        <v>1257</v>
      </c>
      <c r="E140" s="163">
        <v>508</v>
      </c>
      <c r="F140" s="163">
        <v>861</v>
      </c>
      <c r="G140" s="163">
        <v>1273</v>
      </c>
      <c r="H140" s="163">
        <v>1115</v>
      </c>
      <c r="I140" s="164">
        <f t="shared" si="120"/>
        <v>-0.12411626080125693</v>
      </c>
      <c r="J140" s="165">
        <f t="shared" si="121"/>
        <v>9.3137254901960675E-2</v>
      </c>
      <c r="K140" s="164">
        <f t="shared" si="122"/>
        <v>2.2122971978230203E-3</v>
      </c>
      <c r="L140" s="163">
        <v>6680</v>
      </c>
      <c r="M140" s="163">
        <v>2280</v>
      </c>
      <c r="N140" s="163">
        <v>911</v>
      </c>
      <c r="O140" s="163">
        <v>6938</v>
      </c>
      <c r="P140" s="163">
        <v>10323</v>
      </c>
      <c r="Q140" s="163">
        <v>11255</v>
      </c>
      <c r="R140" s="164">
        <f t="shared" si="123"/>
        <v>9.0283832219316018E-2</v>
      </c>
      <c r="S140" s="165">
        <f t="shared" si="124"/>
        <v>0.68488023952095811</v>
      </c>
      <c r="T140" s="164">
        <f t="shared" si="125"/>
        <v>4.7823347226394579E-3</v>
      </c>
      <c r="U140" s="163">
        <v>7700</v>
      </c>
      <c r="V140" s="163">
        <v>2650</v>
      </c>
      <c r="W140" s="163">
        <v>7799</v>
      </c>
      <c r="X140" s="163">
        <v>11596</v>
      </c>
      <c r="Y140" s="163">
        <v>12370</v>
      </c>
      <c r="Z140" s="164">
        <f t="shared" si="126"/>
        <v>6.6747154191100444E-2</v>
      </c>
      <c r="AA140" s="165">
        <f t="shared" si="119"/>
        <v>0.60649350649350642</v>
      </c>
      <c r="AB140" s="164">
        <f t="shared" si="127"/>
        <v>4.3290285687888593E-3</v>
      </c>
    </row>
    <row r="141" spans="1:28" x14ac:dyDescent="0.25">
      <c r="A141" s="56"/>
      <c r="B141" s="162" t="s">
        <v>116</v>
      </c>
      <c r="C141" s="163">
        <v>552</v>
      </c>
      <c r="D141" s="163">
        <v>147</v>
      </c>
      <c r="E141" s="163">
        <v>300</v>
      </c>
      <c r="F141" s="163">
        <v>4432</v>
      </c>
      <c r="G141" s="163">
        <v>3314</v>
      </c>
      <c r="H141" s="163">
        <v>3497</v>
      </c>
      <c r="I141" s="164">
        <f t="shared" si="120"/>
        <v>5.5220277610138702E-2</v>
      </c>
      <c r="J141" s="165">
        <f t="shared" si="121"/>
        <v>5.3351449275362315</v>
      </c>
      <c r="K141" s="164">
        <f t="shared" si="122"/>
        <v>6.9384782966700467E-3</v>
      </c>
      <c r="L141" s="163">
        <v>10740</v>
      </c>
      <c r="M141" s="163">
        <v>3786</v>
      </c>
      <c r="N141" s="163">
        <v>2153</v>
      </c>
      <c r="O141" s="163">
        <v>11843</v>
      </c>
      <c r="P141" s="163">
        <v>10906</v>
      </c>
      <c r="Q141" s="163">
        <v>11213</v>
      </c>
      <c r="R141" s="164">
        <f t="shared" si="123"/>
        <v>2.8149642398679564E-2</v>
      </c>
      <c r="S141" s="165">
        <f t="shared" si="124"/>
        <v>4.4040968342644371E-2</v>
      </c>
      <c r="T141" s="164">
        <f t="shared" si="125"/>
        <v>4.7644886046162805E-3</v>
      </c>
      <c r="U141" s="163">
        <v>11292</v>
      </c>
      <c r="V141" s="163">
        <v>6122</v>
      </c>
      <c r="W141" s="163">
        <v>16275</v>
      </c>
      <c r="X141" s="163">
        <v>14220</v>
      </c>
      <c r="Y141" s="163">
        <v>14710</v>
      </c>
      <c r="Z141" s="164">
        <f t="shared" si="126"/>
        <v>3.4458509142053506E-2</v>
      </c>
      <c r="AA141" s="165">
        <f t="shared" si="119"/>
        <v>0.30269217144881333</v>
      </c>
      <c r="AB141" s="164">
        <f t="shared" si="127"/>
        <v>5.1479393894004943E-3</v>
      </c>
    </row>
    <row r="142" spans="1:28" x14ac:dyDescent="0.25">
      <c r="A142" s="56"/>
      <c r="B142" s="162" t="s">
        <v>123</v>
      </c>
      <c r="C142" s="163">
        <v>402</v>
      </c>
      <c r="D142" s="163">
        <v>113</v>
      </c>
      <c r="E142" s="163">
        <v>109</v>
      </c>
      <c r="F142" s="163">
        <v>3207</v>
      </c>
      <c r="G142" s="163">
        <v>2199</v>
      </c>
      <c r="H142" s="163">
        <v>1280</v>
      </c>
      <c r="I142" s="164">
        <f t="shared" si="120"/>
        <v>-0.41791723510686674</v>
      </c>
      <c r="J142" s="165">
        <f t="shared" si="121"/>
        <v>2.1840796019900499</v>
      </c>
      <c r="K142" s="164">
        <f t="shared" si="122"/>
        <v>2.5396775006398795E-3</v>
      </c>
      <c r="L142" s="163">
        <v>1356</v>
      </c>
      <c r="M142" s="163">
        <v>447</v>
      </c>
      <c r="N142" s="163">
        <v>152</v>
      </c>
      <c r="O142" s="163">
        <v>2708</v>
      </c>
      <c r="P142" s="163">
        <v>2721</v>
      </c>
      <c r="Q142" s="163">
        <v>2158</v>
      </c>
      <c r="R142" s="164">
        <f t="shared" si="123"/>
        <v>-0.20690922454979788</v>
      </c>
      <c r="S142" s="165">
        <f t="shared" si="124"/>
        <v>0.59144542772861364</v>
      </c>
      <c r="T142" s="164">
        <f t="shared" si="125"/>
        <v>9.169505403337139E-4</v>
      </c>
      <c r="U142" s="163">
        <v>1758</v>
      </c>
      <c r="V142" s="163">
        <v>376</v>
      </c>
      <c r="W142" s="163">
        <v>5915</v>
      </c>
      <c r="X142" s="163">
        <v>4920</v>
      </c>
      <c r="Y142" s="163">
        <v>3438</v>
      </c>
      <c r="Z142" s="164">
        <f t="shared" si="126"/>
        <v>-0.301219512195122</v>
      </c>
      <c r="AA142" s="165">
        <f t="shared" si="119"/>
        <v>0.95563139931740615</v>
      </c>
      <c r="AB142" s="164">
        <f t="shared" si="127"/>
        <v>1.2031689748986335E-3</v>
      </c>
    </row>
    <row r="143" spans="1:28" x14ac:dyDescent="0.25">
      <c r="A143" s="56"/>
      <c r="B143" s="162" t="s">
        <v>119</v>
      </c>
      <c r="C143" s="163">
        <v>125</v>
      </c>
      <c r="D143" s="163">
        <v>428</v>
      </c>
      <c r="E143" s="163">
        <v>538</v>
      </c>
      <c r="F143" s="163">
        <v>222</v>
      </c>
      <c r="G143" s="163">
        <v>668</v>
      </c>
      <c r="H143" s="163">
        <v>791</v>
      </c>
      <c r="I143" s="164">
        <f t="shared" si="120"/>
        <v>0.18413173652694614</v>
      </c>
      <c r="J143" s="165">
        <f t="shared" si="121"/>
        <v>5.3280000000000003</v>
      </c>
      <c r="K143" s="164">
        <f t="shared" si="122"/>
        <v>1.5694413304735506E-3</v>
      </c>
      <c r="L143" s="163">
        <v>2248</v>
      </c>
      <c r="M143" s="163">
        <v>773</v>
      </c>
      <c r="N143" s="163">
        <v>221</v>
      </c>
      <c r="O143" s="163">
        <v>2159</v>
      </c>
      <c r="P143" s="163">
        <v>2374</v>
      </c>
      <c r="Q143" s="163">
        <v>2764</v>
      </c>
      <c r="R143" s="164">
        <f t="shared" si="123"/>
        <v>0.16427969671440601</v>
      </c>
      <c r="S143" s="165">
        <f t="shared" si="124"/>
        <v>0.22953736654804269</v>
      </c>
      <c r="T143" s="164">
        <f t="shared" si="125"/>
        <v>1.1744445289538392E-3</v>
      </c>
      <c r="U143" s="163">
        <v>2373</v>
      </c>
      <c r="V143" s="163">
        <v>1163</v>
      </c>
      <c r="W143" s="163">
        <v>2381</v>
      </c>
      <c r="X143" s="163">
        <v>3042</v>
      </c>
      <c r="Y143" s="163">
        <v>3555</v>
      </c>
      <c r="Z143" s="164">
        <f t="shared" si="126"/>
        <v>0.16863905325443795</v>
      </c>
      <c r="AA143" s="165">
        <f t="shared" si="119"/>
        <v>0.49810366624525915</v>
      </c>
      <c r="AB143" s="164">
        <f t="shared" si="127"/>
        <v>1.2441145159292153E-3</v>
      </c>
    </row>
    <row r="144" spans="1:28" x14ac:dyDescent="0.25">
      <c r="A144" s="56"/>
      <c r="B144" s="162" t="s">
        <v>128</v>
      </c>
      <c r="C144" s="163">
        <v>245</v>
      </c>
      <c r="D144" s="163">
        <v>142</v>
      </c>
      <c r="E144" s="163">
        <v>0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-0.97551020408163269</v>
      </c>
      <c r="K144" s="164">
        <f t="shared" si="122"/>
        <v>1.1904738284249436E-5</v>
      </c>
      <c r="L144" s="163">
        <v>709</v>
      </c>
      <c r="M144" s="163">
        <v>1439</v>
      </c>
      <c r="N144" s="163">
        <v>15</v>
      </c>
      <c r="O144" s="163">
        <v>1564</v>
      </c>
      <c r="P144" s="163">
        <v>1815</v>
      </c>
      <c r="Q144" s="163">
        <v>1826</v>
      </c>
      <c r="R144" s="164">
        <f t="shared" si="123"/>
        <v>6.0606060606060996E-3</v>
      </c>
      <c r="S144" s="165">
        <f t="shared" si="124"/>
        <v>1.5754583921015515</v>
      </c>
      <c r="T144" s="164">
        <f t="shared" si="125"/>
        <v>7.7588122643621946E-4</v>
      </c>
      <c r="U144" s="163">
        <v>954</v>
      </c>
      <c r="V144" s="163">
        <v>34</v>
      </c>
      <c r="W144" s="163">
        <v>1643</v>
      </c>
      <c r="X144" s="163">
        <v>1954</v>
      </c>
      <c r="Y144" s="163">
        <v>1832</v>
      </c>
      <c r="Z144" s="164">
        <f t="shared" si="126"/>
        <v>-6.2436028659160647E-2</v>
      </c>
      <c r="AA144" s="165">
        <f t="shared" si="119"/>
        <v>0.92033542976939198</v>
      </c>
      <c r="AB144" s="164">
        <f t="shared" si="127"/>
        <v>6.4113018092329746E-4</v>
      </c>
    </row>
    <row r="145" spans="1:28" x14ac:dyDescent="0.25">
      <c r="A145" s="56"/>
      <c r="B145" s="162" t="s">
        <v>131</v>
      </c>
      <c r="C145" s="163">
        <v>71</v>
      </c>
      <c r="D145" s="163">
        <v>815</v>
      </c>
      <c r="E145" s="163">
        <v>2</v>
      </c>
      <c r="F145" s="163">
        <v>49</v>
      </c>
      <c r="G145" s="163">
        <v>62</v>
      </c>
      <c r="H145" s="163">
        <v>54</v>
      </c>
      <c r="I145" s="164">
        <f t="shared" si="120"/>
        <v>-0.12903225806451613</v>
      </c>
      <c r="J145" s="165">
        <f t="shared" si="121"/>
        <v>-0.23943661971830987</v>
      </c>
      <c r="K145" s="164">
        <f t="shared" si="122"/>
        <v>1.0714264455824492E-4</v>
      </c>
      <c r="L145" s="163">
        <v>3111</v>
      </c>
      <c r="M145" s="163">
        <v>2465</v>
      </c>
      <c r="N145" s="163">
        <v>4</v>
      </c>
      <c r="O145" s="163">
        <v>693</v>
      </c>
      <c r="P145" s="163">
        <v>1256</v>
      </c>
      <c r="Q145" s="163">
        <v>1108</v>
      </c>
      <c r="R145" s="164">
        <f t="shared" si="123"/>
        <v>-0.11783439490445857</v>
      </c>
      <c r="S145" s="165">
        <f t="shared" si="124"/>
        <v>-0.64384442301510769</v>
      </c>
      <c r="T145" s="164">
        <f t="shared" si="125"/>
        <v>4.7079758975428871E-4</v>
      </c>
      <c r="U145" s="163">
        <v>3182</v>
      </c>
      <c r="V145" s="163">
        <v>43</v>
      </c>
      <c r="W145" s="163">
        <v>742</v>
      </c>
      <c r="X145" s="163">
        <v>1318</v>
      </c>
      <c r="Y145" s="163">
        <v>1162</v>
      </c>
      <c r="Z145" s="164">
        <f t="shared" si="126"/>
        <v>-0.11836115326251895</v>
      </c>
      <c r="AA145" s="165">
        <f t="shared" si="119"/>
        <v>-0.63482086737900689</v>
      </c>
      <c r="AB145" s="164">
        <f t="shared" si="127"/>
        <v>4.0665571519261554E-4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2850</v>
      </c>
      <c r="D146" s="169">
        <f t="shared" si="128"/>
        <v>1145</v>
      </c>
      <c r="E146" s="169">
        <f t="shared" si="128"/>
        <v>1486</v>
      </c>
      <c r="F146" s="169">
        <f t="shared" si="128"/>
        <v>5810</v>
      </c>
      <c r="G146" s="169">
        <f t="shared" si="128"/>
        <v>5421</v>
      </c>
      <c r="H146" s="169">
        <f t="shared" si="128"/>
        <v>6192</v>
      </c>
      <c r="I146" s="170">
        <f t="shared" si="120"/>
        <v>0.14222468179302705</v>
      </c>
      <c r="J146" s="171">
        <f t="shared" si="121"/>
        <v>1.1726315789473682</v>
      </c>
      <c r="K146" s="170">
        <f t="shared" si="122"/>
        <v>1.2285689909345417E-2</v>
      </c>
      <c r="L146" s="169">
        <f t="shared" ref="L146:Q146" si="129">L138-SUM(L139:L145)</f>
        <v>18726</v>
      </c>
      <c r="M146" s="169">
        <f t="shared" si="129"/>
        <v>11097</v>
      </c>
      <c r="N146" s="169">
        <f t="shared" si="129"/>
        <v>4145</v>
      </c>
      <c r="O146" s="169">
        <f t="shared" si="129"/>
        <v>30358</v>
      </c>
      <c r="P146" s="169">
        <f t="shared" si="129"/>
        <v>33920</v>
      </c>
      <c r="Q146" s="169">
        <f t="shared" si="129"/>
        <v>36255</v>
      </c>
      <c r="R146" s="170">
        <f t="shared" si="123"/>
        <v>6.8838443396226356E-2</v>
      </c>
      <c r="S146" s="171">
        <f t="shared" si="124"/>
        <v>0.93607818007049026</v>
      </c>
      <c r="T146" s="170">
        <f t="shared" si="125"/>
        <v>1.5405024022149582E-2</v>
      </c>
      <c r="U146" s="169">
        <f>U138-SUM(U139:U145)</f>
        <v>21576</v>
      </c>
      <c r="V146" s="169">
        <f>V138-SUM(V139:V145)</f>
        <v>10781</v>
      </c>
      <c r="W146" s="169">
        <f>W138-SUM(W139:W145)</f>
        <v>36168</v>
      </c>
      <c r="X146" s="169">
        <f>X138-SUM(X139:X145)</f>
        <v>39341</v>
      </c>
      <c r="Y146" s="169">
        <f>Y138-SUM(Y139:Y145)</f>
        <v>42447</v>
      </c>
      <c r="Z146" s="170">
        <f t="shared" si="126"/>
        <v>7.8950712996619377E-2</v>
      </c>
      <c r="AA146" s="171">
        <f t="shared" si="119"/>
        <v>0.96732480533926579</v>
      </c>
      <c r="AB146" s="170">
        <f t="shared" si="127"/>
        <v>1.4854832308761575E-2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18364</v>
      </c>
      <c r="D148" s="176">
        <f t="shared" si="130"/>
        <v>7012</v>
      </c>
      <c r="E148" s="176">
        <f t="shared" si="130"/>
        <v>6583</v>
      </c>
      <c r="F148" s="176">
        <f t="shared" si="130"/>
        <v>19262</v>
      </c>
      <c r="G148" s="176">
        <f t="shared" si="130"/>
        <v>18910</v>
      </c>
      <c r="H148" s="176">
        <f t="shared" si="130"/>
        <v>23005</v>
      </c>
      <c r="I148" s="177">
        <f>IFERROR(H148/G148-1,"-")</f>
        <v>0.2165520888418826</v>
      </c>
      <c r="J148" s="177">
        <f>IFERROR(H148/C148-1,"-")</f>
        <v>0.25272271836201265</v>
      </c>
      <c r="K148" s="177">
        <f>H148/H$8</f>
        <v>4.564475070485971E-2</v>
      </c>
      <c r="L148" s="176">
        <f t="shared" ref="L148:Q148" si="131">L149+L152</f>
        <v>66046</v>
      </c>
      <c r="M148" s="176">
        <f t="shared" si="131"/>
        <v>19650</v>
      </c>
      <c r="N148" s="176">
        <f t="shared" si="131"/>
        <v>28236</v>
      </c>
      <c r="O148" s="176">
        <f t="shared" si="131"/>
        <v>50933</v>
      </c>
      <c r="P148" s="176">
        <f t="shared" si="131"/>
        <v>54644</v>
      </c>
      <c r="Q148" s="176">
        <f t="shared" si="131"/>
        <v>53069</v>
      </c>
      <c r="R148" s="177">
        <f>IFERROR(Q148/P148-1,"-")</f>
        <v>-2.8822926579313402E-2</v>
      </c>
      <c r="S148" s="177">
        <f>IFERROR(Q148/L148-1,"-")</f>
        <v>-0.19648426854010836</v>
      </c>
      <c r="T148" s="177">
        <f>Q148/Q$8</f>
        <v>2.2549419937428112E-2</v>
      </c>
      <c r="U148" s="176">
        <f>U149+U152</f>
        <v>84410</v>
      </c>
      <c r="V148" s="176">
        <f>V149+V152</f>
        <v>34819</v>
      </c>
      <c r="W148" s="176">
        <f>W149+W152</f>
        <v>70195</v>
      </c>
      <c r="X148" s="176">
        <f>X149+X152</f>
        <v>73554</v>
      </c>
      <c r="Y148" s="176">
        <f>Y149+Y152</f>
        <v>76074</v>
      </c>
      <c r="Z148" s="177">
        <f>IFERROR(Y148/X148-1,"-")</f>
        <v>3.4260543274329036E-2</v>
      </c>
      <c r="AA148" s="177">
        <f t="shared" ref="AA148:AA160" si="132">IFERROR(Y148/U148-1,"-")</f>
        <v>-9.8756071555502922E-2</v>
      </c>
      <c r="AB148" s="177">
        <f>Y148/Y$8</f>
        <v>2.6623000755217757E-2</v>
      </c>
    </row>
    <row r="149" spans="1:28" x14ac:dyDescent="0.25">
      <c r="A149" s="56"/>
      <c r="B149" s="157" t="s">
        <v>97</v>
      </c>
      <c r="C149" s="158">
        <v>11948</v>
      </c>
      <c r="D149" s="158">
        <v>4593</v>
      </c>
      <c r="E149" s="158">
        <v>3752</v>
      </c>
      <c r="F149" s="158">
        <v>12035</v>
      </c>
      <c r="G149" s="158">
        <v>12175</v>
      </c>
      <c r="H149" s="158">
        <v>12744</v>
      </c>
      <c r="I149" s="159">
        <f>IFERROR(H149/G149-1,"-")</f>
        <v>4.6735112936344914E-2</v>
      </c>
      <c r="J149" s="160">
        <f>IFERROR(H149/C149-1,"-")</f>
        <v>6.6622028791429422E-2</v>
      </c>
      <c r="K149" s="159">
        <f>H149/H$8</f>
        <v>2.5285664115745801E-2</v>
      </c>
      <c r="L149" s="158">
        <v>26917</v>
      </c>
      <c r="M149" s="158">
        <v>6052</v>
      </c>
      <c r="N149" s="158">
        <v>19303</v>
      </c>
      <c r="O149" s="158">
        <v>26065</v>
      </c>
      <c r="P149" s="158">
        <v>27012</v>
      </c>
      <c r="Q149" s="158">
        <v>22531</v>
      </c>
      <c r="R149" s="159">
        <f>IFERROR(Q149/P149-1,"-")</f>
        <v>-0.16588923441433434</v>
      </c>
      <c r="S149" s="160">
        <f>IFERROR(Q149/L149-1,"-")</f>
        <v>-0.16294535052197501</v>
      </c>
      <c r="T149" s="159">
        <f>Q149/Q$8</f>
        <v>9.573592504290504E-3</v>
      </c>
      <c r="U149" s="158">
        <v>38865</v>
      </c>
      <c r="V149" s="158">
        <v>23055</v>
      </c>
      <c r="W149" s="158">
        <v>38100</v>
      </c>
      <c r="X149" s="158">
        <v>39187</v>
      </c>
      <c r="Y149" s="158">
        <v>35275</v>
      </c>
      <c r="Z149" s="159">
        <f>IFERROR(Y149/X149-1,"-")</f>
        <v>-9.982902493173762E-2</v>
      </c>
      <c r="AA149" s="160">
        <f t="shared" si="132"/>
        <v>-9.2371027917149129E-2</v>
      </c>
      <c r="AB149" s="159">
        <f>Y149/Y$8</f>
        <v>1.2344905639775828E-2</v>
      </c>
    </row>
    <row r="150" spans="1:28" x14ac:dyDescent="0.25">
      <c r="A150" s="56"/>
      <c r="B150" s="162" t="s">
        <v>103</v>
      </c>
      <c r="C150" s="163">
        <v>3843</v>
      </c>
      <c r="D150" s="163">
        <v>1112</v>
      </c>
      <c r="E150" s="163">
        <v>1601</v>
      </c>
      <c r="F150" s="163">
        <v>4558</v>
      </c>
      <c r="G150" s="163">
        <v>3388</v>
      </c>
      <c r="H150" s="163">
        <v>3652</v>
      </c>
      <c r="I150" s="164">
        <f>IFERROR(H150/G150-1,"-")</f>
        <v>7.7922077922077948E-2</v>
      </c>
      <c r="J150" s="165">
        <f>IFERROR(H150/C150-1,"-")</f>
        <v>-4.9700754618787424E-2</v>
      </c>
      <c r="K150" s="164">
        <f>H150/H$8</f>
        <v>7.2460173690131564E-3</v>
      </c>
      <c r="L150" s="163">
        <v>20310</v>
      </c>
      <c r="M150" s="163">
        <v>4344</v>
      </c>
      <c r="N150" s="163">
        <v>16886</v>
      </c>
      <c r="O150" s="163">
        <v>22789</v>
      </c>
      <c r="P150" s="163">
        <v>25249</v>
      </c>
      <c r="Q150" s="163">
        <v>20673</v>
      </c>
      <c r="R150" s="164">
        <f>IFERROR(Q150/P150-1,"-")</f>
        <v>-0.18123490039209478</v>
      </c>
      <c r="S150" s="165">
        <f>IFERROR(Q150/L150-1,"-")</f>
        <v>1.787296898079771E-2</v>
      </c>
      <c r="T150" s="164">
        <f>Q150/Q$8</f>
        <v>8.7841142355509112E-3</v>
      </c>
      <c r="U150" s="163">
        <v>24153</v>
      </c>
      <c r="V150" s="163">
        <v>18487</v>
      </c>
      <c r="W150" s="163">
        <v>27347</v>
      </c>
      <c r="X150" s="163">
        <v>28637</v>
      </c>
      <c r="Y150" s="163">
        <v>24325</v>
      </c>
      <c r="Z150" s="164">
        <f>IFERROR(Y150/X150-1,"-")</f>
        <v>-0.15057443167929596</v>
      </c>
      <c r="AA150" s="165">
        <f t="shared" si="132"/>
        <v>7.121268579472595E-3</v>
      </c>
      <c r="AB150" s="164">
        <f>Y150/Y$8</f>
        <v>8.5128229535803551E-3</v>
      </c>
    </row>
    <row r="151" spans="1:28" x14ac:dyDescent="0.25">
      <c r="A151" s="56"/>
      <c r="B151" s="162" t="s">
        <v>100</v>
      </c>
      <c r="C151" s="163">
        <v>8105</v>
      </c>
      <c r="D151" s="163">
        <v>3481</v>
      </c>
      <c r="E151" s="163">
        <v>2151</v>
      </c>
      <c r="F151" s="163">
        <v>7477</v>
      </c>
      <c r="G151" s="163">
        <v>8787</v>
      </c>
      <c r="H151" s="163">
        <v>9092</v>
      </c>
      <c r="I151" s="164">
        <f>IFERROR(H151/G151-1,"-")</f>
        <v>3.4710367588483004E-2</v>
      </c>
      <c r="J151" s="165">
        <f>IFERROR(H151/C151-1,"-")</f>
        <v>0.12177668106107342</v>
      </c>
      <c r="K151" s="164">
        <f>H151/H$8</f>
        <v>1.8039646746732644E-2</v>
      </c>
      <c r="L151" s="163">
        <v>6607</v>
      </c>
      <c r="M151" s="163">
        <v>1708</v>
      </c>
      <c r="N151" s="163">
        <v>2417</v>
      </c>
      <c r="O151" s="163">
        <v>3276</v>
      </c>
      <c r="P151" s="163">
        <v>1763</v>
      </c>
      <c r="Q151" s="163">
        <v>1858</v>
      </c>
      <c r="R151" s="164">
        <f>IFERROR(Q151/P151-1,"-")</f>
        <v>5.3885422575155939E-2</v>
      </c>
      <c r="S151" s="165">
        <f>IFERROR(Q151/L151-1,"-")</f>
        <v>-0.71878310882397456</v>
      </c>
      <c r="T151" s="164">
        <f>Q151/Q$8</f>
        <v>7.8947826873959246E-4</v>
      </c>
      <c r="U151" s="163">
        <v>14712</v>
      </c>
      <c r="V151" s="163">
        <v>4568</v>
      </c>
      <c r="W151" s="163">
        <v>10753</v>
      </c>
      <c r="X151" s="163">
        <v>10550</v>
      </c>
      <c r="Y151" s="163">
        <v>10950</v>
      </c>
      <c r="Z151" s="164">
        <f>IFERROR(Y151/X151-1,"-")</f>
        <v>3.7914691943127909E-2</v>
      </c>
      <c r="AA151" s="165">
        <f t="shared" si="132"/>
        <v>-0.25570962479608483</v>
      </c>
      <c r="AB151" s="164">
        <f>Y151/Y$8</f>
        <v>3.8320826861954734E-3</v>
      </c>
    </row>
    <row r="152" spans="1:28" x14ac:dyDescent="0.25">
      <c r="A152" s="56"/>
      <c r="B152" s="157" t="s">
        <v>107</v>
      </c>
      <c r="C152" s="158">
        <v>6416</v>
      </c>
      <c r="D152" s="158">
        <v>2419</v>
      </c>
      <c r="E152" s="158">
        <v>2831</v>
      </c>
      <c r="F152" s="158">
        <v>7227</v>
      </c>
      <c r="G152" s="158">
        <v>6735</v>
      </c>
      <c r="H152" s="158">
        <v>10261</v>
      </c>
      <c r="I152" s="159">
        <f>IFERROR(H152/G152-1,"-")</f>
        <v>0.52353377876763174</v>
      </c>
      <c r="J152" s="160">
        <f>IFERROR(H152/C152-1,"-")</f>
        <v>0.59928304239401498</v>
      </c>
      <c r="K152" s="159">
        <f>H152/H$8</f>
        <v>2.0359086589113909E-2</v>
      </c>
      <c r="L152" s="158">
        <v>39129</v>
      </c>
      <c r="M152" s="158">
        <v>13598</v>
      </c>
      <c r="N152" s="158">
        <v>8933</v>
      </c>
      <c r="O152" s="158">
        <v>24868</v>
      </c>
      <c r="P152" s="158">
        <v>27632</v>
      </c>
      <c r="Q152" s="158">
        <v>30538</v>
      </c>
      <c r="R152" s="159">
        <f>IFERROR(Q152/P152-1,"-")</f>
        <v>0.10516792125072372</v>
      </c>
      <c r="S152" s="160">
        <f>IFERROR(Q152/L152-1,"-")</f>
        <v>-0.21955582815814356</v>
      </c>
      <c r="T152" s="159">
        <f>Q152/Q$8</f>
        <v>1.2975827433137606E-2</v>
      </c>
      <c r="U152" s="158">
        <v>45545</v>
      </c>
      <c r="V152" s="158">
        <v>11764</v>
      </c>
      <c r="W152" s="158">
        <v>32095</v>
      </c>
      <c r="X152" s="158">
        <v>34367</v>
      </c>
      <c r="Y152" s="158">
        <v>40799</v>
      </c>
      <c r="Z152" s="159">
        <f>IFERROR(Y152/X152-1,"-")</f>
        <v>0.18715628364419357</v>
      </c>
      <c r="AA152" s="160">
        <f t="shared" si="132"/>
        <v>-0.1042046327807663</v>
      </c>
      <c r="AB152" s="159">
        <f>Y152/Y$8</f>
        <v>1.4278095115441928E-2</v>
      </c>
    </row>
    <row r="153" spans="1:28" s="56" customFormat="1" x14ac:dyDescent="0.25">
      <c r="B153" s="162" t="s">
        <v>110</v>
      </c>
      <c r="C153" s="163">
        <v>678</v>
      </c>
      <c r="D153" s="163">
        <v>297</v>
      </c>
      <c r="E153" s="163">
        <v>135</v>
      </c>
      <c r="F153" s="163">
        <v>623</v>
      </c>
      <c r="G153" s="163">
        <v>559</v>
      </c>
      <c r="H153" s="163">
        <v>863</v>
      </c>
      <c r="I153" s="164">
        <f t="shared" ref="I153:I160" si="133">IFERROR(H153/G153-1,"-")</f>
        <v>0.54382826475849733</v>
      </c>
      <c r="J153" s="165">
        <f t="shared" ref="J153:J160" si="134">IFERROR(H153/C153-1,"-")</f>
        <v>0.27286135693215341</v>
      </c>
      <c r="K153" s="164">
        <f t="shared" ref="K153:K160" si="135">H153/H$8</f>
        <v>1.712298189884544E-3</v>
      </c>
      <c r="L153" s="163">
        <v>13810</v>
      </c>
      <c r="M153" s="163">
        <v>4649</v>
      </c>
      <c r="N153" s="163">
        <v>628</v>
      </c>
      <c r="O153" s="163">
        <v>11552</v>
      </c>
      <c r="P153" s="163">
        <v>11407</v>
      </c>
      <c r="Q153" s="163">
        <v>12499</v>
      </c>
      <c r="R153" s="164">
        <f t="shared" ref="R153:R160" si="136">IFERROR(Q153/P153-1,"-")</f>
        <v>9.5730691680546931E-2</v>
      </c>
      <c r="S153" s="165">
        <f t="shared" ref="S153:S160" si="137">IFERROR(Q153/L153-1,"-")</f>
        <v>-9.4931209268645955E-2</v>
      </c>
      <c r="T153" s="164">
        <f t="shared" ref="T153:T160" si="138">Q153/Q$8</f>
        <v>5.3109197421830814E-3</v>
      </c>
      <c r="U153" s="163">
        <v>14488</v>
      </c>
      <c r="V153" s="163">
        <v>763</v>
      </c>
      <c r="W153" s="163">
        <v>12175</v>
      </c>
      <c r="X153" s="163">
        <v>11966</v>
      </c>
      <c r="Y153" s="163">
        <v>13362</v>
      </c>
      <c r="Z153" s="164">
        <f t="shared" ref="Z153:Z160" si="139">IFERROR(Y153/X153-1,"-")</f>
        <v>0.11666388099615577</v>
      </c>
      <c r="AA153" s="165">
        <f t="shared" si="132"/>
        <v>-7.7719491993373802E-2</v>
      </c>
      <c r="AB153" s="164">
        <f t="shared" ref="AB153:AB160" si="140">Y153/Y$8</f>
        <v>4.6761907628259285E-3</v>
      </c>
    </row>
    <row r="154" spans="1:28" s="56" customFormat="1" x14ac:dyDescent="0.25">
      <c r="B154" s="162" t="s">
        <v>113</v>
      </c>
      <c r="C154" s="163">
        <v>1216</v>
      </c>
      <c r="D154" s="163">
        <v>434</v>
      </c>
      <c r="E154" s="163">
        <v>416</v>
      </c>
      <c r="F154" s="163">
        <v>1308</v>
      </c>
      <c r="G154" s="163">
        <v>1380</v>
      </c>
      <c r="H154" s="163">
        <v>1809</v>
      </c>
      <c r="I154" s="164">
        <f t="shared" si="133"/>
        <v>0.3108695652173914</v>
      </c>
      <c r="J154" s="165">
        <f t="shared" si="134"/>
        <v>0.48766447368421062</v>
      </c>
      <c r="K154" s="164">
        <f t="shared" si="135"/>
        <v>3.589278592701205E-3</v>
      </c>
      <c r="L154" s="163">
        <v>9826</v>
      </c>
      <c r="M154" s="163">
        <v>3566</v>
      </c>
      <c r="N154" s="163">
        <v>1739</v>
      </c>
      <c r="O154" s="163">
        <v>4702</v>
      </c>
      <c r="P154" s="163">
        <v>4696</v>
      </c>
      <c r="Q154" s="163">
        <v>4283</v>
      </c>
      <c r="R154" s="164">
        <f t="shared" si="136"/>
        <v>-8.7947189097103973E-2</v>
      </c>
      <c r="S154" s="165">
        <f t="shared" si="137"/>
        <v>-0.56411561164258095</v>
      </c>
      <c r="T154" s="164">
        <f t="shared" si="138"/>
        <v>1.8198791307920744E-3</v>
      </c>
      <c r="U154" s="163">
        <v>11042</v>
      </c>
      <c r="V154" s="163">
        <v>2155</v>
      </c>
      <c r="W154" s="163">
        <v>6010</v>
      </c>
      <c r="X154" s="163">
        <v>6076</v>
      </c>
      <c r="Y154" s="163">
        <v>6092</v>
      </c>
      <c r="Z154" s="164">
        <f t="shared" si="139"/>
        <v>2.6333113890717463E-3</v>
      </c>
      <c r="AA154" s="165">
        <f t="shared" si="132"/>
        <v>-0.44828835355913788</v>
      </c>
      <c r="AB154" s="164">
        <f t="shared" si="140"/>
        <v>2.1319678287034542E-3</v>
      </c>
    </row>
    <row r="155" spans="1:28" x14ac:dyDescent="0.25">
      <c r="A155" s="56"/>
      <c r="B155" s="162" t="s">
        <v>116</v>
      </c>
      <c r="C155" s="163">
        <v>858</v>
      </c>
      <c r="D155" s="163">
        <v>345</v>
      </c>
      <c r="E155" s="163">
        <v>686</v>
      </c>
      <c r="F155" s="163">
        <v>1380</v>
      </c>
      <c r="G155" s="163">
        <v>1244</v>
      </c>
      <c r="H155" s="163">
        <v>1791</v>
      </c>
      <c r="I155" s="164">
        <f t="shared" si="133"/>
        <v>0.43971061093247599</v>
      </c>
      <c r="J155" s="165">
        <f t="shared" si="134"/>
        <v>1.0874125874125875</v>
      </c>
      <c r="K155" s="164">
        <f t="shared" si="135"/>
        <v>3.5535643778484565E-3</v>
      </c>
      <c r="L155" s="163">
        <v>6024</v>
      </c>
      <c r="M155" s="163">
        <v>1555</v>
      </c>
      <c r="N155" s="163">
        <v>2352</v>
      </c>
      <c r="O155" s="163">
        <v>2594</v>
      </c>
      <c r="P155" s="163">
        <v>4287</v>
      </c>
      <c r="Q155" s="163">
        <v>5235</v>
      </c>
      <c r="R155" s="164">
        <f t="shared" si="136"/>
        <v>0.22113365990202949</v>
      </c>
      <c r="S155" s="165">
        <f t="shared" si="137"/>
        <v>-0.13097609561752988</v>
      </c>
      <c r="T155" s="164">
        <f t="shared" si="138"/>
        <v>2.2243911393174201E-3</v>
      </c>
      <c r="U155" s="163">
        <v>6882</v>
      </c>
      <c r="V155" s="163">
        <v>3038</v>
      </c>
      <c r="W155" s="163">
        <v>3974</v>
      </c>
      <c r="X155" s="163">
        <v>5531</v>
      </c>
      <c r="Y155" s="163">
        <v>7026</v>
      </c>
      <c r="Z155" s="164">
        <f t="shared" si="139"/>
        <v>0.27029470258542765</v>
      </c>
      <c r="AA155" s="165">
        <f t="shared" si="132"/>
        <v>2.0924149956408122E-2</v>
      </c>
      <c r="AB155" s="164">
        <f t="shared" si="140"/>
        <v>2.4588322331698079E-3</v>
      </c>
    </row>
    <row r="156" spans="1:28" x14ac:dyDescent="0.25">
      <c r="A156" s="56"/>
      <c r="B156" s="162" t="s">
        <v>123</v>
      </c>
      <c r="C156" s="163">
        <v>310</v>
      </c>
      <c r="D156" s="163">
        <v>215</v>
      </c>
      <c r="E156" s="163">
        <v>114</v>
      </c>
      <c r="F156" s="163">
        <v>457</v>
      </c>
      <c r="G156" s="163">
        <v>379</v>
      </c>
      <c r="H156" s="163">
        <v>549</v>
      </c>
      <c r="I156" s="164">
        <f t="shared" si="133"/>
        <v>0.44854881266490776</v>
      </c>
      <c r="J156" s="165">
        <f t="shared" si="134"/>
        <v>0.7709677419354839</v>
      </c>
      <c r="K156" s="164">
        <f t="shared" si="135"/>
        <v>1.0892835530088233E-3</v>
      </c>
      <c r="L156" s="163">
        <v>616</v>
      </c>
      <c r="M156" s="163">
        <v>313</v>
      </c>
      <c r="N156" s="163">
        <v>261</v>
      </c>
      <c r="O156" s="163">
        <v>526</v>
      </c>
      <c r="P156" s="163">
        <v>511</v>
      </c>
      <c r="Q156" s="163">
        <v>666</v>
      </c>
      <c r="R156" s="164">
        <f t="shared" si="136"/>
        <v>0.30332681017612528</v>
      </c>
      <c r="S156" s="165">
        <f t="shared" si="137"/>
        <v>8.1168831168831224E-2</v>
      </c>
      <c r="T156" s="164">
        <f t="shared" si="138"/>
        <v>2.829884429389497E-4</v>
      </c>
      <c r="U156" s="163">
        <v>926</v>
      </c>
      <c r="V156" s="163">
        <v>375</v>
      </c>
      <c r="W156" s="163">
        <v>983</v>
      </c>
      <c r="X156" s="163">
        <v>890</v>
      </c>
      <c r="Y156" s="163">
        <v>1215</v>
      </c>
      <c r="Z156" s="164">
        <f t="shared" si="139"/>
        <v>0.36516853932584259</v>
      </c>
      <c r="AA156" s="165">
        <f t="shared" si="132"/>
        <v>0.3120950323974081</v>
      </c>
      <c r="AB156" s="164">
        <f t="shared" si="140"/>
        <v>4.2520369531757991E-4</v>
      </c>
    </row>
    <row r="157" spans="1:28" x14ac:dyDescent="0.25">
      <c r="A157" s="56"/>
      <c r="B157" s="162" t="s">
        <v>119</v>
      </c>
      <c r="C157" s="163">
        <v>256</v>
      </c>
      <c r="D157" s="163">
        <v>125</v>
      </c>
      <c r="E157" s="163">
        <v>152</v>
      </c>
      <c r="F157" s="163">
        <v>320</v>
      </c>
      <c r="G157" s="163">
        <v>310</v>
      </c>
      <c r="H157" s="163">
        <v>450</v>
      </c>
      <c r="I157" s="164">
        <f t="shared" si="133"/>
        <v>0.45161290322580649</v>
      </c>
      <c r="J157" s="165">
        <f t="shared" si="134"/>
        <v>0.7578125</v>
      </c>
      <c r="K157" s="164">
        <f t="shared" si="135"/>
        <v>8.9285537131870768E-4</v>
      </c>
      <c r="L157" s="163">
        <v>1772</v>
      </c>
      <c r="M157" s="163">
        <v>686</v>
      </c>
      <c r="N157" s="163">
        <v>800</v>
      </c>
      <c r="O157" s="163">
        <v>1749</v>
      </c>
      <c r="P157" s="163">
        <v>1493</v>
      </c>
      <c r="Q157" s="163">
        <v>1780</v>
      </c>
      <c r="R157" s="164">
        <f t="shared" si="136"/>
        <v>0.19223040857334217</v>
      </c>
      <c r="S157" s="165">
        <f t="shared" si="137"/>
        <v>4.5146726862301811E-3</v>
      </c>
      <c r="T157" s="164">
        <f t="shared" si="138"/>
        <v>7.5633547812512078E-4</v>
      </c>
      <c r="U157" s="163">
        <v>2028</v>
      </c>
      <c r="V157" s="163">
        <v>952</v>
      </c>
      <c r="W157" s="163">
        <v>2069</v>
      </c>
      <c r="X157" s="163">
        <v>1803</v>
      </c>
      <c r="Y157" s="163">
        <v>2230</v>
      </c>
      <c r="Z157" s="164">
        <f t="shared" si="139"/>
        <v>0.23682750970604549</v>
      </c>
      <c r="AA157" s="165">
        <f t="shared" si="132"/>
        <v>9.9605522682445713E-2</v>
      </c>
      <c r="AB157" s="164">
        <f t="shared" si="140"/>
        <v>7.8041501280510552E-4</v>
      </c>
    </row>
    <row r="158" spans="1:28" x14ac:dyDescent="0.25">
      <c r="A158" s="56"/>
      <c r="B158" s="162" t="s">
        <v>128</v>
      </c>
      <c r="C158" s="163">
        <v>119</v>
      </c>
      <c r="D158" s="163">
        <v>44</v>
      </c>
      <c r="E158" s="163">
        <v>21</v>
      </c>
      <c r="F158" s="163">
        <v>78</v>
      </c>
      <c r="G158" s="163">
        <v>72</v>
      </c>
      <c r="H158" s="163">
        <v>71</v>
      </c>
      <c r="I158" s="164">
        <f t="shared" si="133"/>
        <v>-1.388888888888884E-2</v>
      </c>
      <c r="J158" s="165">
        <f t="shared" si="134"/>
        <v>-0.40336134453781514</v>
      </c>
      <c r="K158" s="164">
        <f t="shared" si="135"/>
        <v>1.4087273636361833E-4</v>
      </c>
      <c r="L158" s="163">
        <v>189</v>
      </c>
      <c r="M158" s="163">
        <v>170</v>
      </c>
      <c r="N158" s="163">
        <v>16</v>
      </c>
      <c r="O158" s="163">
        <v>189</v>
      </c>
      <c r="P158" s="163">
        <v>183</v>
      </c>
      <c r="Q158" s="163">
        <v>201</v>
      </c>
      <c r="R158" s="164">
        <f t="shared" si="136"/>
        <v>9.8360655737705027E-2</v>
      </c>
      <c r="S158" s="165">
        <f t="shared" si="137"/>
        <v>6.3492063492063489E-2</v>
      </c>
      <c r="T158" s="164">
        <f t="shared" si="138"/>
        <v>8.5406421968061392E-5</v>
      </c>
      <c r="U158" s="163">
        <v>308</v>
      </c>
      <c r="V158" s="163">
        <v>37</v>
      </c>
      <c r="W158" s="163">
        <v>267</v>
      </c>
      <c r="X158" s="163">
        <v>255</v>
      </c>
      <c r="Y158" s="163">
        <v>272</v>
      </c>
      <c r="Z158" s="164">
        <f t="shared" si="139"/>
        <v>6.6666666666666652E-2</v>
      </c>
      <c r="AA158" s="165">
        <f t="shared" si="132"/>
        <v>-0.11688311688311692</v>
      </c>
      <c r="AB158" s="164">
        <f t="shared" si="140"/>
        <v>9.5189633848873859E-5</v>
      </c>
    </row>
    <row r="159" spans="1:28" x14ac:dyDescent="0.25">
      <c r="A159" s="56"/>
      <c r="B159" s="162" t="s">
        <v>131</v>
      </c>
      <c r="C159" s="163">
        <v>111</v>
      </c>
      <c r="D159" s="163">
        <v>56</v>
      </c>
      <c r="E159" s="163">
        <v>28</v>
      </c>
      <c r="F159" s="163">
        <v>60</v>
      </c>
      <c r="G159" s="163">
        <v>49</v>
      </c>
      <c r="H159" s="163">
        <v>50</v>
      </c>
      <c r="I159" s="164">
        <f t="shared" si="133"/>
        <v>2.0408163265306145E-2</v>
      </c>
      <c r="J159" s="165">
        <f t="shared" si="134"/>
        <v>-0.54954954954954949</v>
      </c>
      <c r="K159" s="164">
        <f t="shared" si="135"/>
        <v>9.9206152368745305E-5</v>
      </c>
      <c r="L159" s="163">
        <v>455</v>
      </c>
      <c r="M159" s="163">
        <v>221</v>
      </c>
      <c r="N159" s="163">
        <v>41</v>
      </c>
      <c r="O159" s="163">
        <v>338</v>
      </c>
      <c r="P159" s="163">
        <v>468</v>
      </c>
      <c r="Q159" s="163">
        <v>339</v>
      </c>
      <c r="R159" s="164">
        <f t="shared" si="136"/>
        <v>-0.27564102564102566</v>
      </c>
      <c r="S159" s="165">
        <f t="shared" si="137"/>
        <v>-0.25494505494505493</v>
      </c>
      <c r="T159" s="164">
        <f t="shared" si="138"/>
        <v>1.4404366690135727E-4</v>
      </c>
      <c r="U159" s="163">
        <v>566</v>
      </c>
      <c r="V159" s="163">
        <v>69</v>
      </c>
      <c r="W159" s="163">
        <v>398</v>
      </c>
      <c r="X159" s="163">
        <v>517</v>
      </c>
      <c r="Y159" s="163">
        <v>389</v>
      </c>
      <c r="Z159" s="164">
        <f t="shared" si="139"/>
        <v>-0.24758220502901351</v>
      </c>
      <c r="AA159" s="165">
        <f t="shared" si="132"/>
        <v>-0.3127208480565371</v>
      </c>
      <c r="AB159" s="164">
        <f t="shared" si="140"/>
        <v>1.3613517487945563E-4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2868</v>
      </c>
      <c r="D160" s="169">
        <f t="shared" si="141"/>
        <v>903</v>
      </c>
      <c r="E160" s="169">
        <f t="shared" si="141"/>
        <v>1279</v>
      </c>
      <c r="F160" s="169">
        <f t="shared" si="141"/>
        <v>3001</v>
      </c>
      <c r="G160" s="169">
        <f t="shared" si="141"/>
        <v>2742</v>
      </c>
      <c r="H160" s="169">
        <f t="shared" si="141"/>
        <v>4678</v>
      </c>
      <c r="I160" s="170">
        <f t="shared" si="133"/>
        <v>0.70605397520058344</v>
      </c>
      <c r="J160" s="171">
        <f t="shared" si="134"/>
        <v>0.63110181311018132</v>
      </c>
      <c r="K160" s="170">
        <f t="shared" si="135"/>
        <v>9.2817276156198104E-3</v>
      </c>
      <c r="L160" s="169">
        <f t="shared" ref="L160:Q160" si="142">L152-SUM(L153:L159)</f>
        <v>6437</v>
      </c>
      <c r="M160" s="169">
        <f t="shared" si="142"/>
        <v>2438</v>
      </c>
      <c r="N160" s="169">
        <f t="shared" si="142"/>
        <v>3096</v>
      </c>
      <c r="O160" s="169">
        <f t="shared" si="142"/>
        <v>3218</v>
      </c>
      <c r="P160" s="169">
        <f t="shared" si="142"/>
        <v>4587</v>
      </c>
      <c r="Q160" s="169">
        <f t="shared" si="142"/>
        <v>5535</v>
      </c>
      <c r="R160" s="170">
        <f t="shared" si="136"/>
        <v>0.20667102681491167</v>
      </c>
      <c r="S160" s="171">
        <f t="shared" si="137"/>
        <v>-0.14012738853503182</v>
      </c>
      <c r="T160" s="170">
        <f t="shared" si="138"/>
        <v>2.3518634109115414E-3</v>
      </c>
      <c r="U160" s="169">
        <f>U152-SUM(U153:U159)</f>
        <v>9305</v>
      </c>
      <c r="V160" s="169">
        <f>V152-SUM(V153:V159)</f>
        <v>4375</v>
      </c>
      <c r="W160" s="169">
        <f>W152-SUM(W153:W159)</f>
        <v>6219</v>
      </c>
      <c r="X160" s="169">
        <f>X152-SUM(X153:X159)</f>
        <v>7329</v>
      </c>
      <c r="Y160" s="169">
        <f>Y152-SUM(Y153:Y159)</f>
        <v>10213</v>
      </c>
      <c r="Z160" s="170">
        <f t="shared" si="139"/>
        <v>0.393505253104107</v>
      </c>
      <c r="AA160" s="171">
        <f t="shared" si="132"/>
        <v>9.758194519075758E-2</v>
      </c>
      <c r="AB160" s="170">
        <f t="shared" si="140"/>
        <v>3.5741607738917231E-3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10E2C-9498-4AC7-BCA4-079155AE11F9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FB6BA-23E8-4A72-B171-D7636DBF100C}">
  <sheetPr>
    <tabColor theme="8" tint="0.59999389629810485"/>
  </sheetPr>
  <dimension ref="A4:N76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4" x14ac:dyDescent="0.25">
      <c r="B7" s="271" t="s">
        <v>48</v>
      </c>
      <c r="C7" s="274" t="s">
        <v>8</v>
      </c>
      <c r="D7" s="15" t="s">
        <v>30</v>
      </c>
      <c r="E7" s="16">
        <v>76074</v>
      </c>
      <c r="F7" s="16">
        <v>50036</v>
      </c>
      <c r="G7" s="16">
        <v>65748</v>
      </c>
      <c r="H7" s="16">
        <v>73184</v>
      </c>
      <c r="I7" s="16">
        <v>89034</v>
      </c>
      <c r="J7" s="17">
        <f>I7/H7-1</f>
        <v>0.21657739396589415</v>
      </c>
      <c r="K7" s="16">
        <f>I7-H7</f>
        <v>15850</v>
      </c>
      <c r="L7" s="17">
        <f>I7/E7-1</f>
        <v>0.17036043852038807</v>
      </c>
      <c r="M7" s="16">
        <f>I7-E7</f>
        <v>12960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61154</v>
      </c>
      <c r="F8" s="20">
        <v>41535</v>
      </c>
      <c r="G8" s="20">
        <v>52300</v>
      </c>
      <c r="H8" s="20">
        <v>61320</v>
      </c>
      <c r="I8" s="20">
        <v>71470</v>
      </c>
      <c r="J8" s="21">
        <f t="shared" ref="J8:J20" si="0">I8/H8-1</f>
        <v>0.16552511415525117</v>
      </c>
      <c r="K8" s="20">
        <f t="shared" ref="K8:K17" si="1">I8-H8</f>
        <v>10150</v>
      </c>
      <c r="L8" s="21">
        <f t="shared" ref="L8:L20" si="2">I8/E8-1</f>
        <v>0.16868888380155012</v>
      </c>
      <c r="M8" s="20">
        <f t="shared" ref="M8:M17" si="3">I8-E8</f>
        <v>10316</v>
      </c>
      <c r="N8" s="22">
        <f>I8/$I$7</f>
        <v>0.80272704809398654</v>
      </c>
    </row>
    <row r="9" spans="2:14" x14ac:dyDescent="0.25">
      <c r="B9" s="272"/>
      <c r="C9" s="276"/>
      <c r="D9" s="23" t="s">
        <v>32</v>
      </c>
      <c r="E9" s="24">
        <v>14920</v>
      </c>
      <c r="F9" s="24">
        <v>8501</v>
      </c>
      <c r="G9" s="24">
        <v>13448</v>
      </c>
      <c r="H9" s="24">
        <v>11864</v>
      </c>
      <c r="I9" s="24">
        <v>17564</v>
      </c>
      <c r="J9" s="25">
        <f>IFERROR(I9/H9-1,"-")</f>
        <v>0.48044504383007425</v>
      </c>
      <c r="K9" s="24">
        <f>IFERROR(I9-H9,"-")</f>
        <v>5700</v>
      </c>
      <c r="L9" s="25">
        <f>IFERROR(I9/E9-1,"-")</f>
        <v>0.17721179624664884</v>
      </c>
      <c r="M9" s="24">
        <f>IFERROR(I9-E9,"-")</f>
        <v>2644</v>
      </c>
      <c r="N9" s="25">
        <f>IFERROR(I9/$I$7,"-")</f>
        <v>0.19727295190601343</v>
      </c>
    </row>
    <row r="10" spans="2:14" x14ac:dyDescent="0.25">
      <c r="B10" s="272"/>
      <c r="C10" s="277" t="s">
        <v>33</v>
      </c>
      <c r="D10" s="26" t="s">
        <v>30</v>
      </c>
      <c r="E10" s="27">
        <v>88878</v>
      </c>
      <c r="F10" s="27">
        <v>55912</v>
      </c>
      <c r="G10" s="27">
        <v>75727</v>
      </c>
      <c r="H10" s="27">
        <v>86056</v>
      </c>
      <c r="I10" s="27">
        <v>102682</v>
      </c>
      <c r="J10" s="28">
        <f t="shared" si="0"/>
        <v>0.19319977688946732</v>
      </c>
      <c r="K10" s="27">
        <f t="shared" si="1"/>
        <v>16626</v>
      </c>
      <c r="L10" s="28">
        <f t="shared" si="2"/>
        <v>0.15531402596818111</v>
      </c>
      <c r="M10" s="27">
        <f t="shared" si="3"/>
        <v>13804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71143</v>
      </c>
      <c r="F11" s="29">
        <v>46169</v>
      </c>
      <c r="G11" s="29">
        <v>60078</v>
      </c>
      <c r="H11" s="29">
        <v>71851</v>
      </c>
      <c r="I11" s="29">
        <v>82180</v>
      </c>
      <c r="J11" s="30">
        <f t="shared" si="0"/>
        <v>0.14375582803301268</v>
      </c>
      <c r="K11" s="29">
        <f t="shared" si="1"/>
        <v>10329</v>
      </c>
      <c r="L11" s="30">
        <f t="shared" si="2"/>
        <v>0.15513824269429177</v>
      </c>
      <c r="M11" s="29">
        <f t="shared" si="3"/>
        <v>11037</v>
      </c>
      <c r="N11" s="31">
        <f>I11/$I$10</f>
        <v>0.80033501490037207</v>
      </c>
    </row>
    <row r="12" spans="2:14" x14ac:dyDescent="0.25">
      <c r="B12" s="272"/>
      <c r="C12" s="279"/>
      <c r="D12" s="32" t="s">
        <v>32</v>
      </c>
      <c r="E12" s="33">
        <v>17735</v>
      </c>
      <c r="F12" s="33">
        <v>9743</v>
      </c>
      <c r="G12" s="33">
        <v>15649</v>
      </c>
      <c r="H12" s="33">
        <v>14205</v>
      </c>
      <c r="I12" s="33">
        <v>20502</v>
      </c>
      <c r="J12" s="34">
        <f>IFERROR(I12/H12-1,"-")</f>
        <v>0.44329461457233377</v>
      </c>
      <c r="K12" s="33">
        <f>IFERROR(I12-H12,"-")</f>
        <v>6297</v>
      </c>
      <c r="L12" s="34">
        <f>IFERROR(I12/E12-1,"-")</f>
        <v>0.15601917113053276</v>
      </c>
      <c r="M12" s="33">
        <f>IFERROR(I12-E12,"-")</f>
        <v>2767</v>
      </c>
      <c r="N12" s="34">
        <f>IFERROR(I12/$I$10,"-")</f>
        <v>0.19966498509962799</v>
      </c>
    </row>
    <row r="13" spans="2:14" x14ac:dyDescent="0.25">
      <c r="B13" s="272"/>
      <c r="C13" s="274" t="s">
        <v>21</v>
      </c>
      <c r="D13" s="15" t="s">
        <v>30</v>
      </c>
      <c r="E13" s="16">
        <v>512668</v>
      </c>
      <c r="F13" s="16">
        <v>283986</v>
      </c>
      <c r="G13" s="16">
        <v>416027</v>
      </c>
      <c r="H13" s="16">
        <v>480859</v>
      </c>
      <c r="I13" s="16">
        <v>551869</v>
      </c>
      <c r="J13" s="17">
        <f t="shared" si="0"/>
        <v>0.14767322645515635</v>
      </c>
      <c r="K13" s="16">
        <f t="shared" si="1"/>
        <v>71010</v>
      </c>
      <c r="L13" s="17">
        <f t="shared" si="2"/>
        <v>7.6464690598984086E-2</v>
      </c>
      <c r="M13" s="16">
        <f t="shared" si="3"/>
        <v>39201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403619</v>
      </c>
      <c r="F14" s="20">
        <v>229749</v>
      </c>
      <c r="G14" s="20">
        <v>330578</v>
      </c>
      <c r="H14" s="20">
        <v>399402</v>
      </c>
      <c r="I14" s="20">
        <v>441301</v>
      </c>
      <c r="J14" s="21">
        <f t="shared" si="0"/>
        <v>0.10490433197630455</v>
      </c>
      <c r="K14" s="20">
        <f t="shared" si="1"/>
        <v>41899</v>
      </c>
      <c r="L14" s="21">
        <f t="shared" si="2"/>
        <v>9.3360322482340941E-2</v>
      </c>
      <c r="M14" s="20">
        <f t="shared" si="3"/>
        <v>37682</v>
      </c>
      <c r="N14" s="22">
        <f>I14/$I$13</f>
        <v>0.7996481048944587</v>
      </c>
    </row>
    <row r="15" spans="2:14" x14ac:dyDescent="0.25">
      <c r="B15" s="272"/>
      <c r="C15" s="276"/>
      <c r="D15" s="23" t="s">
        <v>32</v>
      </c>
      <c r="E15" s="24">
        <v>109049</v>
      </c>
      <c r="F15" s="24">
        <v>54237</v>
      </c>
      <c r="G15" s="24">
        <v>85449</v>
      </c>
      <c r="H15" s="24">
        <v>81457</v>
      </c>
      <c r="I15" s="24">
        <v>110568</v>
      </c>
      <c r="J15" s="25">
        <f>IFERROR(I15/H15-1,"-")</f>
        <v>0.35737873970315626</v>
      </c>
      <c r="K15" s="24">
        <f>IFERROR(I15-H15,"-")</f>
        <v>29111</v>
      </c>
      <c r="L15" s="25">
        <f>IFERROR(I15/E15-1,"-")</f>
        <v>1.392951792313557E-2</v>
      </c>
      <c r="M15" s="24">
        <f>IFERROR(I15-E15,"-")</f>
        <v>1519</v>
      </c>
      <c r="N15" s="25">
        <f>IFERROR(I15/$I$13,"-")</f>
        <v>0.20035189510554136</v>
      </c>
    </row>
    <row r="16" spans="2:14" x14ac:dyDescent="0.25">
      <c r="B16" s="272"/>
      <c r="C16" s="277" t="s">
        <v>22</v>
      </c>
      <c r="D16" s="26" t="s">
        <v>30</v>
      </c>
      <c r="E16" s="35">
        <v>6.7390698530378312</v>
      </c>
      <c r="F16" s="35">
        <v>5.6756335438484289</v>
      </c>
      <c r="G16" s="35">
        <v>6.327599318610452</v>
      </c>
      <c r="H16" s="35">
        <v>6.5705482072584172</v>
      </c>
      <c r="I16" s="35">
        <v>6.1984073500011228</v>
      </c>
      <c r="J16" s="36">
        <f t="shared" si="0"/>
        <v>-5.6637718120109759E-2</v>
      </c>
      <c r="K16" s="37">
        <f t="shared" si="1"/>
        <v>-0.3721408572572944</v>
      </c>
      <c r="L16" s="36">
        <f t="shared" si="2"/>
        <v>-8.0228060374383792E-2</v>
      </c>
      <c r="M16" s="37">
        <f t="shared" si="3"/>
        <v>-0.54066250303670849</v>
      </c>
      <c r="N16" s="38"/>
    </row>
    <row r="17" spans="2:14" x14ac:dyDescent="0.25">
      <c r="B17" s="272"/>
      <c r="C17" s="278"/>
      <c r="D17" s="4" t="s">
        <v>31</v>
      </c>
      <c r="E17" s="39">
        <f>E14/E8</f>
        <v>6.6000425156163125</v>
      </c>
      <c r="F17" s="39">
        <f t="shared" ref="F17:I17" si="4">F14/F8</f>
        <v>5.5314553990610325</v>
      </c>
      <c r="G17" s="39">
        <f t="shared" si="4"/>
        <v>6.3208030592734223</v>
      </c>
      <c r="H17" s="39">
        <f t="shared" si="4"/>
        <v>6.5134050880626226</v>
      </c>
      <c r="I17" s="39">
        <f t="shared" si="4"/>
        <v>6.1746327130264449</v>
      </c>
      <c r="J17" s="40">
        <f t="shared" si="0"/>
        <v>-5.2011562378802334E-2</v>
      </c>
      <c r="K17" s="41">
        <f t="shared" si="1"/>
        <v>-0.33877237503617774</v>
      </c>
      <c r="L17" s="40">
        <f t="shared" si="2"/>
        <v>-6.4455615487825857E-2</v>
      </c>
      <c r="M17" s="41">
        <f t="shared" si="3"/>
        <v>-0.4254098025898676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7.3089142091152812</v>
      </c>
      <c r="F18" s="43">
        <f t="shared" ref="F18:I18" si="5">IFERROR(F15/F9,"-")</f>
        <v>6.3800729325961649</v>
      </c>
      <c r="G18" s="43">
        <f t="shared" si="5"/>
        <v>6.354030339083879</v>
      </c>
      <c r="H18" s="43">
        <f t="shared" si="5"/>
        <v>6.8658968307484827</v>
      </c>
      <c r="I18" s="43">
        <f t="shared" si="5"/>
        <v>6.2951491687542704</v>
      </c>
      <c r="J18" s="34">
        <f>IFERROR(I18/H18-1,"-")</f>
        <v>-8.3127911191172466E-2</v>
      </c>
      <c r="K18" s="33">
        <f>IFERROR(I18-H18,"-")</f>
        <v>-0.57074766199421223</v>
      </c>
      <c r="L18" s="34">
        <f>IFERROR(I18/E18-1,"-")</f>
        <v>-0.13870255024976186</v>
      </c>
      <c r="M18" s="33">
        <f>IFERROR(I18-E18,"-")</f>
        <v>-1.0137650403610108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0.76890000000000003</v>
      </c>
      <c r="F19" s="18">
        <v>0.60020000000000007</v>
      </c>
      <c r="G19" s="18">
        <v>0.72010000000000007</v>
      </c>
      <c r="H19" s="18">
        <v>0.79819999999999991</v>
      </c>
      <c r="I19" s="18">
        <v>0.88090000000000002</v>
      </c>
      <c r="J19" s="17">
        <f t="shared" si="0"/>
        <v>0.10360811826609884</v>
      </c>
      <c r="K19" s="44">
        <f>(I19-H19)*100</f>
        <v>8.2700000000000102</v>
      </c>
      <c r="L19" s="17">
        <f t="shared" si="2"/>
        <v>0.14566263493302123</v>
      </c>
      <c r="M19" s="44">
        <f>(I19-E19)*100</f>
        <v>11.2</v>
      </c>
      <c r="N19" s="18"/>
    </row>
    <row r="20" spans="2:14" x14ac:dyDescent="0.25">
      <c r="B20" s="272"/>
      <c r="C20" s="281"/>
      <c r="D20" s="19" t="s">
        <v>31</v>
      </c>
      <c r="E20" s="22">
        <v>0.80489999999999995</v>
      </c>
      <c r="F20" s="22">
        <v>0.61680000000000001</v>
      </c>
      <c r="G20" s="22">
        <v>0.74629999999999996</v>
      </c>
      <c r="H20" s="22">
        <v>0.85400000000000009</v>
      </c>
      <c r="I20" s="22">
        <v>0.90229999999999999</v>
      </c>
      <c r="J20" s="21">
        <f t="shared" si="0"/>
        <v>5.6557377049180291E-2</v>
      </c>
      <c r="K20" s="45">
        <f>(I20-H20)*100</f>
        <v>4.8299999999999894</v>
      </c>
      <c r="L20" s="21">
        <f t="shared" si="2"/>
        <v>0.12100882097154941</v>
      </c>
      <c r="M20" s="45">
        <f>(I20-E20)*100</f>
        <v>9.7400000000000038</v>
      </c>
      <c r="N20" s="22"/>
    </row>
    <row r="21" spans="2:14" x14ac:dyDescent="0.25">
      <c r="B21" s="272"/>
      <c r="C21" s="282"/>
      <c r="D21" s="23" t="s">
        <v>32</v>
      </c>
      <c r="E21" s="25">
        <v>0.65969999999999995</v>
      </c>
      <c r="F21" s="25">
        <v>0.53900000000000003</v>
      </c>
      <c r="G21" s="25">
        <v>0.63380000000000003</v>
      </c>
      <c r="H21" s="25">
        <v>0.60450000000000004</v>
      </c>
      <c r="I21" s="25">
        <v>0.80459999999999998</v>
      </c>
      <c r="J21" s="25">
        <f>IFERROR(I21/H21-1,"-")</f>
        <v>0.33101736972704709</v>
      </c>
      <c r="K21" s="24">
        <f>IFERROR(I21-H21,"-")</f>
        <v>0.20009999999999994</v>
      </c>
      <c r="L21" s="25">
        <f>IFERROR(I21/E21-1,"-")</f>
        <v>0.21964529331514338</v>
      </c>
      <c r="M21" s="24">
        <f>IFERROR(I21-E21,"-")</f>
        <v>0.14490000000000003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21508</v>
      </c>
      <c r="F22" s="27">
        <v>15262</v>
      </c>
      <c r="G22" s="27">
        <v>18637</v>
      </c>
      <c r="H22" s="27">
        <v>19434</v>
      </c>
      <c r="I22" s="27">
        <v>20210</v>
      </c>
      <c r="J22" s="36">
        <f>I22/H22-1</f>
        <v>3.9930019553360063E-2</v>
      </c>
      <c r="K22" s="27">
        <f>I22-H22</f>
        <v>776</v>
      </c>
      <c r="L22" s="36">
        <f>I22/E22-1</f>
        <v>-6.0349637344244034E-2</v>
      </c>
      <c r="M22" s="27">
        <f>I22-E22</f>
        <v>-1298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16176</v>
      </c>
      <c r="F23" s="29">
        <v>12016</v>
      </c>
      <c r="G23" s="29">
        <v>14288</v>
      </c>
      <c r="H23" s="29">
        <v>15087</v>
      </c>
      <c r="I23" s="29">
        <v>15777</v>
      </c>
      <c r="J23" s="40">
        <f>I23/H23-1</f>
        <v>4.573473851660359E-2</v>
      </c>
      <c r="K23" s="29">
        <f>I23-H23</f>
        <v>690</v>
      </c>
      <c r="L23" s="40">
        <f>I23/E23-1</f>
        <v>-2.466617210682498E-2</v>
      </c>
      <c r="M23" s="29">
        <f>I23-E23</f>
        <v>-399</v>
      </c>
      <c r="N23" s="42">
        <f>I23/$I$22</f>
        <v>0.78065314200890645</v>
      </c>
    </row>
    <row r="24" spans="2:14" x14ac:dyDescent="0.25">
      <c r="B24" s="273"/>
      <c r="C24" s="285"/>
      <c r="D24" s="32" t="s">
        <v>32</v>
      </c>
      <c r="E24" s="33">
        <v>5332</v>
      </c>
      <c r="F24" s="33">
        <v>3246</v>
      </c>
      <c r="G24" s="33">
        <v>4349</v>
      </c>
      <c r="H24" s="33">
        <v>4347</v>
      </c>
      <c r="I24" s="33">
        <v>4433</v>
      </c>
      <c r="J24" s="34">
        <f>IFERROR(I24/H24-1,"-")</f>
        <v>1.9783758914193594E-2</v>
      </c>
      <c r="K24" s="33">
        <f>IFERROR(I24-H24,"-")</f>
        <v>86</v>
      </c>
      <c r="L24" s="34">
        <f>IFERROR(I24/E24-1,"-")</f>
        <v>-0.16860465116279066</v>
      </c>
      <c r="M24" s="33">
        <f>IFERROR(I24-E24,"-")</f>
        <v>-899</v>
      </c>
      <c r="N24" s="34">
        <f>IFERROR(I24/$I$22,"-")</f>
        <v>0.21934685799109352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agosto 2024</v>
      </c>
    </row>
    <row r="32" spans="2:14" ht="15" customHeight="1" x14ac:dyDescent="0.25">
      <c r="B32" s="271" t="s">
        <v>48</v>
      </c>
      <c r="C32" s="274" t="s">
        <v>8</v>
      </c>
      <c r="D32" s="15" t="s">
        <v>30</v>
      </c>
      <c r="E32" s="49">
        <v>526928</v>
      </c>
      <c r="F32" s="49">
        <v>161693</v>
      </c>
      <c r="G32" s="49">
        <v>461029</v>
      </c>
      <c r="H32" s="49">
        <v>526478</v>
      </c>
      <c r="I32" s="49">
        <v>613713</v>
      </c>
      <c r="J32" s="17">
        <f>I32/H32-1</f>
        <v>0.16569543266765185</v>
      </c>
      <c r="K32" s="16">
        <f>I32-H32</f>
        <v>87235</v>
      </c>
      <c r="L32" s="17">
        <f>I32/E32-1</f>
        <v>0.16469992105183251</v>
      </c>
      <c r="M32" s="16">
        <f>I32-E32</f>
        <v>86785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417111</v>
      </c>
      <c r="F33" s="50">
        <v>126835</v>
      </c>
      <c r="G33" s="50">
        <v>371684</v>
      </c>
      <c r="H33" s="50">
        <v>429134</v>
      </c>
      <c r="I33" s="50">
        <v>496487</v>
      </c>
      <c r="J33" s="21">
        <f t="shared" ref="J33:J45" si="6">I33/H33-1</f>
        <v>0.15695097568591621</v>
      </c>
      <c r="K33" s="20">
        <f t="shared" ref="K33:K42" si="7">I33-H33</f>
        <v>67353</v>
      </c>
      <c r="L33" s="21">
        <f t="shared" ref="L33:L45" si="8">I33/E33-1</f>
        <v>0.1902994646508962</v>
      </c>
      <c r="M33" s="20">
        <f t="shared" ref="M33:M42" si="9">I33-E33</f>
        <v>79376</v>
      </c>
      <c r="N33" s="22">
        <f>I33/$I$32</f>
        <v>0.80898889220205539</v>
      </c>
    </row>
    <row r="34" spans="1:14" x14ac:dyDescent="0.25">
      <c r="B34" s="272"/>
      <c r="C34" s="276"/>
      <c r="D34" s="23" t="s">
        <v>32</v>
      </c>
      <c r="E34" s="24">
        <v>109817</v>
      </c>
      <c r="F34" s="24">
        <v>34858</v>
      </c>
      <c r="G34" s="24">
        <v>89345</v>
      </c>
      <c r="H34" s="24">
        <v>97344</v>
      </c>
      <c r="I34" s="24">
        <v>117226</v>
      </c>
      <c r="J34" s="25">
        <f>IFERROR(I34/H34-1,"-")</f>
        <v>0.20424474030243256</v>
      </c>
      <c r="K34" s="24">
        <f>IFERROR(I34-H34,"-")</f>
        <v>19882</v>
      </c>
      <c r="L34" s="25">
        <f>IFERROR(I34/E34-1,"-")</f>
        <v>6.7466785652494643E-2</v>
      </c>
      <c r="M34" s="24">
        <f>IFERROR(I34-E34,"-")</f>
        <v>7409</v>
      </c>
      <c r="N34" s="25">
        <f>IFERROR(I34/I32,"-")</f>
        <v>0.19101110779794464</v>
      </c>
    </row>
    <row r="35" spans="1:14" x14ac:dyDescent="0.25">
      <c r="B35" s="272"/>
      <c r="C35" s="277" t="s">
        <v>33</v>
      </c>
      <c r="D35" s="26" t="s">
        <v>30</v>
      </c>
      <c r="E35" s="51">
        <v>626650</v>
      </c>
      <c r="F35" s="51">
        <v>177367</v>
      </c>
      <c r="G35" s="51">
        <v>532479</v>
      </c>
      <c r="H35" s="51">
        <v>616430</v>
      </c>
      <c r="I35" s="51">
        <v>713747</v>
      </c>
      <c r="J35" s="28">
        <f t="shared" si="6"/>
        <v>0.15787194004185401</v>
      </c>
      <c r="K35" s="27">
        <f t="shared" si="7"/>
        <v>97317</v>
      </c>
      <c r="L35" s="28">
        <f t="shared" si="8"/>
        <v>0.13898827096465327</v>
      </c>
      <c r="M35" s="27">
        <f t="shared" si="9"/>
        <v>87097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493001</v>
      </c>
      <c r="F36" s="52">
        <v>138118</v>
      </c>
      <c r="G36" s="52">
        <v>427883</v>
      </c>
      <c r="H36" s="52">
        <v>499953</v>
      </c>
      <c r="I36" s="52">
        <v>576573</v>
      </c>
      <c r="J36" s="30">
        <f t="shared" si="6"/>
        <v>0.15325440591415584</v>
      </c>
      <c r="K36" s="29">
        <f t="shared" si="7"/>
        <v>76620</v>
      </c>
      <c r="L36" s="30">
        <f t="shared" si="8"/>
        <v>0.16951689753164811</v>
      </c>
      <c r="M36" s="29">
        <f t="shared" si="9"/>
        <v>83572</v>
      </c>
      <c r="N36" s="31">
        <f>I36/$I$35</f>
        <v>0.80781145139664334</v>
      </c>
    </row>
    <row r="37" spans="1:14" x14ac:dyDescent="0.25">
      <c r="B37" s="272"/>
      <c r="C37" s="279"/>
      <c r="D37" s="32" t="s">
        <v>32</v>
      </c>
      <c r="E37" s="33">
        <v>133649</v>
      </c>
      <c r="F37" s="33">
        <v>39249</v>
      </c>
      <c r="G37" s="33">
        <v>104596</v>
      </c>
      <c r="H37" s="33">
        <v>116477</v>
      </c>
      <c r="I37" s="33">
        <v>137174</v>
      </c>
      <c r="J37" s="34">
        <f>IFERROR(I37/H37-1,"-")</f>
        <v>0.17769173313186304</v>
      </c>
      <c r="K37" s="33">
        <f>IFERROR(I37-H37,"-")</f>
        <v>20697</v>
      </c>
      <c r="L37" s="34">
        <f>IFERROR(I37/E37-1,"-")</f>
        <v>2.6375057052428375E-2</v>
      </c>
      <c r="M37" s="33">
        <f>IFERROR(I37-E37,"-")</f>
        <v>3525</v>
      </c>
      <c r="N37" s="34">
        <f>IFERROR(I37/I35,"-")</f>
        <v>0.19218854860335666</v>
      </c>
    </row>
    <row r="38" spans="1:14" x14ac:dyDescent="0.25">
      <c r="B38" s="272"/>
      <c r="C38" s="274" t="s">
        <v>21</v>
      </c>
      <c r="D38" s="15" t="s">
        <v>30</v>
      </c>
      <c r="E38" s="49">
        <v>3676857</v>
      </c>
      <c r="F38" s="49">
        <v>810988</v>
      </c>
      <c r="G38" s="49">
        <v>2786196</v>
      </c>
      <c r="H38" s="49">
        <v>3356298</v>
      </c>
      <c r="I38" s="49">
        <v>3819820</v>
      </c>
      <c r="J38" s="17">
        <f t="shared" si="6"/>
        <v>0.13810513845909989</v>
      </c>
      <c r="K38" s="16">
        <f t="shared" si="7"/>
        <v>463522</v>
      </c>
      <c r="L38" s="17">
        <f t="shared" si="8"/>
        <v>3.8881849362104592E-2</v>
      </c>
      <c r="M38" s="16">
        <f t="shared" si="9"/>
        <v>142963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2838984</v>
      </c>
      <c r="F39" s="50">
        <v>611988</v>
      </c>
      <c r="G39" s="50">
        <v>2206386</v>
      </c>
      <c r="H39" s="50">
        <v>2679196</v>
      </c>
      <c r="I39" s="50">
        <v>3083559</v>
      </c>
      <c r="J39" s="21">
        <f t="shared" si="6"/>
        <v>0.15092699451626523</v>
      </c>
      <c r="K39" s="20">
        <f t="shared" si="7"/>
        <v>404363</v>
      </c>
      <c r="L39" s="21">
        <f t="shared" si="8"/>
        <v>8.6148777168169932E-2</v>
      </c>
      <c r="M39" s="20">
        <f t="shared" si="9"/>
        <v>244575</v>
      </c>
      <c r="N39" s="22">
        <f>I39/$I$38</f>
        <v>0.8072524359786587</v>
      </c>
    </row>
    <row r="40" spans="1:14" x14ac:dyDescent="0.25">
      <c r="B40" s="272"/>
      <c r="C40" s="276"/>
      <c r="D40" s="23" t="s">
        <v>32</v>
      </c>
      <c r="E40" s="24">
        <v>837873</v>
      </c>
      <c r="F40" s="24">
        <v>199000</v>
      </c>
      <c r="G40" s="24">
        <v>579810</v>
      </c>
      <c r="H40" s="24">
        <v>677102</v>
      </c>
      <c r="I40" s="24">
        <v>736261</v>
      </c>
      <c r="J40" s="25">
        <f>IFERROR(I40/H40-1,"-")</f>
        <v>8.7370883559640955E-2</v>
      </c>
      <c r="K40" s="24">
        <f>IFERROR(I40-H40,"-")</f>
        <v>59159</v>
      </c>
      <c r="L40" s="25">
        <f>IFERROR(I40/E40-1,"-")</f>
        <v>-0.12127374912427058</v>
      </c>
      <c r="M40" s="24">
        <f>IFERROR(I40-E40,"-")</f>
        <v>-101612</v>
      </c>
      <c r="N40" s="25">
        <f>IFERROR(I40/I38,"-")</f>
        <v>0.19274756402134133</v>
      </c>
    </row>
    <row r="41" spans="1:14" x14ac:dyDescent="0.25">
      <c r="B41" s="272"/>
      <c r="C41" s="277" t="s">
        <v>22</v>
      </c>
      <c r="D41" s="26" t="s">
        <v>30</v>
      </c>
      <c r="E41" s="53">
        <v>6.9779115932347491</v>
      </c>
      <c r="F41" s="53">
        <v>5.0156036439425327</v>
      </c>
      <c r="G41" s="53">
        <v>6.0434289383097379</v>
      </c>
      <c r="H41" s="53">
        <v>6.3750014245609501</v>
      </c>
      <c r="I41" s="53">
        <v>6.2241145291039945</v>
      </c>
      <c r="J41" s="36">
        <f t="shared" si="6"/>
        <v>-2.3668527331716982E-2</v>
      </c>
      <c r="K41" s="37">
        <f t="shared" si="7"/>
        <v>-0.15088689545695555</v>
      </c>
      <c r="L41" s="36">
        <f t="shared" si="8"/>
        <v>-0.10802617001648152</v>
      </c>
      <c r="M41" s="37">
        <f t="shared" si="9"/>
        <v>-0.75379706413075453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6.8063033580989236</v>
      </c>
      <c r="F42" s="54">
        <f t="shared" si="10"/>
        <v>4.8250719438640752</v>
      </c>
      <c r="G42" s="54">
        <f t="shared" si="10"/>
        <v>5.9361877293615004</v>
      </c>
      <c r="H42" s="54">
        <f t="shared" si="10"/>
        <v>6.243262011399703</v>
      </c>
      <c r="I42" s="54">
        <f t="shared" si="10"/>
        <v>6.2107547629645889</v>
      </c>
      <c r="J42" s="40">
        <f t="shared" si="6"/>
        <v>-5.2067730580197535E-3</v>
      </c>
      <c r="K42" s="41">
        <f t="shared" si="7"/>
        <v>-3.25072484351141E-2</v>
      </c>
      <c r="L42" s="40">
        <f t="shared" si="8"/>
        <v>-8.7499566769336345E-2</v>
      </c>
      <c r="M42" s="41">
        <f t="shared" si="9"/>
        <v>-0.59554859513433467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7.6297203529508177</v>
      </c>
      <c r="F43" s="43">
        <f t="shared" ref="F43:I43" si="11">IFERROR(F40/F34,"-")</f>
        <v>5.7088760112456249</v>
      </c>
      <c r="G43" s="43">
        <f t="shared" si="11"/>
        <v>6.4895629302143378</v>
      </c>
      <c r="H43" s="43">
        <f t="shared" si="11"/>
        <v>6.9557651216305061</v>
      </c>
      <c r="I43" s="43">
        <f t="shared" si="11"/>
        <v>6.2806971149744939</v>
      </c>
      <c r="J43" s="34">
        <f>IFERROR(I43/H43-1,"-")</f>
        <v>-9.7051581652281116E-2</v>
      </c>
      <c r="K43" s="33">
        <f>IFERROR(I43-H43,"-")</f>
        <v>-0.67506800665601219</v>
      </c>
      <c r="L43" s="34">
        <f>IFERROR(I43/E43-1,"-")</f>
        <v>-0.17681162291283514</v>
      </c>
      <c r="M43" s="33">
        <f>IFERROR(I43-E43,"-")</f>
        <v>-1.3490232379763238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0.7111925598279919</v>
      </c>
      <c r="F44" s="57">
        <v>0.39584411223200811</v>
      </c>
      <c r="G44" s="57">
        <v>0.62367422589028498</v>
      </c>
      <c r="H44" s="57">
        <v>0.72327025321693073</v>
      </c>
      <c r="I44" s="57">
        <v>0.78227326215539961</v>
      </c>
      <c r="J44" s="57">
        <f t="shared" si="6"/>
        <v>8.1578094323716099E-2</v>
      </c>
      <c r="K44" s="44">
        <f>(I44-H44)*100</f>
        <v>5.9003008938468877</v>
      </c>
      <c r="L44" s="17">
        <f t="shared" si="8"/>
        <v>9.9945790131155565E-2</v>
      </c>
      <c r="M44" s="44">
        <f>(I44-E44)*100</f>
        <v>7.1080702327407703</v>
      </c>
      <c r="N44" s="18"/>
    </row>
    <row r="45" spans="1:14" x14ac:dyDescent="0.25">
      <c r="B45" s="272"/>
      <c r="C45" s="281"/>
      <c r="D45" s="19" t="s">
        <v>31</v>
      </c>
      <c r="E45" s="58">
        <v>0.72855959440635532</v>
      </c>
      <c r="F45" s="58">
        <v>0.43223826118155917</v>
      </c>
      <c r="G45" s="58">
        <v>0.63693881751604409</v>
      </c>
      <c r="H45" s="58">
        <v>0.74754164958849156</v>
      </c>
      <c r="I45" s="58">
        <v>0.80780820037346823</v>
      </c>
      <c r="J45" s="58">
        <f t="shared" si="6"/>
        <v>8.061965619996192E-2</v>
      </c>
      <c r="K45" s="45">
        <f>(I45-H45)*100</f>
        <v>6.0266550784976669</v>
      </c>
      <c r="L45" s="21">
        <f t="shared" si="8"/>
        <v>0.10877436324434964</v>
      </c>
      <c r="M45" s="45">
        <f>(I45-E45)*100</f>
        <v>7.9248605967112917</v>
      </c>
      <c r="N45" s="22"/>
    </row>
    <row r="46" spans="1:14" x14ac:dyDescent="0.25">
      <c r="B46" s="272"/>
      <c r="C46" s="282"/>
      <c r="D46" s="23" t="s">
        <v>32</v>
      </c>
      <c r="E46" s="59">
        <v>0.65804300703694396</v>
      </c>
      <c r="F46" s="59">
        <v>0.31442665326798314</v>
      </c>
      <c r="G46" s="59">
        <v>0.57787815333340642</v>
      </c>
      <c r="H46" s="59">
        <v>0.64092862910210624</v>
      </c>
      <c r="I46" s="59">
        <v>0.69081763437551014</v>
      </c>
      <c r="J46" s="25">
        <f>IFERROR(I46/H46-1,"-")</f>
        <v>7.7838628215585848E-2</v>
      </c>
      <c r="K46" s="24">
        <f>IFERROR(I46-H46,"-")</f>
        <v>4.9889005273403897E-2</v>
      </c>
      <c r="L46" s="25">
        <f>IFERROR(I46/E46-1,"-")</f>
        <v>4.980620869469421E-2</v>
      </c>
      <c r="M46" s="24">
        <f>IFERROR(I46-E46,"-")</f>
        <v>3.2774627338566176E-2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21277.625</v>
      </c>
      <c r="F47" s="51">
        <v>8387.75</v>
      </c>
      <c r="G47" s="51">
        <v>18385.5</v>
      </c>
      <c r="H47" s="51">
        <v>19097</v>
      </c>
      <c r="I47" s="51">
        <v>20011.25</v>
      </c>
      <c r="J47" s="36">
        <f>I47/H47-1</f>
        <v>4.78740116248626E-2</v>
      </c>
      <c r="K47" s="27">
        <f>I47-H47</f>
        <v>914.25</v>
      </c>
      <c r="L47" s="36">
        <f>I47/E47-1</f>
        <v>-5.9516745877418176E-2</v>
      </c>
      <c r="M47" s="27">
        <f>I47-E47</f>
        <v>-1266.375</v>
      </c>
      <c r="N47" s="38">
        <f>I47/$I$22</f>
        <v>0.99016575952498764</v>
      </c>
    </row>
    <row r="48" spans="1:14" x14ac:dyDescent="0.25">
      <c r="B48" s="272"/>
      <c r="C48" s="278"/>
      <c r="D48" s="4" t="s">
        <v>31</v>
      </c>
      <c r="E48" s="52">
        <v>16038.625</v>
      </c>
      <c r="F48" s="52">
        <v>5791</v>
      </c>
      <c r="G48" s="52">
        <v>14257.5</v>
      </c>
      <c r="H48" s="52">
        <v>14749.5</v>
      </c>
      <c r="I48" s="52">
        <v>15643.5</v>
      </c>
      <c r="J48" s="40">
        <f>I48/H48-1</f>
        <v>6.0612224143191229E-2</v>
      </c>
      <c r="K48" s="29">
        <f>I48-H48</f>
        <v>894</v>
      </c>
      <c r="L48" s="40">
        <f>I48/E48-1</f>
        <v>-2.4635840042397605E-2</v>
      </c>
      <c r="M48" s="29">
        <f>I48-E48</f>
        <v>-395.125</v>
      </c>
      <c r="N48" s="42">
        <f>I48/$I$22</f>
        <v>0.77404750123701138</v>
      </c>
    </row>
    <row r="49" spans="2:14" x14ac:dyDescent="0.25">
      <c r="B49" s="273"/>
      <c r="C49" s="279"/>
      <c r="D49" s="32" t="s">
        <v>32</v>
      </c>
      <c r="E49" s="33">
        <v>5239</v>
      </c>
      <c r="F49" s="33">
        <v>2596.75</v>
      </c>
      <c r="G49" s="33">
        <v>4128</v>
      </c>
      <c r="H49" s="33">
        <v>4347.5</v>
      </c>
      <c r="I49" s="33">
        <v>4367.75</v>
      </c>
      <c r="J49" s="34">
        <f>IFERROR(I49/H49-1,"-")</f>
        <v>4.6578493387003927E-3</v>
      </c>
      <c r="K49" s="33">
        <f>IFERROR(I49-H49,"-")</f>
        <v>20.25</v>
      </c>
      <c r="L49" s="34">
        <f>IFERROR(I49/E49-1,"-")</f>
        <v>-0.166300820767322</v>
      </c>
      <c r="M49" s="33">
        <f>IFERROR(I49-E49,"-")</f>
        <v>-871.25</v>
      </c>
      <c r="N49" s="34">
        <f>IFERROR(I49/I47,"-")</f>
        <v>0.21826472609157349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2019</v>
      </c>
      <c r="F56" s="14">
        <v>2020</v>
      </c>
      <c r="G56" s="14">
        <v>2021</v>
      </c>
      <c r="H56" s="14">
        <v>2022</v>
      </c>
      <c r="I56" s="14">
        <v>2023</v>
      </c>
      <c r="J56" s="14" t="str">
        <f>CONCATENATE("var. ",RIGHT(I56,2),"/",RIGHT(H56,2))</f>
        <v>var. 23/22</v>
      </c>
      <c r="K56" s="14" t="str">
        <f>CONCATENATE("dif. ",RIGHT(I56,2),"/",RIGHT(H56,2))</f>
        <v>dif. 23/22</v>
      </c>
      <c r="L56" s="14" t="str">
        <f>CONCATENATE("var. ",RIGHT(I56,2),"/",RIGHT(E56,2))</f>
        <v>var. 23/19</v>
      </c>
      <c r="M56" s="14" t="str">
        <f>CONCATENATE("dif. ",RIGHT(I56,2),"/",RIGHT(E56,2))</f>
        <v>dif. 23/19</v>
      </c>
      <c r="N56" s="14" t="str">
        <f>CONCATENATE("cuota ",I56)</f>
        <v>cuota 2023</v>
      </c>
    </row>
    <row r="57" spans="2:14" x14ac:dyDescent="0.25">
      <c r="B57" s="271" t="s">
        <v>48</v>
      </c>
      <c r="C57" s="274" t="s">
        <v>8</v>
      </c>
      <c r="D57" s="15" t="s">
        <v>30</v>
      </c>
      <c r="E57" s="49">
        <v>791721</v>
      </c>
      <c r="F57" s="49">
        <v>225835</v>
      </c>
      <c r="G57" s="49">
        <v>354204</v>
      </c>
      <c r="H57" s="49">
        <v>710225</v>
      </c>
      <c r="I57" s="49">
        <v>797848</v>
      </c>
      <c r="J57" s="17">
        <f t="shared" ref="J57:J73" si="12">I57/H57-1</f>
        <v>0.12337357879545219</v>
      </c>
      <c r="K57" s="16">
        <f t="shared" ref="K57:K73" si="13">I57-H57</f>
        <v>87623</v>
      </c>
      <c r="L57" s="17">
        <f t="shared" ref="L57:L73" si="14">I57/E57-1</f>
        <v>7.7388372924300786E-3</v>
      </c>
      <c r="M57" s="16">
        <f t="shared" ref="M57:M73" si="15">I57-E57</f>
        <v>6127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632559</v>
      </c>
      <c r="F58" s="50">
        <v>177177</v>
      </c>
      <c r="G58" s="50">
        <v>285256</v>
      </c>
      <c r="H58" s="50">
        <v>574800</v>
      </c>
      <c r="I58" s="50">
        <v>652648</v>
      </c>
      <c r="J58" s="21">
        <f t="shared" si="12"/>
        <v>0.13543493389004868</v>
      </c>
      <c r="K58" s="20">
        <f t="shared" si="13"/>
        <v>77848</v>
      </c>
      <c r="L58" s="21">
        <f t="shared" si="14"/>
        <v>3.1758302387603354E-2</v>
      </c>
      <c r="M58" s="20">
        <f t="shared" si="15"/>
        <v>20089</v>
      </c>
      <c r="N58" s="21">
        <f t="shared" ref="N58" si="16">I58/$I$57</f>
        <v>0.81801044810540358</v>
      </c>
    </row>
    <row r="59" spans="2:14" x14ac:dyDescent="0.25">
      <c r="B59" s="272"/>
      <c r="C59" s="276"/>
      <c r="D59" s="23" t="s">
        <v>32</v>
      </c>
      <c r="E59" s="24">
        <v>159162</v>
      </c>
      <c r="F59" s="24">
        <v>48658</v>
      </c>
      <c r="G59" s="24">
        <v>68948</v>
      </c>
      <c r="H59" s="24">
        <v>135425</v>
      </c>
      <c r="I59" s="24">
        <v>145200</v>
      </c>
      <c r="J59" s="25">
        <f>IFERROR(I59/H59-1,"-")</f>
        <v>7.2180173527782943E-2</v>
      </c>
      <c r="K59" s="24">
        <f>IFERROR(I59-H59,"-")</f>
        <v>9775</v>
      </c>
      <c r="L59" s="25">
        <f>IFERROR(I59/E59-1,"-")</f>
        <v>-8.7721943680024173E-2</v>
      </c>
      <c r="M59" s="24">
        <f>IFERROR(I59-E59,"-")</f>
        <v>-13962</v>
      </c>
      <c r="N59" s="25">
        <f>IFERROR(I59/I57,"-")</f>
        <v>0.18198955189459645</v>
      </c>
    </row>
    <row r="60" spans="2:14" x14ac:dyDescent="0.25">
      <c r="B60" s="272"/>
      <c r="C60" s="277" t="s">
        <v>33</v>
      </c>
      <c r="D60" s="26" t="s">
        <v>30</v>
      </c>
      <c r="E60" s="51">
        <v>791721</v>
      </c>
      <c r="F60" s="51">
        <v>225835</v>
      </c>
      <c r="G60" s="51">
        <v>354204</v>
      </c>
      <c r="H60" s="51">
        <v>710225</v>
      </c>
      <c r="I60" s="51">
        <v>797848</v>
      </c>
      <c r="J60" s="36">
        <f t="shared" si="12"/>
        <v>0.12337357879545219</v>
      </c>
      <c r="K60" s="51">
        <f t="shared" si="13"/>
        <v>87623</v>
      </c>
      <c r="L60" s="36">
        <f t="shared" si="14"/>
        <v>7.7388372924300786E-3</v>
      </c>
      <c r="M60" s="51">
        <f t="shared" si="15"/>
        <v>6127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632559</v>
      </c>
      <c r="F61" s="52">
        <v>177177</v>
      </c>
      <c r="G61" s="52">
        <v>285256</v>
      </c>
      <c r="H61" s="52">
        <v>574800</v>
      </c>
      <c r="I61" s="52">
        <v>652648</v>
      </c>
      <c r="J61" s="40">
        <f t="shared" si="12"/>
        <v>0.13543493389004868</v>
      </c>
      <c r="K61" s="52">
        <f t="shared" si="13"/>
        <v>77848</v>
      </c>
      <c r="L61" s="40">
        <f t="shared" si="14"/>
        <v>3.1758302387603354E-2</v>
      </c>
      <c r="M61" s="52">
        <f t="shared" si="15"/>
        <v>20089</v>
      </c>
      <c r="N61" s="40">
        <f t="shared" ref="N61" si="17">I61/$I$60</f>
        <v>0.81801044810540358</v>
      </c>
    </row>
    <row r="62" spans="2:14" x14ac:dyDescent="0.25">
      <c r="B62" s="272"/>
      <c r="C62" s="279"/>
      <c r="D62" s="32" t="s">
        <v>32</v>
      </c>
      <c r="E62" s="33">
        <v>159162</v>
      </c>
      <c r="F62" s="33">
        <v>48658</v>
      </c>
      <c r="G62" s="33">
        <v>68948</v>
      </c>
      <c r="H62" s="33">
        <v>135425</v>
      </c>
      <c r="I62" s="33">
        <v>145200</v>
      </c>
      <c r="J62" s="34">
        <f>IFERROR(I62/H62-1,"-")</f>
        <v>7.2180173527782943E-2</v>
      </c>
      <c r="K62" s="33">
        <f>IFERROR(I62-H62,"-")</f>
        <v>9775</v>
      </c>
      <c r="L62" s="34">
        <f>IFERROR(I62/E62-1,"-")</f>
        <v>-8.7721943680024173E-2</v>
      </c>
      <c r="M62" s="33">
        <f>IFERROR(I62-E62,"-")</f>
        <v>-13962</v>
      </c>
      <c r="N62" s="61">
        <f>IFERROR(I62/I60,"-")</f>
        <v>0.18198955189459645</v>
      </c>
    </row>
    <row r="63" spans="2:14" x14ac:dyDescent="0.25">
      <c r="B63" s="272"/>
      <c r="C63" s="274" t="s">
        <v>21</v>
      </c>
      <c r="D63" s="15" t="s">
        <v>30</v>
      </c>
      <c r="E63" s="49">
        <v>5492551</v>
      </c>
      <c r="F63" s="49">
        <v>1546641</v>
      </c>
      <c r="G63" s="49">
        <v>1967362</v>
      </c>
      <c r="H63" s="49">
        <v>4352393</v>
      </c>
      <c r="I63" s="49">
        <v>5123327</v>
      </c>
      <c r="J63" s="17">
        <f t="shared" si="12"/>
        <v>0.17712876571577985</v>
      </c>
      <c r="K63" s="16">
        <f t="shared" si="13"/>
        <v>770934</v>
      </c>
      <c r="L63" s="17">
        <f t="shared" si="14"/>
        <v>-6.7222680317397199E-2</v>
      </c>
      <c r="M63" s="16">
        <f t="shared" si="15"/>
        <v>-369224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4260933</v>
      </c>
      <c r="F64" s="50">
        <v>1157521</v>
      </c>
      <c r="G64" s="50">
        <v>1534896</v>
      </c>
      <c r="H64" s="50">
        <v>3454999</v>
      </c>
      <c r="I64" s="50">
        <v>4107039</v>
      </c>
      <c r="J64" s="21">
        <f t="shared" si="12"/>
        <v>0.18872364362478833</v>
      </c>
      <c r="K64" s="20">
        <f t="shared" si="13"/>
        <v>652040</v>
      </c>
      <c r="L64" s="21">
        <f t="shared" si="14"/>
        <v>-3.6117441884207069E-2</v>
      </c>
      <c r="M64" s="20">
        <f t="shared" si="15"/>
        <v>-153894</v>
      </c>
      <c r="N64" s="21">
        <f t="shared" ref="N64" si="18">I64/$I$63</f>
        <v>0.80163514841039818</v>
      </c>
    </row>
    <row r="65" spans="2:14" x14ac:dyDescent="0.25">
      <c r="B65" s="272"/>
      <c r="C65" s="276"/>
      <c r="D65" s="23" t="s">
        <v>32</v>
      </c>
      <c r="E65" s="24">
        <v>1231618</v>
      </c>
      <c r="F65" s="24">
        <v>389120</v>
      </c>
      <c r="G65" s="24">
        <v>432466</v>
      </c>
      <c r="H65" s="24">
        <v>897394</v>
      </c>
      <c r="I65" s="24">
        <v>1016288</v>
      </c>
      <c r="J65" s="25">
        <f>IFERROR(I65/H65-1,"-")</f>
        <v>0.13248807101451532</v>
      </c>
      <c r="K65" s="24">
        <f>IFERROR(I65-H65,"-")</f>
        <v>118894</v>
      </c>
      <c r="L65" s="25">
        <f>IFERROR(I65/E65-1,"-")</f>
        <v>-0.17483505437562619</v>
      </c>
      <c r="M65" s="24">
        <f>IFERROR(I65-E65,"-")</f>
        <v>-215330</v>
      </c>
      <c r="N65" s="25">
        <f>IFERROR(I65/I63,"-")</f>
        <v>0.19836485158960185</v>
      </c>
    </row>
    <row r="66" spans="2:14" x14ac:dyDescent="0.25">
      <c r="B66" s="272"/>
      <c r="C66" s="277" t="s">
        <v>22</v>
      </c>
      <c r="D66" s="26" t="s">
        <v>30</v>
      </c>
      <c r="E66" s="53">
        <v>6.9374830274806403</v>
      </c>
      <c r="F66" s="53">
        <v>6.8485442911860428</v>
      </c>
      <c r="G66" s="53">
        <v>5.5543189800228117</v>
      </c>
      <c r="H66" s="53">
        <v>6.1281889542046537</v>
      </c>
      <c r="I66" s="53">
        <v>6.4214324031645127</v>
      </c>
      <c r="J66" s="36">
        <f t="shared" si="12"/>
        <v>4.7851567755374136E-2</v>
      </c>
      <c r="K66" s="37">
        <f t="shared" si="13"/>
        <v>0.29324344895985899</v>
      </c>
      <c r="L66" s="36">
        <f t="shared" si="14"/>
        <v>-7.4385857561302338E-2</v>
      </c>
      <c r="M66" s="37">
        <f t="shared" si="15"/>
        <v>-0.51605062431612758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6.7360246237900334</v>
      </c>
      <c r="F67" s="54">
        <f t="shared" si="19"/>
        <v>6.5331335331335332</v>
      </c>
      <c r="G67" s="54">
        <f t="shared" si="19"/>
        <v>5.3807667498667859</v>
      </c>
      <c r="H67" s="54">
        <f t="shared" si="19"/>
        <v>6.0107846207376481</v>
      </c>
      <c r="I67" s="54">
        <f t="shared" si="19"/>
        <v>6.292885291918461</v>
      </c>
      <c r="J67" s="40">
        <f t="shared" si="12"/>
        <v>4.6932420470955583E-2</v>
      </c>
      <c r="K67" s="41">
        <f t="shared" si="13"/>
        <v>0.28210067118081295</v>
      </c>
      <c r="L67" s="40">
        <f t="shared" si="14"/>
        <v>-6.5786477428617207E-2</v>
      </c>
      <c r="M67" s="41">
        <f t="shared" si="15"/>
        <v>-0.4431393318715724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7.7381410135585131</v>
      </c>
      <c r="F68" s="43">
        <f t="shared" ref="F68:I68" si="20">IFERROR(F65/F59,"-")</f>
        <v>7.997040568868429</v>
      </c>
      <c r="G68" s="43">
        <f t="shared" si="20"/>
        <v>6.2723501769449443</v>
      </c>
      <c r="H68" s="43">
        <f t="shared" si="20"/>
        <v>6.6265017537382311</v>
      </c>
      <c r="I68" s="43">
        <f t="shared" si="20"/>
        <v>6.9992286501377414</v>
      </c>
      <c r="J68" s="34">
        <f>IFERROR(I68/H68-1,"-")</f>
        <v>5.6247913341189726E-2</v>
      </c>
      <c r="K68" s="33">
        <f>IFERROR(I68-H68,"-")</f>
        <v>0.37272689639951029</v>
      </c>
      <c r="L68" s="34">
        <f>IFERROR(I68/E68-1,"-")</f>
        <v>-9.5489648240588254E-2</v>
      </c>
      <c r="M68" s="33">
        <f>IFERROR(I68-E68,"-")</f>
        <v>-0.73891236342077171</v>
      </c>
      <c r="N68" s="61">
        <f>IFERROR(I68/I66,"-")</f>
        <v>1.0899793396078556</v>
      </c>
    </row>
    <row r="69" spans="2:14" x14ac:dyDescent="0.25">
      <c r="B69" s="272"/>
      <c r="C69" s="280" t="s">
        <v>34</v>
      </c>
      <c r="D69" s="15" t="s">
        <v>30</v>
      </c>
      <c r="E69" s="57">
        <v>0.70518161483742259</v>
      </c>
      <c r="F69" s="57">
        <v>0.48948502261743165</v>
      </c>
      <c r="G69" s="57">
        <v>0.48615455783025679</v>
      </c>
      <c r="H69" s="57">
        <v>0.6493275173640638</v>
      </c>
      <c r="I69" s="57">
        <v>0.73071425433679682</v>
      </c>
      <c r="J69" s="57">
        <f t="shared" si="12"/>
        <v>0.12534003995875831</v>
      </c>
      <c r="K69" s="44">
        <f t="shared" si="13"/>
        <v>8.138673697273302E-2</v>
      </c>
      <c r="L69" s="17">
        <f t="shared" si="14"/>
        <v>3.6207182606796451E-2</v>
      </c>
      <c r="M69" s="44">
        <f t="shared" si="15"/>
        <v>2.5532639499374232E-2</v>
      </c>
      <c r="N69" s="17"/>
    </row>
    <row r="70" spans="2:14" x14ac:dyDescent="0.25">
      <c r="B70" s="272"/>
      <c r="C70" s="281"/>
      <c r="D70" s="19" t="s">
        <v>31</v>
      </c>
      <c r="E70" s="58">
        <v>0.7253556911866621</v>
      </c>
      <c r="F70" s="58">
        <v>0.51022458290172568</v>
      </c>
      <c r="G70" s="58">
        <v>0.51651565552296963</v>
      </c>
      <c r="H70" s="58">
        <v>0.66840723443186234</v>
      </c>
      <c r="I70" s="58">
        <v>0.75711049413019116</v>
      </c>
      <c r="J70" s="58">
        <f t="shared" si="12"/>
        <v>0.1327084075828795</v>
      </c>
      <c r="K70" s="45">
        <f t="shared" si="13"/>
        <v>8.8703259698328818E-2</v>
      </c>
      <c r="L70" s="21">
        <f t="shared" si="14"/>
        <v>4.3778250214841608E-2</v>
      </c>
      <c r="M70" s="45">
        <f t="shared" si="15"/>
        <v>3.1754802943529059E-2</v>
      </c>
      <c r="N70" s="21"/>
    </row>
    <row r="71" spans="2:14" x14ac:dyDescent="0.25">
      <c r="B71" s="272"/>
      <c r="C71" s="282"/>
      <c r="D71" s="23" t="s">
        <v>32</v>
      </c>
      <c r="E71" s="59">
        <v>0.64328398044687629</v>
      </c>
      <c r="F71" s="59">
        <v>0.43668308492718394</v>
      </c>
      <c r="G71" s="59">
        <v>0.40223857552634612</v>
      </c>
      <c r="H71" s="59">
        <v>0.58503273636647524</v>
      </c>
      <c r="I71" s="59">
        <v>0.6404747244880018</v>
      </c>
      <c r="J71" s="25">
        <f>IFERROR(I71/H71-1,"-")</f>
        <v>9.4767326125826612E-2</v>
      </c>
      <c r="K71" s="24">
        <f>IFERROR(I71-H71,"-")</f>
        <v>5.5441988121526564E-2</v>
      </c>
      <c r="L71" s="25">
        <f>IFERROR(I71/E71-1,"-")</f>
        <v>-4.3670541226954462E-3</v>
      </c>
      <c r="M71" s="24">
        <f>IFERROR(I71-E71,"-")</f>
        <v>-2.8092559588744903E-3</v>
      </c>
      <c r="N71" s="25">
        <f>IFERROR(I71/I69,"-")</f>
        <v>0.87650503693718518</v>
      </c>
    </row>
    <row r="72" spans="2:14" x14ac:dyDescent="0.25">
      <c r="B72" s="272"/>
      <c r="C72" s="283" t="s">
        <v>39</v>
      </c>
      <c r="D72" s="26" t="s">
        <v>30</v>
      </c>
      <c r="E72" s="51">
        <v>21340</v>
      </c>
      <c r="F72" s="51">
        <v>9244</v>
      </c>
      <c r="G72" s="51">
        <v>11050</v>
      </c>
      <c r="H72" s="51">
        <v>18364</v>
      </c>
      <c r="I72" s="51">
        <v>19209</v>
      </c>
      <c r="J72" s="36">
        <f t="shared" si="12"/>
        <v>4.6013940318013535E-2</v>
      </c>
      <c r="K72" s="27">
        <f t="shared" si="13"/>
        <v>845</v>
      </c>
      <c r="L72" s="36">
        <f t="shared" si="14"/>
        <v>-9.9859418931583899E-2</v>
      </c>
      <c r="M72" s="27">
        <f t="shared" si="15"/>
        <v>-2131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16096</v>
      </c>
      <c r="F73" s="52">
        <v>6499</v>
      </c>
      <c r="G73" s="52">
        <v>8111</v>
      </c>
      <c r="H73" s="52">
        <v>14162</v>
      </c>
      <c r="I73" s="52">
        <v>14862</v>
      </c>
      <c r="J73" s="40">
        <f t="shared" si="12"/>
        <v>4.9428046886033083E-2</v>
      </c>
      <c r="K73" s="29">
        <f t="shared" si="13"/>
        <v>700</v>
      </c>
      <c r="L73" s="40">
        <f t="shared" si="14"/>
        <v>-7.6665009940357853E-2</v>
      </c>
      <c r="M73" s="29">
        <f t="shared" si="15"/>
        <v>-1234</v>
      </c>
      <c r="N73" s="40">
        <f t="shared" ref="N73" si="21">I73/$I$72</f>
        <v>0.77369982820552863</v>
      </c>
    </row>
    <row r="74" spans="2:14" x14ac:dyDescent="0.25">
      <c r="B74" s="273"/>
      <c r="C74" s="279"/>
      <c r="D74" s="32" t="s">
        <v>32</v>
      </c>
      <c r="E74" s="33">
        <v>5245</v>
      </c>
      <c r="F74" s="33">
        <v>2745</v>
      </c>
      <c r="G74" s="33">
        <v>2940</v>
      </c>
      <c r="H74" s="33">
        <v>4202</v>
      </c>
      <c r="I74" s="33">
        <v>4347</v>
      </c>
      <c r="J74" s="34">
        <f>IFERROR(I74/H74-1,"-")</f>
        <v>3.4507377439314535E-2</v>
      </c>
      <c r="K74" s="33">
        <f>IFERROR(I74-H74,"-")</f>
        <v>145</v>
      </c>
      <c r="L74" s="34">
        <f>IFERROR(I74/E74-1,"-")</f>
        <v>-0.17121067683508107</v>
      </c>
      <c r="M74" s="33">
        <f>IFERROR(I74-E74,"-")</f>
        <v>-898</v>
      </c>
      <c r="N74" s="61">
        <f>IFERROR(I74/I72,"-")</f>
        <v>0.22630017179447134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C6DD-517B-4FB5-83C5-D4507437FF9E}">
  <sheetPr>
    <tabColor rgb="FFFFC000"/>
  </sheetPr>
  <dimension ref="A4:A24"/>
  <sheetViews>
    <sheetView showGridLines="0" workbookViewId="0">
      <selection activeCell="M23" sqref="M23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E5E0A-6677-4706-8039-EB51F5F99920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48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534846</v>
      </c>
      <c r="D10" s="176">
        <v>323520</v>
      </c>
      <c r="E10" s="176">
        <v>524175</v>
      </c>
      <c r="F10" s="176">
        <v>536478</v>
      </c>
      <c r="G10" s="176">
        <v>584505</v>
      </c>
      <c r="H10" s="177">
        <f t="shared" ref="H10:H22" si="0">IFERROR(G10/F10-1,"-")</f>
        <v>8.9522776330063891E-2</v>
      </c>
      <c r="I10" s="177">
        <f t="shared" ref="I10:I22" si="1">IFERROR(G10/C10-1,"-")</f>
        <v>9.2847286882579372E-2</v>
      </c>
      <c r="J10" s="177">
        <f t="shared" ref="J10:J22" si="2">G10/G$10</f>
        <v>1</v>
      </c>
      <c r="L10" s="154" t="s">
        <v>68</v>
      </c>
      <c r="M10" s="176">
        <v>88878</v>
      </c>
      <c r="N10" s="176">
        <v>55912</v>
      </c>
      <c r="O10" s="176">
        <v>75727</v>
      </c>
      <c r="P10" s="176">
        <v>86056</v>
      </c>
      <c r="Q10" s="176">
        <v>102682</v>
      </c>
      <c r="R10" s="177">
        <f t="shared" ref="R10:R22" si="3">IFERROR(Q10/P10-1,"-")</f>
        <v>0.19319977688946732</v>
      </c>
      <c r="S10" s="177">
        <f t="shared" ref="S10:S22" si="4">IFERROR(Q10/M10-1,"-")</f>
        <v>0.15531402596818111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151948</v>
      </c>
      <c r="D11" s="158">
        <v>133715</v>
      </c>
      <c r="E11" s="158">
        <v>133368</v>
      </c>
      <c r="F11" s="158">
        <v>129856</v>
      </c>
      <c r="G11" s="158">
        <v>141408</v>
      </c>
      <c r="H11" s="159">
        <f t="shared" si="0"/>
        <v>8.8960078856579639E-2</v>
      </c>
      <c r="I11" s="160">
        <f t="shared" si="1"/>
        <v>-6.9365835680627597E-2</v>
      </c>
      <c r="J11" s="159">
        <f t="shared" si="2"/>
        <v>0.24192778504888751</v>
      </c>
      <c r="K11" s="79"/>
      <c r="L11" s="157" t="s">
        <v>97</v>
      </c>
      <c r="M11" s="158">
        <v>45812</v>
      </c>
      <c r="N11" s="158">
        <v>35462</v>
      </c>
      <c r="O11" s="158">
        <v>41665</v>
      </c>
      <c r="P11" s="158">
        <v>41606</v>
      </c>
      <c r="Q11" s="158">
        <v>52170</v>
      </c>
      <c r="R11" s="159">
        <f t="shared" si="3"/>
        <v>0.25390568667980573</v>
      </c>
      <c r="S11" s="160">
        <f t="shared" si="4"/>
        <v>0.13878459792194175</v>
      </c>
      <c r="T11" s="159">
        <f t="shared" si="5"/>
        <v>0.50807346954675603</v>
      </c>
    </row>
    <row r="12" spans="1:20" x14ac:dyDescent="0.25">
      <c r="B12" s="162" t="s">
        <v>103</v>
      </c>
      <c r="C12" s="163">
        <v>65349</v>
      </c>
      <c r="D12" s="163">
        <v>54254</v>
      </c>
      <c r="E12" s="163">
        <v>53372</v>
      </c>
      <c r="F12" s="163">
        <v>50630</v>
      </c>
      <c r="G12" s="163">
        <v>56113</v>
      </c>
      <c r="H12" s="164">
        <f t="shared" si="0"/>
        <v>0.10829547698992692</v>
      </c>
      <c r="I12" s="165">
        <f t="shared" si="1"/>
        <v>-0.14133345575295719</v>
      </c>
      <c r="J12" s="164">
        <f t="shared" si="2"/>
        <v>9.6000889641662604E-2</v>
      </c>
      <c r="K12" s="79"/>
      <c r="L12" s="162" t="s">
        <v>103</v>
      </c>
      <c r="M12" s="163">
        <v>8929</v>
      </c>
      <c r="N12" s="163">
        <v>10186</v>
      </c>
      <c r="O12" s="163">
        <v>10727</v>
      </c>
      <c r="P12" s="163">
        <v>9291</v>
      </c>
      <c r="Q12" s="163">
        <v>13618</v>
      </c>
      <c r="R12" s="164">
        <f t="shared" si="3"/>
        <v>0.46571951350769569</v>
      </c>
      <c r="S12" s="165">
        <f t="shared" si="4"/>
        <v>0.52514279314592893</v>
      </c>
      <c r="T12" s="164">
        <f t="shared" si="5"/>
        <v>0.13262304980425002</v>
      </c>
    </row>
    <row r="13" spans="1:20" x14ac:dyDescent="0.25">
      <c r="B13" s="162" t="s">
        <v>100</v>
      </c>
      <c r="C13" s="163">
        <v>86599</v>
      </c>
      <c r="D13" s="163">
        <v>79461</v>
      </c>
      <c r="E13" s="163">
        <v>79996</v>
      </c>
      <c r="F13" s="163">
        <v>79226</v>
      </c>
      <c r="G13" s="163">
        <v>85295</v>
      </c>
      <c r="H13" s="164">
        <f t="shared" si="0"/>
        <v>7.6603640219119917E-2</v>
      </c>
      <c r="I13" s="165">
        <f t="shared" si="1"/>
        <v>-1.5057910599429514E-2</v>
      </c>
      <c r="J13" s="164">
        <f t="shared" si="2"/>
        <v>0.14592689540722492</v>
      </c>
      <c r="K13" s="79"/>
      <c r="L13" s="162" t="s">
        <v>100</v>
      </c>
      <c r="M13" s="163">
        <v>36883</v>
      </c>
      <c r="N13" s="163">
        <v>25276</v>
      </c>
      <c r="O13" s="163">
        <v>30938</v>
      </c>
      <c r="P13" s="163">
        <v>32315</v>
      </c>
      <c r="Q13" s="163">
        <v>38552</v>
      </c>
      <c r="R13" s="164">
        <f t="shared" si="3"/>
        <v>0.19300634380318726</v>
      </c>
      <c r="S13" s="165">
        <f t="shared" si="4"/>
        <v>4.5251199739717585E-2</v>
      </c>
      <c r="T13" s="164">
        <f>Q13/Q$10</f>
        <v>0.37545041974250598</v>
      </c>
    </row>
    <row r="14" spans="1:20" x14ac:dyDescent="0.25">
      <c r="B14" s="157" t="s">
        <v>107</v>
      </c>
      <c r="C14" s="158">
        <v>382898</v>
      </c>
      <c r="D14" s="158">
        <v>189805</v>
      </c>
      <c r="E14" s="158">
        <v>390807</v>
      </c>
      <c r="F14" s="158">
        <v>406622</v>
      </c>
      <c r="G14" s="158">
        <v>443097</v>
      </c>
      <c r="H14" s="159">
        <f t="shared" si="0"/>
        <v>8.970247551780286E-2</v>
      </c>
      <c r="I14" s="160">
        <f t="shared" si="1"/>
        <v>0.15721941613693469</v>
      </c>
      <c r="J14" s="159">
        <f t="shared" si="2"/>
        <v>0.75807221495111243</v>
      </c>
      <c r="K14" s="79"/>
      <c r="L14" s="157" t="s">
        <v>107</v>
      </c>
      <c r="M14" s="158">
        <v>43066</v>
      </c>
      <c r="N14" s="158">
        <v>20450</v>
      </c>
      <c r="O14" s="158">
        <v>34062</v>
      </c>
      <c r="P14" s="158">
        <v>44450</v>
      </c>
      <c r="Q14" s="158">
        <v>50512</v>
      </c>
      <c r="R14" s="159">
        <f t="shared" si="3"/>
        <v>0.13637795275590547</v>
      </c>
      <c r="S14" s="160">
        <f t="shared" si="4"/>
        <v>0.17289741327265129</v>
      </c>
      <c r="T14" s="159">
        <f t="shared" si="5"/>
        <v>0.49192653045324397</v>
      </c>
    </row>
    <row r="15" spans="1:20" x14ac:dyDescent="0.25">
      <c r="B15" s="162" t="s">
        <v>110</v>
      </c>
      <c r="C15" s="163">
        <v>188290</v>
      </c>
      <c r="D15" s="163">
        <v>55051</v>
      </c>
      <c r="E15" s="163">
        <v>203676</v>
      </c>
      <c r="F15" s="163">
        <v>207939</v>
      </c>
      <c r="G15" s="163">
        <v>229447</v>
      </c>
      <c r="H15" s="164">
        <f t="shared" si="0"/>
        <v>0.10343418021631345</v>
      </c>
      <c r="I15" s="165">
        <f t="shared" si="1"/>
        <v>0.21858303680492863</v>
      </c>
      <c r="J15" s="164">
        <f t="shared" si="2"/>
        <v>0.39254925107569655</v>
      </c>
      <c r="K15" s="79"/>
      <c r="L15" s="162" t="s">
        <v>110</v>
      </c>
      <c r="M15" s="163">
        <v>7853</v>
      </c>
      <c r="N15" s="163">
        <v>1465</v>
      </c>
      <c r="O15" s="163">
        <v>8841</v>
      </c>
      <c r="P15" s="163">
        <v>11048</v>
      </c>
      <c r="Q15" s="163">
        <v>12200</v>
      </c>
      <c r="R15" s="164">
        <f t="shared" si="3"/>
        <v>0.1042722664735698</v>
      </c>
      <c r="S15" s="165">
        <f t="shared" si="4"/>
        <v>0.55354641538265636</v>
      </c>
      <c r="T15" s="164">
        <f t="shared" si="5"/>
        <v>0.11881342396914746</v>
      </c>
    </row>
    <row r="16" spans="1:20" x14ac:dyDescent="0.25">
      <c r="B16" s="162" t="s">
        <v>113</v>
      </c>
      <c r="C16" s="163">
        <v>45943</v>
      </c>
      <c r="D16" s="163">
        <v>24245</v>
      </c>
      <c r="E16" s="163">
        <v>33788</v>
      </c>
      <c r="F16" s="163">
        <v>35898</v>
      </c>
      <c r="G16" s="163">
        <v>35542</v>
      </c>
      <c r="H16" s="164">
        <f t="shared" si="0"/>
        <v>-9.9169870187754139E-3</v>
      </c>
      <c r="I16" s="165">
        <f t="shared" si="1"/>
        <v>-0.22638922142655027</v>
      </c>
      <c r="J16" s="164">
        <f t="shared" si="2"/>
        <v>6.0807007638942354E-2</v>
      </c>
      <c r="K16" s="79"/>
      <c r="L16" s="162" t="s">
        <v>113</v>
      </c>
      <c r="M16" s="163">
        <v>15144</v>
      </c>
      <c r="N16" s="163">
        <v>5372</v>
      </c>
      <c r="O16" s="163">
        <v>8998</v>
      </c>
      <c r="P16" s="163">
        <v>9535</v>
      </c>
      <c r="Q16" s="163">
        <v>9567</v>
      </c>
      <c r="R16" s="164">
        <f t="shared" si="3"/>
        <v>3.3560566334556174E-3</v>
      </c>
      <c r="S16" s="165">
        <f t="shared" si="4"/>
        <v>-0.36826465927099838</v>
      </c>
      <c r="T16" s="164">
        <f t="shared" si="5"/>
        <v>9.3171149763347033E-2</v>
      </c>
    </row>
    <row r="17" spans="2:24" x14ac:dyDescent="0.25">
      <c r="B17" s="162" t="s">
        <v>116</v>
      </c>
      <c r="C17" s="163">
        <v>20977</v>
      </c>
      <c r="D17" s="163">
        <v>18413</v>
      </c>
      <c r="E17" s="163">
        <v>22110</v>
      </c>
      <c r="F17" s="163">
        <v>23466</v>
      </c>
      <c r="G17" s="163">
        <v>27270</v>
      </c>
      <c r="H17" s="164">
        <f t="shared" si="0"/>
        <v>0.16210687803630774</v>
      </c>
      <c r="I17" s="165">
        <f t="shared" si="1"/>
        <v>0.29999523287410024</v>
      </c>
      <c r="J17" s="164">
        <f t="shared" si="2"/>
        <v>4.6654861806143658E-2</v>
      </c>
      <c r="K17" s="79"/>
      <c r="L17" s="162" t="s">
        <v>116</v>
      </c>
      <c r="M17" s="163">
        <v>3167</v>
      </c>
      <c r="N17" s="163">
        <v>2634</v>
      </c>
      <c r="O17" s="163">
        <v>2781</v>
      </c>
      <c r="P17" s="163">
        <v>4969</v>
      </c>
      <c r="Q17" s="163">
        <v>6658</v>
      </c>
      <c r="R17" s="164">
        <f t="shared" si="3"/>
        <v>0.33990742604145696</v>
      </c>
      <c r="S17" s="165">
        <f t="shared" si="4"/>
        <v>1.1023050205241551</v>
      </c>
      <c r="T17" s="164">
        <f t="shared" si="5"/>
        <v>6.4840965310375726E-2</v>
      </c>
    </row>
    <row r="18" spans="2:24" x14ac:dyDescent="0.25">
      <c r="B18" s="162" t="s">
        <v>123</v>
      </c>
      <c r="C18" s="163">
        <v>19556</v>
      </c>
      <c r="D18" s="163">
        <v>13701</v>
      </c>
      <c r="E18" s="163">
        <v>20820</v>
      </c>
      <c r="F18" s="163">
        <v>23092</v>
      </c>
      <c r="G18" s="163">
        <v>21139</v>
      </c>
      <c r="H18" s="164">
        <f t="shared" si="0"/>
        <v>-8.4574744500259813E-2</v>
      </c>
      <c r="I18" s="165">
        <f t="shared" si="1"/>
        <v>8.0947023931274398E-2</v>
      </c>
      <c r="J18" s="164">
        <f t="shared" si="2"/>
        <v>3.6165644434179349E-2</v>
      </c>
      <c r="K18" s="79"/>
      <c r="L18" s="162" t="s">
        <v>123</v>
      </c>
      <c r="M18" s="163">
        <v>2021</v>
      </c>
      <c r="N18" s="163">
        <v>925</v>
      </c>
      <c r="O18" s="163">
        <v>1502</v>
      </c>
      <c r="P18" s="163">
        <v>2130</v>
      </c>
      <c r="Q18" s="163">
        <v>2677</v>
      </c>
      <c r="R18" s="164">
        <f t="shared" si="3"/>
        <v>0.25680751173708916</v>
      </c>
      <c r="S18" s="165">
        <f t="shared" si="4"/>
        <v>0.32459178624443341</v>
      </c>
      <c r="T18" s="164">
        <f t="shared" si="5"/>
        <v>2.6070781636508833E-2</v>
      </c>
    </row>
    <row r="19" spans="2:24" x14ac:dyDescent="0.25">
      <c r="B19" s="162" t="s">
        <v>119</v>
      </c>
      <c r="C19" s="163">
        <v>13224</v>
      </c>
      <c r="D19" s="163">
        <v>13373</v>
      </c>
      <c r="E19" s="163">
        <v>13089</v>
      </c>
      <c r="F19" s="163">
        <v>15495</v>
      </c>
      <c r="G19" s="163">
        <v>15935</v>
      </c>
      <c r="H19" s="164">
        <f t="shared" si="0"/>
        <v>2.8396256857050606E-2</v>
      </c>
      <c r="I19" s="165">
        <f t="shared" si="1"/>
        <v>0.2050060496067756</v>
      </c>
      <c r="J19" s="164">
        <f t="shared" si="2"/>
        <v>2.7262384410740713E-2</v>
      </c>
      <c r="K19" s="79"/>
      <c r="L19" s="162" t="s">
        <v>119</v>
      </c>
      <c r="M19" s="163">
        <v>925</v>
      </c>
      <c r="N19" s="163">
        <v>874</v>
      </c>
      <c r="O19" s="163">
        <v>432</v>
      </c>
      <c r="P19" s="163">
        <v>953</v>
      </c>
      <c r="Q19" s="163">
        <v>1022</v>
      </c>
      <c r="R19" s="164">
        <f t="shared" si="3"/>
        <v>7.2402938090241342E-2</v>
      </c>
      <c r="S19" s="165">
        <f t="shared" si="4"/>
        <v>0.1048648648648649</v>
      </c>
      <c r="T19" s="164">
        <f t="shared" si="5"/>
        <v>9.9530589587269441E-3</v>
      </c>
    </row>
    <row r="20" spans="2:24" x14ac:dyDescent="0.25">
      <c r="B20" s="162" t="s">
        <v>128</v>
      </c>
      <c r="C20" s="163">
        <v>1989</v>
      </c>
      <c r="D20" s="163">
        <v>1157</v>
      </c>
      <c r="E20" s="163">
        <v>2087</v>
      </c>
      <c r="F20" s="163">
        <v>1444</v>
      </c>
      <c r="G20" s="163">
        <v>1435</v>
      </c>
      <c r="H20" s="164">
        <f t="shared" si="0"/>
        <v>-6.2326869806094143E-3</v>
      </c>
      <c r="I20" s="165">
        <f t="shared" si="1"/>
        <v>-0.27853192559074913</v>
      </c>
      <c r="J20" s="164">
        <f t="shared" si="2"/>
        <v>2.4550688189151505E-3</v>
      </c>
      <c r="K20" s="79"/>
      <c r="L20" s="162" t="s">
        <v>128</v>
      </c>
      <c r="M20" s="163">
        <v>345</v>
      </c>
      <c r="N20" s="163">
        <v>150</v>
      </c>
      <c r="O20" s="163">
        <v>329</v>
      </c>
      <c r="P20" s="163">
        <v>182</v>
      </c>
      <c r="Q20" s="163">
        <v>195</v>
      </c>
      <c r="R20" s="164">
        <f t="shared" si="3"/>
        <v>7.1428571428571397E-2</v>
      </c>
      <c r="S20" s="165">
        <f t="shared" si="4"/>
        <v>-0.43478260869565222</v>
      </c>
      <c r="T20" s="164">
        <f t="shared" si="5"/>
        <v>1.899067022457685E-3</v>
      </c>
    </row>
    <row r="21" spans="2:24" x14ac:dyDescent="0.25">
      <c r="B21" s="162" t="s">
        <v>131</v>
      </c>
      <c r="C21" s="163">
        <v>1655</v>
      </c>
      <c r="D21" s="163">
        <v>241</v>
      </c>
      <c r="E21" s="163">
        <v>752</v>
      </c>
      <c r="F21" s="163">
        <v>1089</v>
      </c>
      <c r="G21" s="163">
        <v>486</v>
      </c>
      <c r="H21" s="164">
        <f t="shared" si="0"/>
        <v>-0.55371900826446274</v>
      </c>
      <c r="I21" s="165">
        <f t="shared" si="1"/>
        <v>-0.70634441087613298</v>
      </c>
      <c r="J21" s="164">
        <f t="shared" si="2"/>
        <v>8.3147278466394643E-4</v>
      </c>
      <c r="K21" s="79"/>
      <c r="L21" s="162" t="s">
        <v>131</v>
      </c>
      <c r="M21" s="163">
        <v>257</v>
      </c>
      <c r="N21" s="163">
        <v>34</v>
      </c>
      <c r="O21" s="163">
        <v>186</v>
      </c>
      <c r="P21" s="163">
        <v>112</v>
      </c>
      <c r="Q21" s="163">
        <v>81</v>
      </c>
      <c r="R21" s="164">
        <f t="shared" si="3"/>
        <v>-0.2767857142857143</v>
      </c>
      <c r="S21" s="165">
        <f t="shared" si="4"/>
        <v>-0.68482490272373542</v>
      </c>
      <c r="T21" s="164">
        <f t="shared" si="5"/>
        <v>7.8884322471319218E-4</v>
      </c>
    </row>
    <row r="22" spans="2:24" x14ac:dyDescent="0.25">
      <c r="B22" s="168" t="s">
        <v>145</v>
      </c>
      <c r="C22" s="169">
        <f>C14-SUM(C15:C21)</f>
        <v>91264</v>
      </c>
      <c r="D22" s="169">
        <f>D14-SUM(D15:D21)</f>
        <v>63624</v>
      </c>
      <c r="E22" s="169">
        <f>E14-SUM(E15:E21)</f>
        <v>94485</v>
      </c>
      <c r="F22" s="169">
        <f>F14-SUM(F15:F21)</f>
        <v>98199</v>
      </c>
      <c r="G22" s="169">
        <f>G14-SUM(G15:G21)</f>
        <v>111843</v>
      </c>
      <c r="H22" s="170">
        <f t="shared" si="0"/>
        <v>0.13894235175510961</v>
      </c>
      <c r="I22" s="171">
        <f t="shared" si="1"/>
        <v>0.22548869214586253</v>
      </c>
      <c r="J22" s="170">
        <f t="shared" si="2"/>
        <v>0.19134652398183077</v>
      </c>
      <c r="K22" s="79"/>
      <c r="L22" s="168" t="s">
        <v>145</v>
      </c>
      <c r="M22" s="169">
        <f>M14-SUM(M15:M21)</f>
        <v>13354</v>
      </c>
      <c r="N22" s="169">
        <f>N14-SUM(N15:N21)</f>
        <v>8996</v>
      </c>
      <c r="O22" s="169">
        <f>O14-SUM(O15:O21)</f>
        <v>10993</v>
      </c>
      <c r="P22" s="169">
        <f>P14-SUM(P15:P21)</f>
        <v>15521</v>
      </c>
      <c r="Q22" s="169">
        <f>Q14-SUM(Q15:Q21)</f>
        <v>18112</v>
      </c>
      <c r="R22" s="170">
        <f t="shared" si="3"/>
        <v>0.16693512015978351</v>
      </c>
      <c r="S22" s="171">
        <f t="shared" si="4"/>
        <v>0.35629773850531676</v>
      </c>
      <c r="T22" s="170">
        <f t="shared" si="5"/>
        <v>0.17638924056796712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199935</v>
      </c>
      <c r="D24" s="176">
        <v>135673</v>
      </c>
      <c r="E24" s="176">
        <v>198300</v>
      </c>
      <c r="F24" s="176">
        <v>203132</v>
      </c>
      <c r="G24" s="176">
        <v>210914</v>
      </c>
      <c r="H24" s="177">
        <f t="shared" ref="H24:H36" si="6">IFERROR(G24/F24-1,"-")</f>
        <v>3.8310064391627208E-2</v>
      </c>
      <c r="I24" s="177">
        <f t="shared" ref="I24:I36" si="7">IFERROR(G24/C24-1,"-")</f>
        <v>5.491284667516938E-2</v>
      </c>
      <c r="J24" s="177">
        <f t="shared" ref="J24:J36" si="8">G24/G$10</f>
        <v>0.36084208005064117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44375</v>
      </c>
      <c r="D25" s="158">
        <v>47355</v>
      </c>
      <c r="E25" s="158">
        <v>36241</v>
      </c>
      <c r="F25" s="158">
        <v>29404</v>
      </c>
      <c r="G25" s="158">
        <v>29634</v>
      </c>
      <c r="H25" s="159">
        <f t="shared" si="6"/>
        <v>7.8220650251665802E-3</v>
      </c>
      <c r="I25" s="160">
        <f t="shared" si="7"/>
        <v>-0.33219154929577466</v>
      </c>
      <c r="J25" s="159">
        <f t="shared" si="8"/>
        <v>5.0699309672286808E-2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23839</v>
      </c>
      <c r="D26" s="163">
        <v>19391</v>
      </c>
      <c r="E26" s="163">
        <v>14337</v>
      </c>
      <c r="F26" s="163">
        <v>12540</v>
      </c>
      <c r="G26" s="163">
        <v>11203</v>
      </c>
      <c r="H26" s="164">
        <f t="shared" si="6"/>
        <v>-0.1066188197767145</v>
      </c>
      <c r="I26" s="165">
        <f t="shared" si="7"/>
        <v>-0.53005579093082766</v>
      </c>
      <c r="J26" s="164">
        <f t="shared" si="8"/>
        <v>1.9166645281049777E-2</v>
      </c>
    </row>
    <row r="27" spans="2:24" x14ac:dyDescent="0.25">
      <c r="B27" s="162" t="s">
        <v>100</v>
      </c>
      <c r="C27" s="163">
        <v>20536</v>
      </c>
      <c r="D27" s="163">
        <v>27964</v>
      </c>
      <c r="E27" s="163">
        <v>21904</v>
      </c>
      <c r="F27" s="163">
        <v>16864</v>
      </c>
      <c r="G27" s="163">
        <v>18431</v>
      </c>
      <c r="H27" s="164">
        <f t="shared" si="6"/>
        <v>9.2919829222011474E-2</v>
      </c>
      <c r="I27" s="165">
        <f t="shared" si="7"/>
        <v>-0.10250292169848074</v>
      </c>
      <c r="J27" s="164">
        <f t="shared" si="8"/>
        <v>3.1532664391237031E-2</v>
      </c>
    </row>
    <row r="28" spans="2:24" x14ac:dyDescent="0.25">
      <c r="B28" s="157" t="s">
        <v>107</v>
      </c>
      <c r="C28" s="158">
        <v>155560</v>
      </c>
      <c r="D28" s="158">
        <v>88318</v>
      </c>
      <c r="E28" s="158">
        <v>162059</v>
      </c>
      <c r="F28" s="158">
        <v>173728</v>
      </c>
      <c r="G28" s="158">
        <v>181280</v>
      </c>
      <c r="H28" s="159">
        <f t="shared" si="6"/>
        <v>4.3470252348498883E-2</v>
      </c>
      <c r="I28" s="160">
        <f t="shared" si="7"/>
        <v>0.1653381331961945</v>
      </c>
      <c r="J28" s="159">
        <f t="shared" si="8"/>
        <v>0.31014277037835436</v>
      </c>
    </row>
    <row r="29" spans="2:24" x14ac:dyDescent="0.25">
      <c r="B29" s="162" t="s">
        <v>110</v>
      </c>
      <c r="C29" s="163">
        <v>77288</v>
      </c>
      <c r="D29" s="163">
        <v>28800</v>
      </c>
      <c r="E29" s="163">
        <v>89009</v>
      </c>
      <c r="F29" s="163">
        <v>95219</v>
      </c>
      <c r="G29" s="163">
        <v>101712</v>
      </c>
      <c r="H29" s="164">
        <f t="shared" si="6"/>
        <v>6.819017212951195E-2</v>
      </c>
      <c r="I29" s="165">
        <f t="shared" si="7"/>
        <v>0.31601283511023714</v>
      </c>
      <c r="J29" s="164">
        <f t="shared" si="8"/>
        <v>0.17401390920522494</v>
      </c>
    </row>
    <row r="30" spans="2:24" x14ac:dyDescent="0.25">
      <c r="B30" s="162" t="s">
        <v>113</v>
      </c>
      <c r="C30" s="163">
        <v>21354</v>
      </c>
      <c r="D30" s="163">
        <v>14020</v>
      </c>
      <c r="E30" s="163">
        <v>17512</v>
      </c>
      <c r="F30" s="163">
        <v>17456</v>
      </c>
      <c r="G30" s="163">
        <v>17415</v>
      </c>
      <c r="H30" s="164">
        <f t="shared" si="6"/>
        <v>-2.3487626031164499E-3</v>
      </c>
      <c r="I30" s="165">
        <f t="shared" si="7"/>
        <v>-0.18446192750772694</v>
      </c>
      <c r="J30" s="164">
        <f t="shared" si="8"/>
        <v>2.9794441450458078E-2</v>
      </c>
    </row>
    <row r="31" spans="2:24" x14ac:dyDescent="0.25">
      <c r="B31" s="162" t="s">
        <v>116</v>
      </c>
      <c r="C31" s="163">
        <v>6677</v>
      </c>
      <c r="D31" s="163">
        <v>6475</v>
      </c>
      <c r="E31" s="163">
        <v>7432</v>
      </c>
      <c r="F31" s="163">
        <v>8076</v>
      </c>
      <c r="G31" s="163">
        <v>6722</v>
      </c>
      <c r="H31" s="164">
        <f t="shared" si="6"/>
        <v>-0.16765725606736004</v>
      </c>
      <c r="I31" s="165">
        <f t="shared" si="7"/>
        <v>6.7395536917778109E-3</v>
      </c>
      <c r="J31" s="164">
        <f t="shared" si="8"/>
        <v>1.1500329338500098E-2</v>
      </c>
    </row>
    <row r="32" spans="2:24" x14ac:dyDescent="0.25">
      <c r="B32" s="162" t="s">
        <v>123</v>
      </c>
      <c r="C32" s="163">
        <v>8027</v>
      </c>
      <c r="D32" s="163">
        <v>7050</v>
      </c>
      <c r="E32" s="163">
        <v>9314</v>
      </c>
      <c r="F32" s="163">
        <v>9861</v>
      </c>
      <c r="G32" s="163">
        <v>8555</v>
      </c>
      <c r="H32" s="164">
        <f t="shared" si="6"/>
        <v>-0.13244092891187509</v>
      </c>
      <c r="I32" s="165">
        <f t="shared" si="7"/>
        <v>6.5777999252522701E-2</v>
      </c>
      <c r="J32" s="164">
        <f t="shared" si="8"/>
        <v>1.4636316199177081E-2</v>
      </c>
    </row>
    <row r="33" spans="2:10" x14ac:dyDescent="0.25">
      <c r="B33" s="162" t="s">
        <v>119</v>
      </c>
      <c r="C33" s="163">
        <v>6664</v>
      </c>
      <c r="D33" s="163">
        <v>7356</v>
      </c>
      <c r="E33" s="163">
        <v>7162</v>
      </c>
      <c r="F33" s="163">
        <v>7924</v>
      </c>
      <c r="G33" s="163">
        <v>7845</v>
      </c>
      <c r="H33" s="164">
        <f t="shared" si="6"/>
        <v>-9.9697122665320936E-3</v>
      </c>
      <c r="I33" s="165">
        <f t="shared" si="7"/>
        <v>0.17722088835534211</v>
      </c>
      <c r="J33" s="164">
        <f t="shared" si="8"/>
        <v>1.3421613159853209E-2</v>
      </c>
    </row>
    <row r="34" spans="2:10" x14ac:dyDescent="0.25">
      <c r="B34" s="162" t="s">
        <v>128</v>
      </c>
      <c r="C34" s="163">
        <v>867</v>
      </c>
      <c r="D34" s="163">
        <v>192</v>
      </c>
      <c r="E34" s="163">
        <v>630</v>
      </c>
      <c r="F34" s="163">
        <v>729</v>
      </c>
      <c r="G34" s="163">
        <v>653</v>
      </c>
      <c r="H34" s="164">
        <f t="shared" si="6"/>
        <v>-0.10425240054869689</v>
      </c>
      <c r="I34" s="165">
        <f t="shared" si="7"/>
        <v>-0.24682814302191469</v>
      </c>
      <c r="J34" s="164">
        <f t="shared" si="8"/>
        <v>1.1171846263077305E-3</v>
      </c>
    </row>
    <row r="35" spans="2:10" x14ac:dyDescent="0.25">
      <c r="B35" s="162" t="s">
        <v>131</v>
      </c>
      <c r="C35" s="163">
        <v>828</v>
      </c>
      <c r="D35" s="163">
        <v>81</v>
      </c>
      <c r="E35" s="163">
        <v>337</v>
      </c>
      <c r="F35" s="163">
        <v>470</v>
      </c>
      <c r="G35" s="163">
        <v>265</v>
      </c>
      <c r="H35" s="164">
        <f t="shared" si="6"/>
        <v>-0.43617021276595747</v>
      </c>
      <c r="I35" s="165">
        <f t="shared" si="7"/>
        <v>-0.67995169082125606</v>
      </c>
      <c r="J35" s="164">
        <f t="shared" si="8"/>
        <v>4.5337507805750165E-4</v>
      </c>
    </row>
    <row r="36" spans="2:10" x14ac:dyDescent="0.25">
      <c r="B36" s="168" t="s">
        <v>145</v>
      </c>
      <c r="C36" s="169">
        <f>C28-SUM(C29:C35)</f>
        <v>33855</v>
      </c>
      <c r="D36" s="169">
        <f>D28-SUM(D29:D35)</f>
        <v>24344</v>
      </c>
      <c r="E36" s="169">
        <f>E28-SUM(E29:E35)</f>
        <v>30663</v>
      </c>
      <c r="F36" s="169">
        <f>F28-SUM(F29:F35)</f>
        <v>33993</v>
      </c>
      <c r="G36" s="169">
        <f>G28-SUM(G29:G35)</f>
        <v>38113</v>
      </c>
      <c r="H36" s="170">
        <f t="shared" si="6"/>
        <v>0.12120142382255161</v>
      </c>
      <c r="I36" s="171">
        <f t="shared" si="7"/>
        <v>0.12577167331265682</v>
      </c>
      <c r="J36" s="170">
        <f t="shared" si="8"/>
        <v>6.52056013207757E-2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146945</v>
      </c>
      <c r="D38" s="176">
        <v>60982</v>
      </c>
      <c r="E38" s="176">
        <v>142344</v>
      </c>
      <c r="F38" s="176">
        <v>143539</v>
      </c>
      <c r="G38" s="176">
        <v>152016</v>
      </c>
      <c r="H38" s="177">
        <f t="shared" ref="H38:H50" si="9">IFERROR(G38/F38-1,"-")</f>
        <v>5.9057120364500282E-2</v>
      </c>
      <c r="I38" s="177">
        <f t="shared" ref="I38:I50" si="10">IFERROR(G38/C38-1,"-")</f>
        <v>3.4509510361019347E-2</v>
      </c>
      <c r="J38" s="177">
        <f t="shared" ref="J38:J50" si="11">G38/G$10</f>
        <v>0.2600764749659969</v>
      </c>
    </row>
    <row r="39" spans="2:10" x14ac:dyDescent="0.25">
      <c r="B39" s="157" t="s">
        <v>97</v>
      </c>
      <c r="C39" s="158">
        <v>22835</v>
      </c>
      <c r="D39" s="158">
        <v>13776</v>
      </c>
      <c r="E39" s="158">
        <v>20969</v>
      </c>
      <c r="F39" s="158">
        <v>22947</v>
      </c>
      <c r="G39" s="158">
        <v>20840</v>
      </c>
      <c r="H39" s="159">
        <f t="shared" si="9"/>
        <v>-9.1820281518281255E-2</v>
      </c>
      <c r="I39" s="160">
        <f t="shared" si="10"/>
        <v>-8.7365885701773616E-2</v>
      </c>
      <c r="J39" s="159">
        <f t="shared" si="11"/>
        <v>3.5654100478182391E-2</v>
      </c>
    </row>
    <row r="40" spans="2:10" x14ac:dyDescent="0.25">
      <c r="B40" s="162" t="s">
        <v>103</v>
      </c>
      <c r="C40" s="163">
        <v>10036</v>
      </c>
      <c r="D40" s="163">
        <v>4547</v>
      </c>
      <c r="E40" s="163">
        <v>8693</v>
      </c>
      <c r="F40" s="163">
        <v>11322</v>
      </c>
      <c r="G40" s="163">
        <v>10333</v>
      </c>
      <c r="H40" s="164">
        <f t="shared" si="9"/>
        <v>-8.7352057940293215E-2</v>
      </c>
      <c r="I40" s="165">
        <f t="shared" si="10"/>
        <v>2.9593463531287334E-2</v>
      </c>
      <c r="J40" s="164">
        <f t="shared" si="11"/>
        <v>1.7678206345540244E-2</v>
      </c>
    </row>
    <row r="41" spans="2:10" x14ac:dyDescent="0.25">
      <c r="B41" s="162" t="s">
        <v>100</v>
      </c>
      <c r="C41" s="163">
        <v>12799</v>
      </c>
      <c r="D41" s="163">
        <v>9229</v>
      </c>
      <c r="E41" s="163">
        <v>12276</v>
      </c>
      <c r="F41" s="163">
        <v>11625</v>
      </c>
      <c r="G41" s="163">
        <v>10507</v>
      </c>
      <c r="H41" s="164">
        <f t="shared" si="9"/>
        <v>-9.6172043010752661E-2</v>
      </c>
      <c r="I41" s="165">
        <f t="shared" si="10"/>
        <v>-0.17907649035080864</v>
      </c>
      <c r="J41" s="164">
        <f t="shared" si="11"/>
        <v>1.797589413264215E-2</v>
      </c>
    </row>
    <row r="42" spans="2:10" x14ac:dyDescent="0.25">
      <c r="B42" s="157" t="s">
        <v>107</v>
      </c>
      <c r="C42" s="158">
        <v>124110</v>
      </c>
      <c r="D42" s="158">
        <v>47206</v>
      </c>
      <c r="E42" s="158">
        <v>121375</v>
      </c>
      <c r="F42" s="158">
        <v>120592</v>
      </c>
      <c r="G42" s="158">
        <v>131176</v>
      </c>
      <c r="H42" s="159">
        <f t="shared" si="9"/>
        <v>8.776701605413284E-2</v>
      </c>
      <c r="I42" s="160">
        <f t="shared" si="10"/>
        <v>5.6933365562807259E-2</v>
      </c>
      <c r="J42" s="159">
        <f t="shared" si="11"/>
        <v>0.22442237448781446</v>
      </c>
    </row>
    <row r="43" spans="2:10" x14ac:dyDescent="0.25">
      <c r="B43" s="162" t="s">
        <v>110</v>
      </c>
      <c r="C43" s="163">
        <v>76295</v>
      </c>
      <c r="D43" s="163">
        <v>16412</v>
      </c>
      <c r="E43" s="163">
        <v>67927</v>
      </c>
      <c r="F43" s="163">
        <v>68857</v>
      </c>
      <c r="G43" s="163">
        <v>76327</v>
      </c>
      <c r="H43" s="164">
        <f t="shared" si="9"/>
        <v>0.10848570225249432</v>
      </c>
      <c r="I43" s="165">
        <f t="shared" si="10"/>
        <v>4.1942460187427422E-4</v>
      </c>
      <c r="J43" s="164">
        <f t="shared" si="11"/>
        <v>0.13058399842601859</v>
      </c>
    </row>
    <row r="44" spans="2:10" x14ac:dyDescent="0.25">
      <c r="B44" s="162" t="s">
        <v>113</v>
      </c>
      <c r="C44" s="163">
        <v>4259</v>
      </c>
      <c r="D44" s="163">
        <v>1557</v>
      </c>
      <c r="E44" s="163">
        <v>3350</v>
      </c>
      <c r="F44" s="163">
        <v>3774</v>
      </c>
      <c r="G44" s="163">
        <v>3779</v>
      </c>
      <c r="H44" s="164">
        <f t="shared" si="9"/>
        <v>1.3248542660306839E-3</v>
      </c>
      <c r="I44" s="165">
        <f t="shared" si="10"/>
        <v>-0.11270251232683726</v>
      </c>
      <c r="J44" s="164">
        <f t="shared" si="11"/>
        <v>6.4652996980350897E-3</v>
      </c>
    </row>
    <row r="45" spans="2:10" x14ac:dyDescent="0.25">
      <c r="B45" s="162" t="s">
        <v>116</v>
      </c>
      <c r="C45" s="163">
        <v>2817</v>
      </c>
      <c r="D45" s="163">
        <v>2833</v>
      </c>
      <c r="E45" s="163">
        <v>3444</v>
      </c>
      <c r="F45" s="163">
        <v>3622</v>
      </c>
      <c r="G45" s="163">
        <v>3914</v>
      </c>
      <c r="H45" s="164">
        <f t="shared" si="9"/>
        <v>8.0618442849254457E-2</v>
      </c>
      <c r="I45" s="165">
        <f t="shared" si="10"/>
        <v>0.38942137025204127</v>
      </c>
      <c r="J45" s="164">
        <f t="shared" si="11"/>
        <v>6.6962643604417411E-3</v>
      </c>
    </row>
    <row r="46" spans="2:10" x14ac:dyDescent="0.25">
      <c r="B46" s="162" t="s">
        <v>123</v>
      </c>
      <c r="C46" s="163">
        <v>8269</v>
      </c>
      <c r="D46" s="163">
        <v>4526</v>
      </c>
      <c r="E46" s="163">
        <v>7311</v>
      </c>
      <c r="F46" s="163">
        <v>8276</v>
      </c>
      <c r="G46" s="163">
        <v>7598</v>
      </c>
      <c r="H46" s="164">
        <f t="shared" si="9"/>
        <v>-8.1923634606089868E-2</v>
      </c>
      <c r="I46" s="165">
        <f t="shared" si="10"/>
        <v>-8.1146450598621356E-2</v>
      </c>
      <c r="J46" s="164">
        <f t="shared" si="11"/>
        <v>1.2999033370116594E-2</v>
      </c>
    </row>
    <row r="47" spans="2:10" x14ac:dyDescent="0.25">
      <c r="B47" s="162" t="s">
        <v>119</v>
      </c>
      <c r="C47" s="163">
        <v>3885</v>
      </c>
      <c r="D47" s="163">
        <v>2898</v>
      </c>
      <c r="E47" s="163">
        <v>3422</v>
      </c>
      <c r="F47" s="163">
        <v>4872</v>
      </c>
      <c r="G47" s="163">
        <v>4672</v>
      </c>
      <c r="H47" s="164">
        <f t="shared" si="9"/>
        <v>-4.1050903119868587E-2</v>
      </c>
      <c r="I47" s="165">
        <f t="shared" si="10"/>
        <v>0.2025740025740026</v>
      </c>
      <c r="J47" s="164">
        <f t="shared" si="11"/>
        <v>7.993088168621312E-3</v>
      </c>
    </row>
    <row r="48" spans="2:10" x14ac:dyDescent="0.25">
      <c r="B48" s="162" t="s">
        <v>128</v>
      </c>
      <c r="C48" s="163">
        <v>611</v>
      </c>
      <c r="D48" s="163">
        <v>760</v>
      </c>
      <c r="E48" s="163">
        <v>971</v>
      </c>
      <c r="F48" s="163">
        <v>445</v>
      </c>
      <c r="G48" s="163">
        <v>513</v>
      </c>
      <c r="H48" s="164">
        <f t="shared" si="9"/>
        <v>0.15280898876404492</v>
      </c>
      <c r="I48" s="165">
        <f t="shared" si="10"/>
        <v>-0.16039279869067102</v>
      </c>
      <c r="J48" s="164">
        <f t="shared" si="11"/>
        <v>8.7766571714527678E-4</v>
      </c>
    </row>
    <row r="49" spans="2:10" x14ac:dyDescent="0.25">
      <c r="B49" s="162" t="s">
        <v>131</v>
      </c>
      <c r="C49" s="163">
        <v>391</v>
      </c>
      <c r="D49" s="163">
        <v>79</v>
      </c>
      <c r="E49" s="163">
        <v>153</v>
      </c>
      <c r="F49" s="163">
        <v>384</v>
      </c>
      <c r="G49" s="163">
        <v>63</v>
      </c>
      <c r="H49" s="164">
        <f t="shared" si="9"/>
        <v>-0.8359375</v>
      </c>
      <c r="I49" s="165">
        <f t="shared" si="10"/>
        <v>-0.83887468030690537</v>
      </c>
      <c r="J49" s="164">
        <f t="shared" si="11"/>
        <v>1.0778350912310417E-4</v>
      </c>
    </row>
    <row r="50" spans="2:10" x14ac:dyDescent="0.25">
      <c r="B50" s="168" t="s">
        <v>145</v>
      </c>
      <c r="C50" s="169">
        <f>C42-SUM(C43:C49)</f>
        <v>27583</v>
      </c>
      <c r="D50" s="169">
        <f>D42-SUM(D43:D49)</f>
        <v>18141</v>
      </c>
      <c r="E50" s="169">
        <f>E42-SUM(E43:E49)</f>
        <v>34797</v>
      </c>
      <c r="F50" s="169">
        <f>F42-SUM(F43:F49)</f>
        <v>30362</v>
      </c>
      <c r="G50" s="169">
        <f>G42-SUM(G43:G49)</f>
        <v>34310</v>
      </c>
      <c r="H50" s="170">
        <f t="shared" si="9"/>
        <v>0.13003095975232193</v>
      </c>
      <c r="I50" s="171">
        <f t="shared" si="10"/>
        <v>0.24388210129427557</v>
      </c>
      <c r="J50" s="170">
        <f t="shared" si="11"/>
        <v>5.8699241238312758E-2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3880</v>
      </c>
      <c r="D52" s="176">
        <v>2524</v>
      </c>
      <c r="E52" s="176">
        <v>3626</v>
      </c>
      <c r="F52" s="176">
        <v>3264</v>
      </c>
      <c r="G52" s="176">
        <v>3498</v>
      </c>
      <c r="H52" s="177">
        <f t="shared" ref="H52:H64" si="12">IFERROR(G52/F52-1,"-")</f>
        <v>7.1691176470588314E-2</v>
      </c>
      <c r="I52" s="177">
        <f t="shared" ref="I52:I64" si="13">IFERROR(G52/C52-1,"-")</f>
        <v>-9.8453608247422664E-2</v>
      </c>
      <c r="J52" s="177">
        <f t="shared" ref="J52:J64" si="14">G52/G$10</f>
        <v>5.984551030359022E-3</v>
      </c>
    </row>
    <row r="53" spans="2:10" x14ac:dyDescent="0.25">
      <c r="B53" s="157" t="s">
        <v>97</v>
      </c>
      <c r="C53" s="158">
        <v>1380</v>
      </c>
      <c r="D53" s="158">
        <v>1027</v>
      </c>
      <c r="E53" s="158">
        <v>1196</v>
      </c>
      <c r="F53" s="158">
        <v>1321</v>
      </c>
      <c r="G53" s="158">
        <v>697</v>
      </c>
      <c r="H53" s="159">
        <f t="shared" si="12"/>
        <v>-0.47236941710825131</v>
      </c>
      <c r="I53" s="160">
        <f t="shared" si="13"/>
        <v>-0.49492753623188401</v>
      </c>
      <c r="J53" s="159">
        <f t="shared" si="14"/>
        <v>1.1924619977587874E-3</v>
      </c>
    </row>
    <row r="54" spans="2:10" x14ac:dyDescent="0.25">
      <c r="B54" s="162" t="s">
        <v>103</v>
      </c>
      <c r="C54" s="163">
        <v>985</v>
      </c>
      <c r="D54" s="163">
        <v>524</v>
      </c>
      <c r="E54" s="163">
        <v>864</v>
      </c>
      <c r="F54" s="163">
        <v>903</v>
      </c>
      <c r="G54" s="163">
        <v>386</v>
      </c>
      <c r="H54" s="164">
        <f t="shared" si="12"/>
        <v>-0.57253599114064224</v>
      </c>
      <c r="I54" s="165">
        <f t="shared" si="13"/>
        <v>-0.60812182741116749</v>
      </c>
      <c r="J54" s="164">
        <f t="shared" si="14"/>
        <v>6.6038784954790806E-4</v>
      </c>
    </row>
    <row r="55" spans="2:10" x14ac:dyDescent="0.25">
      <c r="B55" s="162" t="s">
        <v>100</v>
      </c>
      <c r="C55" s="163">
        <v>395</v>
      </c>
      <c r="D55" s="163">
        <v>503</v>
      </c>
      <c r="E55" s="163">
        <v>332</v>
      </c>
      <c r="F55" s="163">
        <v>418</v>
      </c>
      <c r="G55" s="163">
        <v>311</v>
      </c>
      <c r="H55" s="164">
        <f t="shared" si="12"/>
        <v>-0.25598086124401909</v>
      </c>
      <c r="I55" s="165">
        <f t="shared" si="13"/>
        <v>-0.21265822784810129</v>
      </c>
      <c r="J55" s="164">
        <f t="shared" si="14"/>
        <v>5.3207414821087934E-4</v>
      </c>
    </row>
    <row r="56" spans="2:10" x14ac:dyDescent="0.25">
      <c r="B56" s="157" t="s">
        <v>107</v>
      </c>
      <c r="C56" s="158">
        <v>2500</v>
      </c>
      <c r="D56" s="158">
        <v>1497</v>
      </c>
      <c r="E56" s="158">
        <v>2430</v>
      </c>
      <c r="F56" s="158">
        <v>1943</v>
      </c>
      <c r="G56" s="158">
        <v>2801</v>
      </c>
      <c r="H56" s="159">
        <f t="shared" si="12"/>
        <v>0.44158517756047355</v>
      </c>
      <c r="I56" s="160">
        <f t="shared" si="13"/>
        <v>0.12040000000000006</v>
      </c>
      <c r="J56" s="159">
        <f t="shared" si="14"/>
        <v>4.7920890326002344E-3</v>
      </c>
    </row>
    <row r="57" spans="2:10" x14ac:dyDescent="0.25">
      <c r="B57" s="162" t="s">
        <v>110</v>
      </c>
      <c r="C57" s="163">
        <v>841</v>
      </c>
      <c r="D57" s="163">
        <v>288</v>
      </c>
      <c r="E57" s="163">
        <v>895</v>
      </c>
      <c r="F57" s="163">
        <v>683</v>
      </c>
      <c r="G57" s="163">
        <v>1094</v>
      </c>
      <c r="H57" s="164">
        <f t="shared" si="12"/>
        <v>0.60175695461200585</v>
      </c>
      <c r="I57" s="165">
        <f t="shared" si="13"/>
        <v>0.300832342449465</v>
      </c>
      <c r="J57" s="164">
        <f t="shared" si="14"/>
        <v>1.8716691901694597E-3</v>
      </c>
    </row>
    <row r="58" spans="2:10" x14ac:dyDescent="0.25">
      <c r="B58" s="162" t="s">
        <v>113</v>
      </c>
      <c r="C58" s="163">
        <v>512</v>
      </c>
      <c r="D58" s="163">
        <v>386</v>
      </c>
      <c r="E58" s="163">
        <v>447</v>
      </c>
      <c r="F58" s="163">
        <v>296</v>
      </c>
      <c r="G58" s="163">
        <v>461</v>
      </c>
      <c r="H58" s="164">
        <f t="shared" si="12"/>
        <v>0.55743243243243246</v>
      </c>
      <c r="I58" s="165">
        <f t="shared" si="13"/>
        <v>-9.9609375E-2</v>
      </c>
      <c r="J58" s="164">
        <f t="shared" si="14"/>
        <v>7.8870155088493678E-4</v>
      </c>
    </row>
    <row r="59" spans="2:10" x14ac:dyDescent="0.25">
      <c r="B59" s="162" t="s">
        <v>116</v>
      </c>
      <c r="C59" s="163">
        <v>215</v>
      </c>
      <c r="D59" s="163">
        <v>230</v>
      </c>
      <c r="E59" s="163">
        <v>253</v>
      </c>
      <c r="F59" s="163">
        <v>212</v>
      </c>
      <c r="G59" s="163">
        <v>235</v>
      </c>
      <c r="H59" s="164">
        <f t="shared" si="12"/>
        <v>0.10849056603773577</v>
      </c>
      <c r="I59" s="165">
        <f t="shared" si="13"/>
        <v>9.3023255813953432E-2</v>
      </c>
      <c r="J59" s="164">
        <f t="shared" si="14"/>
        <v>4.0204959752269015E-4</v>
      </c>
    </row>
    <row r="60" spans="2:10" x14ac:dyDescent="0.25">
      <c r="B60" s="162" t="s">
        <v>123</v>
      </c>
      <c r="C60" s="163">
        <v>69</v>
      </c>
      <c r="D60" s="163">
        <v>45</v>
      </c>
      <c r="E60" s="163">
        <v>76</v>
      </c>
      <c r="F60" s="163">
        <v>29</v>
      </c>
      <c r="G60" s="163">
        <v>106</v>
      </c>
      <c r="H60" s="164">
        <f t="shared" si="12"/>
        <v>2.6551724137931036</v>
      </c>
      <c r="I60" s="165">
        <f t="shared" si="13"/>
        <v>0.53623188405797095</v>
      </c>
      <c r="J60" s="164">
        <f t="shared" si="14"/>
        <v>1.8135003122300066E-4</v>
      </c>
    </row>
    <row r="61" spans="2:10" x14ac:dyDescent="0.25">
      <c r="B61" s="162" t="s">
        <v>119</v>
      </c>
      <c r="C61" s="163">
        <v>26</v>
      </c>
      <c r="D61" s="163">
        <v>40</v>
      </c>
      <c r="E61" s="163">
        <v>56</v>
      </c>
      <c r="F61" s="163">
        <v>60</v>
      </c>
      <c r="G61" s="163">
        <v>40</v>
      </c>
      <c r="H61" s="164">
        <f t="shared" si="12"/>
        <v>-0.33333333333333337</v>
      </c>
      <c r="I61" s="165">
        <f t="shared" si="13"/>
        <v>0.53846153846153855</v>
      </c>
      <c r="J61" s="164">
        <f t="shared" si="14"/>
        <v>6.8433974046415343E-5</v>
      </c>
    </row>
    <row r="62" spans="2:10" x14ac:dyDescent="0.25">
      <c r="B62" s="162" t="s">
        <v>128</v>
      </c>
      <c r="C62" s="163">
        <v>12</v>
      </c>
      <c r="D62" s="163">
        <v>3</v>
      </c>
      <c r="E62" s="163">
        <v>5</v>
      </c>
      <c r="F62" s="163">
        <v>5</v>
      </c>
      <c r="G62" s="163">
        <v>8</v>
      </c>
      <c r="H62" s="164">
        <f t="shared" si="12"/>
        <v>0.60000000000000009</v>
      </c>
      <c r="I62" s="165">
        <f t="shared" si="13"/>
        <v>-0.33333333333333337</v>
      </c>
      <c r="J62" s="164">
        <f t="shared" si="14"/>
        <v>1.3686794809283068E-5</v>
      </c>
    </row>
    <row r="63" spans="2:10" x14ac:dyDescent="0.25">
      <c r="B63" s="162" t="s">
        <v>131</v>
      </c>
      <c r="C63" s="163">
        <v>11</v>
      </c>
      <c r="D63" s="163">
        <v>4</v>
      </c>
      <c r="E63" s="163">
        <v>2</v>
      </c>
      <c r="F63" s="163">
        <v>2</v>
      </c>
      <c r="G63" s="163">
        <v>6</v>
      </c>
      <c r="H63" s="164">
        <f t="shared" si="12"/>
        <v>2</v>
      </c>
      <c r="I63" s="165">
        <f t="shared" si="13"/>
        <v>-0.45454545454545459</v>
      </c>
      <c r="J63" s="164">
        <f t="shared" si="14"/>
        <v>1.0265096106962301E-5</v>
      </c>
    </row>
    <row r="64" spans="2:10" x14ac:dyDescent="0.25">
      <c r="B64" s="168" t="s">
        <v>145</v>
      </c>
      <c r="C64" s="169">
        <f>C56-SUM(C57:C63)</f>
        <v>814</v>
      </c>
      <c r="D64" s="169">
        <f>D56-SUM(D57:D63)</f>
        <v>501</v>
      </c>
      <c r="E64" s="169">
        <f>E56-SUM(E57:E63)</f>
        <v>696</v>
      </c>
      <c r="F64" s="169">
        <f>F56-SUM(F57:F63)</f>
        <v>656</v>
      </c>
      <c r="G64" s="169">
        <f>G56-SUM(G57:G63)</f>
        <v>851</v>
      </c>
      <c r="H64" s="170">
        <f t="shared" si="12"/>
        <v>0.29725609756097571</v>
      </c>
      <c r="I64" s="171">
        <f t="shared" si="13"/>
        <v>4.5454545454545414E-2</v>
      </c>
      <c r="J64" s="170">
        <f t="shared" si="14"/>
        <v>1.4559327978374865E-3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16702</v>
      </c>
      <c r="D66" s="176">
        <v>6786</v>
      </c>
      <c r="E66" s="176">
        <v>18865</v>
      </c>
      <c r="F66" s="176">
        <v>13528</v>
      </c>
      <c r="G66" s="176">
        <v>29179</v>
      </c>
      <c r="H66" s="177">
        <f t="shared" ref="H66:H78" si="15">IFERROR(G66/F66-1,"-")</f>
        <v>1.1569337670017741</v>
      </c>
      <c r="I66" s="177">
        <f t="shared" ref="I66:I78" si="16">IFERROR(G66/C66-1,"-")</f>
        <v>0.74703628307987069</v>
      </c>
      <c r="J66" s="177">
        <f t="shared" ref="J66:J78" si="17">G66/G$10</f>
        <v>4.9920873217508835E-2</v>
      </c>
    </row>
    <row r="67" spans="2:10" x14ac:dyDescent="0.25">
      <c r="B67" s="157" t="s">
        <v>97</v>
      </c>
      <c r="C67" s="158">
        <v>6863</v>
      </c>
      <c r="D67" s="158">
        <v>4036</v>
      </c>
      <c r="E67" s="158">
        <v>1261</v>
      </c>
      <c r="F67" s="158">
        <v>3125</v>
      </c>
      <c r="G67" s="158">
        <v>9446</v>
      </c>
      <c r="H67" s="159">
        <f t="shared" si="15"/>
        <v>2.0227200000000001</v>
      </c>
      <c r="I67" s="160">
        <f t="shared" si="16"/>
        <v>0.37636602069066005</v>
      </c>
      <c r="J67" s="159">
        <f t="shared" si="17"/>
        <v>1.6160682971060984E-2</v>
      </c>
    </row>
    <row r="68" spans="2:10" x14ac:dyDescent="0.25">
      <c r="B68" s="162" t="s">
        <v>103</v>
      </c>
      <c r="C68" s="163">
        <v>3743</v>
      </c>
      <c r="D68" s="163">
        <v>3090</v>
      </c>
      <c r="E68" s="163">
        <v>510</v>
      </c>
      <c r="F68" s="163">
        <v>314</v>
      </c>
      <c r="G68" s="163">
        <v>6163</v>
      </c>
      <c r="H68" s="164">
        <f t="shared" si="15"/>
        <v>18.627388535031848</v>
      </c>
      <c r="I68" s="165">
        <f t="shared" si="16"/>
        <v>0.64654020838899284</v>
      </c>
      <c r="J68" s="164">
        <f t="shared" si="17"/>
        <v>1.0543964551201443E-2</v>
      </c>
    </row>
    <row r="69" spans="2:10" x14ac:dyDescent="0.25">
      <c r="B69" s="162" t="s">
        <v>100</v>
      </c>
      <c r="C69" s="163">
        <v>3120</v>
      </c>
      <c r="D69" s="163">
        <v>946</v>
      </c>
      <c r="E69" s="163">
        <v>751</v>
      </c>
      <c r="F69" s="163">
        <v>2811</v>
      </c>
      <c r="G69" s="163">
        <v>3283</v>
      </c>
      <c r="H69" s="164">
        <f t="shared" si="15"/>
        <v>0.16791177516897893</v>
      </c>
      <c r="I69" s="165">
        <f t="shared" si="16"/>
        <v>5.224358974358978E-2</v>
      </c>
      <c r="J69" s="164">
        <f t="shared" si="17"/>
        <v>5.6167184198595392E-3</v>
      </c>
    </row>
    <row r="70" spans="2:10" x14ac:dyDescent="0.25">
      <c r="B70" s="157" t="s">
        <v>107</v>
      </c>
      <c r="C70" s="158">
        <v>9839</v>
      </c>
      <c r="D70" s="158">
        <v>2750</v>
      </c>
      <c r="E70" s="158">
        <v>17604</v>
      </c>
      <c r="F70" s="158">
        <v>10403</v>
      </c>
      <c r="G70" s="158">
        <v>19733</v>
      </c>
      <c r="H70" s="159">
        <f t="shared" si="15"/>
        <v>0.8968566759588581</v>
      </c>
      <c r="I70" s="160">
        <f t="shared" si="16"/>
        <v>1.0055899989836368</v>
      </c>
      <c r="J70" s="159">
        <f t="shared" si="17"/>
        <v>3.3760190246447851E-2</v>
      </c>
    </row>
    <row r="71" spans="2:10" x14ac:dyDescent="0.25">
      <c r="B71" s="162" t="s">
        <v>110</v>
      </c>
      <c r="C71" s="163">
        <v>4645</v>
      </c>
      <c r="D71" s="163">
        <v>88</v>
      </c>
      <c r="E71" s="163">
        <v>11526</v>
      </c>
      <c r="F71" s="163">
        <v>5253</v>
      </c>
      <c r="G71" s="163">
        <v>10695</v>
      </c>
      <c r="H71" s="164">
        <f t="shared" si="15"/>
        <v>1.0359794403198173</v>
      </c>
      <c r="I71" s="165">
        <f t="shared" si="16"/>
        <v>1.3024757804090421</v>
      </c>
      <c r="J71" s="164">
        <f t="shared" si="17"/>
        <v>1.8297533810660304E-2</v>
      </c>
    </row>
    <row r="72" spans="2:10" x14ac:dyDescent="0.25">
      <c r="B72" s="162" t="s">
        <v>113</v>
      </c>
      <c r="C72" s="163">
        <v>819</v>
      </c>
      <c r="D72" s="163">
        <v>96</v>
      </c>
      <c r="E72" s="163">
        <v>192</v>
      </c>
      <c r="F72" s="163">
        <v>752</v>
      </c>
      <c r="G72" s="163">
        <v>454</v>
      </c>
      <c r="H72" s="164">
        <f t="shared" si="15"/>
        <v>-0.39627659574468088</v>
      </c>
      <c r="I72" s="165">
        <f t="shared" si="16"/>
        <v>-0.44566544566544564</v>
      </c>
      <c r="J72" s="164">
        <f t="shared" si="17"/>
        <v>7.7672560542681418E-4</v>
      </c>
    </row>
    <row r="73" spans="2:10" x14ac:dyDescent="0.25">
      <c r="B73" s="162" t="s">
        <v>116</v>
      </c>
      <c r="C73" s="163">
        <v>1268</v>
      </c>
      <c r="D73" s="163">
        <v>1080</v>
      </c>
      <c r="E73" s="163">
        <v>1870</v>
      </c>
      <c r="F73" s="163">
        <v>265</v>
      </c>
      <c r="G73" s="163">
        <v>2386</v>
      </c>
      <c r="H73" s="164">
        <f t="shared" si="15"/>
        <v>8.0037735849056606</v>
      </c>
      <c r="I73" s="165">
        <f t="shared" si="16"/>
        <v>0.88170347003154581</v>
      </c>
      <c r="J73" s="164">
        <f t="shared" si="17"/>
        <v>4.0820865518686753E-3</v>
      </c>
    </row>
    <row r="74" spans="2:10" x14ac:dyDescent="0.25">
      <c r="B74" s="162" t="s">
        <v>123</v>
      </c>
      <c r="C74" s="163">
        <v>122</v>
      </c>
      <c r="D74" s="163">
        <v>160</v>
      </c>
      <c r="E74" s="163">
        <v>311</v>
      </c>
      <c r="F74" s="163">
        <v>425</v>
      </c>
      <c r="G74" s="163">
        <v>702</v>
      </c>
      <c r="H74" s="164">
        <f t="shared" si="15"/>
        <v>0.65176470588235302</v>
      </c>
      <c r="I74" s="165">
        <f t="shared" si="16"/>
        <v>4.7540983606557381</v>
      </c>
      <c r="J74" s="164">
        <f t="shared" si="17"/>
        <v>1.2010162445145892E-3</v>
      </c>
    </row>
    <row r="75" spans="2:10" x14ac:dyDescent="0.25">
      <c r="B75" s="162" t="s">
        <v>119</v>
      </c>
      <c r="C75" s="163">
        <v>192</v>
      </c>
      <c r="D75" s="163">
        <v>252</v>
      </c>
      <c r="E75" s="163">
        <v>285</v>
      </c>
      <c r="F75" s="163">
        <v>122</v>
      </c>
      <c r="G75" s="163">
        <v>567</v>
      </c>
      <c r="H75" s="164">
        <f t="shared" si="15"/>
        <v>3.6475409836065573</v>
      </c>
      <c r="I75" s="165">
        <f t="shared" si="16"/>
        <v>1.953125</v>
      </c>
      <c r="J75" s="164">
        <f t="shared" si="17"/>
        <v>9.7005158210793747E-4</v>
      </c>
    </row>
    <row r="76" spans="2:10" x14ac:dyDescent="0.25">
      <c r="B76" s="162" t="s">
        <v>128</v>
      </c>
      <c r="C76" s="163">
        <v>31</v>
      </c>
      <c r="D76" s="163">
        <v>0</v>
      </c>
      <c r="E76" s="163">
        <v>6</v>
      </c>
      <c r="F76" s="163">
        <v>5</v>
      </c>
      <c r="G76" s="163">
        <v>0</v>
      </c>
      <c r="H76" s="164">
        <f t="shared" si="15"/>
        <v>-1</v>
      </c>
      <c r="I76" s="165">
        <f t="shared" si="16"/>
        <v>-1</v>
      </c>
      <c r="J76" s="164">
        <f t="shared" si="17"/>
        <v>0</v>
      </c>
    </row>
    <row r="77" spans="2:10" x14ac:dyDescent="0.25">
      <c r="B77" s="162" t="s">
        <v>131</v>
      </c>
      <c r="C77" s="163">
        <v>54</v>
      </c>
      <c r="D77" s="163">
        <v>0</v>
      </c>
      <c r="E77" s="163">
        <v>17</v>
      </c>
      <c r="F77" s="163">
        <v>9</v>
      </c>
      <c r="G77" s="163">
        <v>0</v>
      </c>
      <c r="H77" s="164">
        <f t="shared" si="15"/>
        <v>-1</v>
      </c>
      <c r="I77" s="165">
        <f t="shared" si="16"/>
        <v>-1</v>
      </c>
      <c r="J77" s="164">
        <f t="shared" si="17"/>
        <v>0</v>
      </c>
    </row>
    <row r="78" spans="2:10" x14ac:dyDescent="0.25">
      <c r="B78" s="168" t="s">
        <v>145</v>
      </c>
      <c r="C78" s="169">
        <f>C70-SUM(C71:C77)</f>
        <v>2708</v>
      </c>
      <c r="D78" s="169">
        <f>D70-SUM(D71:D77)</f>
        <v>1074</v>
      </c>
      <c r="E78" s="169">
        <f>E70-SUM(E71:E77)</f>
        <v>3397</v>
      </c>
      <c r="F78" s="169">
        <f>F70-SUM(F71:F77)</f>
        <v>3572</v>
      </c>
      <c r="G78" s="169">
        <f>G70-SUM(G71:G77)</f>
        <v>4929</v>
      </c>
      <c r="H78" s="170">
        <f t="shared" si="15"/>
        <v>0.37989921612541999</v>
      </c>
      <c r="I78" s="171">
        <f t="shared" si="16"/>
        <v>0.82016248153618898</v>
      </c>
      <c r="J78" s="170">
        <f t="shared" si="17"/>
        <v>8.4327764518695308E-3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88878</v>
      </c>
      <c r="D80" s="176">
        <v>55912</v>
      </c>
      <c r="E80" s="176">
        <v>75727</v>
      </c>
      <c r="F80" s="176">
        <v>86056</v>
      </c>
      <c r="G80" s="176">
        <v>102682</v>
      </c>
      <c r="H80" s="177">
        <f t="shared" ref="H80:H92" si="18">IFERROR(G80/F80-1,"-")</f>
        <v>0.19319977688946732</v>
      </c>
      <c r="I80" s="177">
        <f t="shared" ref="I80:I92" si="19">IFERROR(G80/C80-1,"-")</f>
        <v>0.15531402596818111</v>
      </c>
      <c r="J80" s="177">
        <f t="shared" ref="J80:J92" si="20">G80/G$10</f>
        <v>0.17567343307585051</v>
      </c>
    </row>
    <row r="81" spans="2:10" x14ac:dyDescent="0.25">
      <c r="B81" s="157" t="s">
        <v>97</v>
      </c>
      <c r="C81" s="158">
        <v>45812</v>
      </c>
      <c r="D81" s="158">
        <v>35462</v>
      </c>
      <c r="E81" s="158">
        <v>41665</v>
      </c>
      <c r="F81" s="158">
        <v>41606</v>
      </c>
      <c r="G81" s="158">
        <v>52170</v>
      </c>
      <c r="H81" s="159">
        <f t="shared" si="18"/>
        <v>0.25390568667980573</v>
      </c>
      <c r="I81" s="160">
        <f t="shared" si="19"/>
        <v>0.13878459792194175</v>
      </c>
      <c r="J81" s="159">
        <f t="shared" si="20"/>
        <v>8.9255010650037214E-2</v>
      </c>
    </row>
    <row r="82" spans="2:10" x14ac:dyDescent="0.25">
      <c r="B82" s="162" t="s">
        <v>103</v>
      </c>
      <c r="C82" s="163">
        <v>8929</v>
      </c>
      <c r="D82" s="163">
        <v>10186</v>
      </c>
      <c r="E82" s="163">
        <v>10727</v>
      </c>
      <c r="F82" s="163">
        <v>9291</v>
      </c>
      <c r="G82" s="163">
        <v>13618</v>
      </c>
      <c r="H82" s="164">
        <f t="shared" si="18"/>
        <v>0.46571951350769569</v>
      </c>
      <c r="I82" s="165">
        <f t="shared" si="19"/>
        <v>0.52514279314592893</v>
      </c>
      <c r="J82" s="164">
        <f t="shared" si="20"/>
        <v>2.3298346464102105E-2</v>
      </c>
    </row>
    <row r="83" spans="2:10" x14ac:dyDescent="0.25">
      <c r="B83" s="162" t="s">
        <v>100</v>
      </c>
      <c r="C83" s="163">
        <v>36883</v>
      </c>
      <c r="D83" s="163">
        <v>25276</v>
      </c>
      <c r="E83" s="163">
        <v>30938</v>
      </c>
      <c r="F83" s="163">
        <v>32315</v>
      </c>
      <c r="G83" s="163">
        <v>38552</v>
      </c>
      <c r="H83" s="164">
        <f t="shared" si="18"/>
        <v>0.19300634380318726</v>
      </c>
      <c r="I83" s="165">
        <f t="shared" si="19"/>
        <v>4.5251199739717585E-2</v>
      </c>
      <c r="J83" s="164">
        <f t="shared" si="20"/>
        <v>6.5956664185935113E-2</v>
      </c>
    </row>
    <row r="84" spans="2:10" x14ac:dyDescent="0.25">
      <c r="B84" s="157" t="s">
        <v>107</v>
      </c>
      <c r="C84" s="158">
        <v>43066</v>
      </c>
      <c r="D84" s="158">
        <v>20450</v>
      </c>
      <c r="E84" s="158">
        <v>34062</v>
      </c>
      <c r="F84" s="158">
        <v>44450</v>
      </c>
      <c r="G84" s="158">
        <v>50512</v>
      </c>
      <c r="H84" s="159">
        <f t="shared" si="18"/>
        <v>0.13637795275590547</v>
      </c>
      <c r="I84" s="160">
        <f t="shared" si="19"/>
        <v>0.17289741327265129</v>
      </c>
      <c r="J84" s="159">
        <f t="shared" si="20"/>
        <v>8.6418422425813296E-2</v>
      </c>
    </row>
    <row r="85" spans="2:10" x14ac:dyDescent="0.25">
      <c r="B85" s="162" t="s">
        <v>110</v>
      </c>
      <c r="C85" s="163">
        <v>7853</v>
      </c>
      <c r="D85" s="163">
        <v>1465</v>
      </c>
      <c r="E85" s="163">
        <v>8841</v>
      </c>
      <c r="F85" s="163">
        <v>11048</v>
      </c>
      <c r="G85" s="163">
        <v>12200</v>
      </c>
      <c r="H85" s="164">
        <f t="shared" si="18"/>
        <v>0.1042722664735698</v>
      </c>
      <c r="I85" s="165">
        <f t="shared" si="19"/>
        <v>0.55354641538265636</v>
      </c>
      <c r="J85" s="164">
        <f t="shared" si="20"/>
        <v>2.087236208415668E-2</v>
      </c>
    </row>
    <row r="86" spans="2:10" x14ac:dyDescent="0.25">
      <c r="B86" s="162" t="s">
        <v>113</v>
      </c>
      <c r="C86" s="163">
        <v>15144</v>
      </c>
      <c r="D86" s="163">
        <v>5372</v>
      </c>
      <c r="E86" s="163">
        <v>8998</v>
      </c>
      <c r="F86" s="163">
        <v>9535</v>
      </c>
      <c r="G86" s="163">
        <v>9567</v>
      </c>
      <c r="H86" s="164">
        <f t="shared" si="18"/>
        <v>3.3560566334556174E-3</v>
      </c>
      <c r="I86" s="165">
        <f t="shared" si="19"/>
        <v>-0.36826465927099838</v>
      </c>
      <c r="J86" s="164">
        <f t="shared" si="20"/>
        <v>1.636769574255139E-2</v>
      </c>
    </row>
    <row r="87" spans="2:10" x14ac:dyDescent="0.25">
      <c r="B87" s="162" t="s">
        <v>116</v>
      </c>
      <c r="C87" s="163">
        <v>3167</v>
      </c>
      <c r="D87" s="163">
        <v>2634</v>
      </c>
      <c r="E87" s="163">
        <v>2781</v>
      </c>
      <c r="F87" s="163">
        <v>4969</v>
      </c>
      <c r="G87" s="163">
        <v>6658</v>
      </c>
      <c r="H87" s="164">
        <f t="shared" si="18"/>
        <v>0.33990742604145696</v>
      </c>
      <c r="I87" s="165">
        <f t="shared" si="19"/>
        <v>1.1023050205241551</v>
      </c>
      <c r="J87" s="164">
        <f t="shared" si="20"/>
        <v>1.1390834980025834E-2</v>
      </c>
    </row>
    <row r="88" spans="2:10" x14ac:dyDescent="0.25">
      <c r="B88" s="162" t="s">
        <v>123</v>
      </c>
      <c r="C88" s="163">
        <v>2021</v>
      </c>
      <c r="D88" s="163">
        <v>925</v>
      </c>
      <c r="E88" s="163">
        <v>1502</v>
      </c>
      <c r="F88" s="163">
        <v>2130</v>
      </c>
      <c r="G88" s="163">
        <v>2677</v>
      </c>
      <c r="H88" s="164">
        <f t="shared" si="18"/>
        <v>0.25680751173708916</v>
      </c>
      <c r="I88" s="165">
        <f t="shared" si="19"/>
        <v>0.32459178624443341</v>
      </c>
      <c r="J88" s="164">
        <f t="shared" si="20"/>
        <v>4.579943713056347E-3</v>
      </c>
    </row>
    <row r="89" spans="2:10" x14ac:dyDescent="0.25">
      <c r="B89" s="162" t="s">
        <v>119</v>
      </c>
      <c r="C89" s="163">
        <v>925</v>
      </c>
      <c r="D89" s="163">
        <v>874</v>
      </c>
      <c r="E89" s="163">
        <v>432</v>
      </c>
      <c r="F89" s="163">
        <v>953</v>
      </c>
      <c r="G89" s="163">
        <v>1022</v>
      </c>
      <c r="H89" s="164">
        <f t="shared" si="18"/>
        <v>7.2402938090241342E-2</v>
      </c>
      <c r="I89" s="165">
        <f t="shared" si="19"/>
        <v>0.1048648648648649</v>
      </c>
      <c r="J89" s="164">
        <f t="shared" si="20"/>
        <v>1.7484880368859119E-3</v>
      </c>
    </row>
    <row r="90" spans="2:10" x14ac:dyDescent="0.25">
      <c r="B90" s="162" t="s">
        <v>128</v>
      </c>
      <c r="C90" s="163">
        <v>345</v>
      </c>
      <c r="D90" s="163">
        <v>150</v>
      </c>
      <c r="E90" s="163">
        <v>329</v>
      </c>
      <c r="F90" s="163">
        <v>182</v>
      </c>
      <c r="G90" s="163">
        <v>195</v>
      </c>
      <c r="H90" s="164">
        <f t="shared" si="18"/>
        <v>7.1428571428571397E-2</v>
      </c>
      <c r="I90" s="165">
        <f t="shared" si="19"/>
        <v>-0.43478260869565222</v>
      </c>
      <c r="J90" s="164">
        <f t="shared" si="20"/>
        <v>3.3361562347627478E-4</v>
      </c>
    </row>
    <row r="91" spans="2:10" x14ac:dyDescent="0.25">
      <c r="B91" s="162" t="s">
        <v>131</v>
      </c>
      <c r="C91" s="163">
        <v>257</v>
      </c>
      <c r="D91" s="163">
        <v>34</v>
      </c>
      <c r="E91" s="163">
        <v>186</v>
      </c>
      <c r="F91" s="163">
        <v>112</v>
      </c>
      <c r="G91" s="163">
        <v>81</v>
      </c>
      <c r="H91" s="164">
        <f t="shared" si="18"/>
        <v>-0.2767857142857143</v>
      </c>
      <c r="I91" s="165">
        <f t="shared" si="19"/>
        <v>-0.68482490272373542</v>
      </c>
      <c r="J91" s="164">
        <f t="shared" si="20"/>
        <v>1.3857879744399106E-4</v>
      </c>
    </row>
    <row r="92" spans="2:10" x14ac:dyDescent="0.25">
      <c r="B92" s="168" t="s">
        <v>145</v>
      </c>
      <c r="C92" s="169">
        <f>C84-SUM(C85:C91)</f>
        <v>13354</v>
      </c>
      <c r="D92" s="169">
        <f>D84-SUM(D85:D91)</f>
        <v>8996</v>
      </c>
      <c r="E92" s="169">
        <f>E84-SUM(E85:E91)</f>
        <v>10993</v>
      </c>
      <c r="F92" s="169">
        <f>F84-SUM(F85:F91)</f>
        <v>15521</v>
      </c>
      <c r="G92" s="169">
        <f>G84-SUM(G85:G91)</f>
        <v>18112</v>
      </c>
      <c r="H92" s="170">
        <f t="shared" si="18"/>
        <v>0.16693512015978351</v>
      </c>
      <c r="I92" s="171">
        <f t="shared" si="19"/>
        <v>0.35629773850531676</v>
      </c>
      <c r="J92" s="170">
        <f t="shared" si="20"/>
        <v>3.0986903448216866E-2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4334</v>
      </c>
      <c r="D94" s="176">
        <v>3078</v>
      </c>
      <c r="E94" s="176">
        <v>4073</v>
      </c>
      <c r="F94" s="176">
        <v>4816</v>
      </c>
      <c r="G94" s="176">
        <v>3075</v>
      </c>
      <c r="H94" s="177">
        <f t="shared" ref="H94:H106" si="21">IFERROR(G94/F94-1,"-")</f>
        <v>-0.36150332225913617</v>
      </c>
      <c r="I94" s="177">
        <f t="shared" ref="I94:I106" si="22">IFERROR(G94/C94-1,"-")</f>
        <v>-0.29049377018920164</v>
      </c>
      <c r="J94" s="177">
        <f t="shared" ref="J94:J106" si="23">G94/G$10</f>
        <v>5.2608617548181797E-3</v>
      </c>
    </row>
    <row r="95" spans="2:10" x14ac:dyDescent="0.25">
      <c r="B95" s="157" t="s">
        <v>97</v>
      </c>
      <c r="C95" s="158">
        <v>3141</v>
      </c>
      <c r="D95" s="158">
        <v>1870</v>
      </c>
      <c r="E95" s="158">
        <v>2670</v>
      </c>
      <c r="F95" s="158">
        <v>3465</v>
      </c>
      <c r="G95" s="158">
        <v>1793</v>
      </c>
      <c r="H95" s="159">
        <f t="shared" si="21"/>
        <v>-0.48253968253968249</v>
      </c>
      <c r="I95" s="160">
        <f t="shared" si="22"/>
        <v>-0.42916268704234317</v>
      </c>
      <c r="J95" s="159">
        <f t="shared" si="23"/>
        <v>3.0675528866305679E-3</v>
      </c>
    </row>
    <row r="96" spans="2:10" x14ac:dyDescent="0.25">
      <c r="B96" s="162" t="s">
        <v>103</v>
      </c>
      <c r="C96" s="163">
        <v>1679</v>
      </c>
      <c r="D96" s="163">
        <v>633</v>
      </c>
      <c r="E96" s="163">
        <v>1026</v>
      </c>
      <c r="F96" s="163">
        <v>1472</v>
      </c>
      <c r="G96" s="163">
        <v>178</v>
      </c>
      <c r="H96" s="164">
        <f t="shared" si="21"/>
        <v>-0.87907608695652173</v>
      </c>
      <c r="I96" s="165">
        <f t="shared" si="22"/>
        <v>-0.89398451459201911</v>
      </c>
      <c r="J96" s="164">
        <f t="shared" si="23"/>
        <v>3.0453118450654825E-4</v>
      </c>
    </row>
    <row r="97" spans="2:10" x14ac:dyDescent="0.25">
      <c r="B97" s="162" t="s">
        <v>100</v>
      </c>
      <c r="C97" s="163">
        <v>1462</v>
      </c>
      <c r="D97" s="163">
        <v>1237</v>
      </c>
      <c r="E97" s="163">
        <v>1644</v>
      </c>
      <c r="F97" s="163">
        <v>1993</v>
      </c>
      <c r="G97" s="163">
        <v>1615</v>
      </c>
      <c r="H97" s="164">
        <f t="shared" si="21"/>
        <v>-0.1896638233818364</v>
      </c>
      <c r="I97" s="165">
        <f t="shared" si="22"/>
        <v>0.10465116279069764</v>
      </c>
      <c r="J97" s="164">
        <f t="shared" si="23"/>
        <v>2.7630217021240196E-3</v>
      </c>
    </row>
    <row r="98" spans="2:10" x14ac:dyDescent="0.25">
      <c r="B98" s="157" t="s">
        <v>107</v>
      </c>
      <c r="C98" s="158">
        <v>1193</v>
      </c>
      <c r="D98" s="158">
        <v>1208</v>
      </c>
      <c r="E98" s="158">
        <v>1403</v>
      </c>
      <c r="F98" s="158">
        <v>1351</v>
      </c>
      <c r="G98" s="158">
        <v>1282</v>
      </c>
      <c r="H98" s="159">
        <f t="shared" si="21"/>
        <v>-5.1073279052553655E-2</v>
      </c>
      <c r="I98" s="160">
        <f t="shared" si="22"/>
        <v>7.4601844090528058E-2</v>
      </c>
      <c r="J98" s="159">
        <f t="shared" si="23"/>
        <v>2.1933088681876118E-3</v>
      </c>
    </row>
    <row r="99" spans="2:10" x14ac:dyDescent="0.25">
      <c r="B99" s="162" t="s">
        <v>110</v>
      </c>
      <c r="C99" s="163">
        <v>91</v>
      </c>
      <c r="D99" s="163">
        <v>83</v>
      </c>
      <c r="E99" s="163">
        <v>113</v>
      </c>
      <c r="F99" s="163">
        <v>164</v>
      </c>
      <c r="G99" s="163">
        <v>130</v>
      </c>
      <c r="H99" s="164">
        <f t="shared" si="21"/>
        <v>-0.20731707317073167</v>
      </c>
      <c r="I99" s="165">
        <f t="shared" si="22"/>
        <v>0.4285714285714286</v>
      </c>
      <c r="J99" s="164">
        <f t="shared" si="23"/>
        <v>2.2241041565084987E-4</v>
      </c>
    </row>
    <row r="100" spans="2:10" x14ac:dyDescent="0.25">
      <c r="B100" s="162" t="s">
        <v>113</v>
      </c>
      <c r="C100" s="163">
        <v>146</v>
      </c>
      <c r="D100" s="163">
        <v>248</v>
      </c>
      <c r="E100" s="163">
        <v>207</v>
      </c>
      <c r="F100" s="163">
        <v>249</v>
      </c>
      <c r="G100" s="163">
        <v>212</v>
      </c>
      <c r="H100" s="164">
        <f t="shared" si="21"/>
        <v>-0.14859437751004012</v>
      </c>
      <c r="I100" s="165">
        <f t="shared" si="22"/>
        <v>0.45205479452054798</v>
      </c>
      <c r="J100" s="164">
        <f t="shared" si="23"/>
        <v>3.6270006244600131E-4</v>
      </c>
    </row>
    <row r="101" spans="2:10" x14ac:dyDescent="0.25">
      <c r="B101" s="162" t="s">
        <v>116</v>
      </c>
      <c r="C101" s="163">
        <v>390</v>
      </c>
      <c r="D101" s="163">
        <v>434</v>
      </c>
      <c r="E101" s="163">
        <v>426</v>
      </c>
      <c r="F101" s="163">
        <v>338</v>
      </c>
      <c r="G101" s="163">
        <v>345</v>
      </c>
      <c r="H101" s="164">
        <f t="shared" si="21"/>
        <v>2.0710059171597628E-2</v>
      </c>
      <c r="I101" s="165">
        <f t="shared" si="22"/>
        <v>-0.11538461538461542</v>
      </c>
      <c r="J101" s="164">
        <f t="shared" si="23"/>
        <v>5.9024302615033229E-4</v>
      </c>
    </row>
    <row r="102" spans="2:10" x14ac:dyDescent="0.25">
      <c r="B102" s="162" t="s">
        <v>123</v>
      </c>
      <c r="C102" s="163">
        <v>42</v>
      </c>
      <c r="D102" s="163">
        <v>24</v>
      </c>
      <c r="E102" s="163">
        <v>111</v>
      </c>
      <c r="F102" s="163">
        <v>51</v>
      </c>
      <c r="G102" s="163">
        <v>52</v>
      </c>
      <c r="H102" s="164">
        <f t="shared" si="21"/>
        <v>1.9607843137254832E-2</v>
      </c>
      <c r="I102" s="165">
        <f t="shared" si="22"/>
        <v>0.23809523809523814</v>
      </c>
      <c r="J102" s="164">
        <f t="shared" si="23"/>
        <v>8.8964166260339952E-5</v>
      </c>
    </row>
    <row r="103" spans="2:10" x14ac:dyDescent="0.25">
      <c r="B103" s="162" t="s">
        <v>119</v>
      </c>
      <c r="C103" s="163">
        <v>22</v>
      </c>
      <c r="D103" s="163">
        <v>41</v>
      </c>
      <c r="E103" s="163">
        <v>61</v>
      </c>
      <c r="F103" s="163">
        <v>51</v>
      </c>
      <c r="G103" s="163">
        <v>59</v>
      </c>
      <c r="H103" s="164">
        <f t="shared" si="21"/>
        <v>0.15686274509803932</v>
      </c>
      <c r="I103" s="165">
        <f t="shared" si="22"/>
        <v>1.6818181818181817</v>
      </c>
      <c r="J103" s="164">
        <f t="shared" si="23"/>
        <v>1.0094011171846263E-4</v>
      </c>
    </row>
    <row r="104" spans="2:10" x14ac:dyDescent="0.25">
      <c r="B104" s="162" t="s">
        <v>128</v>
      </c>
      <c r="C104" s="163">
        <v>1</v>
      </c>
      <c r="D104" s="163">
        <v>0</v>
      </c>
      <c r="E104" s="163">
        <v>27</v>
      </c>
      <c r="F104" s="163">
        <v>6</v>
      </c>
      <c r="G104" s="163">
        <v>4</v>
      </c>
      <c r="H104" s="164">
        <f t="shared" si="21"/>
        <v>-0.33333333333333337</v>
      </c>
      <c r="I104" s="165">
        <f t="shared" si="22"/>
        <v>3</v>
      </c>
      <c r="J104" s="164">
        <f t="shared" si="23"/>
        <v>6.8433974046415342E-6</v>
      </c>
    </row>
    <row r="105" spans="2:10" x14ac:dyDescent="0.25">
      <c r="B105" s="162" t="s">
        <v>131</v>
      </c>
      <c r="C105" s="163">
        <v>9</v>
      </c>
      <c r="D105" s="163">
        <v>9</v>
      </c>
      <c r="E105" s="163">
        <v>5</v>
      </c>
      <c r="F105" s="163">
        <v>14</v>
      </c>
      <c r="G105" s="163">
        <v>5</v>
      </c>
      <c r="H105" s="164">
        <f t="shared" si="21"/>
        <v>-0.64285714285714279</v>
      </c>
      <c r="I105" s="165">
        <f t="shared" si="22"/>
        <v>-0.44444444444444442</v>
      </c>
      <c r="J105" s="164">
        <f t="shared" si="23"/>
        <v>8.5542467558019179E-6</v>
      </c>
    </row>
    <row r="106" spans="2:10" x14ac:dyDescent="0.25">
      <c r="B106" s="168" t="s">
        <v>145</v>
      </c>
      <c r="C106" s="169">
        <f>C98-SUM(C99:C105)</f>
        <v>492</v>
      </c>
      <c r="D106" s="169">
        <f>D98-SUM(D99:D105)</f>
        <v>369</v>
      </c>
      <c r="E106" s="169">
        <f>E98-SUM(E99:E105)</f>
        <v>453</v>
      </c>
      <c r="F106" s="169">
        <f>F98-SUM(F99:F105)</f>
        <v>478</v>
      </c>
      <c r="G106" s="169">
        <f>G98-SUM(G99:G105)</f>
        <v>475</v>
      </c>
      <c r="H106" s="170">
        <f t="shared" si="21"/>
        <v>-6.2761506276151069E-3</v>
      </c>
      <c r="I106" s="171">
        <f t="shared" si="22"/>
        <v>-3.4552845528455278E-2</v>
      </c>
      <c r="J106" s="170">
        <f t="shared" si="23"/>
        <v>8.1265344180118221E-4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16563</v>
      </c>
      <c r="D108" s="176">
        <v>15789</v>
      </c>
      <c r="E108" s="176">
        <v>23478</v>
      </c>
      <c r="F108" s="176">
        <v>23404</v>
      </c>
      <c r="G108" s="176">
        <v>25728</v>
      </c>
      <c r="H108" s="177">
        <f t="shared" ref="H108:H120" si="24">IFERROR(G108/F108-1,"-")</f>
        <v>9.9299265082891885E-2</v>
      </c>
      <c r="I108" s="177">
        <f t="shared" ref="I108:I120" si="25">IFERROR(G108/C108-1,"-")</f>
        <v>0.55334178590835004</v>
      </c>
      <c r="J108" s="177">
        <f t="shared" ref="J108:J120" si="26">G108/G$10</f>
        <v>4.4016732106654348E-2</v>
      </c>
    </row>
    <row r="109" spans="2:10" x14ac:dyDescent="0.25">
      <c r="B109" s="157" t="s">
        <v>97</v>
      </c>
      <c r="C109" s="158">
        <v>4659</v>
      </c>
      <c r="D109" s="158">
        <v>6967</v>
      </c>
      <c r="E109" s="158">
        <v>7917</v>
      </c>
      <c r="F109" s="158">
        <v>7203</v>
      </c>
      <c r="G109" s="158">
        <v>7276</v>
      </c>
      <c r="H109" s="159">
        <f t="shared" si="24"/>
        <v>1.0134666111342394E-2</v>
      </c>
      <c r="I109" s="160">
        <f t="shared" si="25"/>
        <v>0.56170852114187597</v>
      </c>
      <c r="J109" s="159">
        <f t="shared" si="26"/>
        <v>1.2448139879042952E-2</v>
      </c>
    </row>
    <row r="110" spans="2:10" x14ac:dyDescent="0.25">
      <c r="B110" s="162" t="s">
        <v>103</v>
      </c>
      <c r="C110" s="163">
        <v>1902</v>
      </c>
      <c r="D110" s="163">
        <v>2685</v>
      </c>
      <c r="E110" s="163">
        <v>2935</v>
      </c>
      <c r="F110" s="163">
        <v>2382</v>
      </c>
      <c r="G110" s="163">
        <v>2847</v>
      </c>
      <c r="H110" s="164">
        <f t="shared" si="24"/>
        <v>0.19521410579345089</v>
      </c>
      <c r="I110" s="165">
        <f t="shared" si="25"/>
        <v>0.49684542586750791</v>
      </c>
      <c r="J110" s="164">
        <f t="shared" si="26"/>
        <v>4.8707881027536121E-3</v>
      </c>
    </row>
    <row r="111" spans="2:10" x14ac:dyDescent="0.25">
      <c r="B111" s="162" t="s">
        <v>100</v>
      </c>
      <c r="C111" s="163">
        <v>2757</v>
      </c>
      <c r="D111" s="163">
        <v>4282</v>
      </c>
      <c r="E111" s="163">
        <v>4982</v>
      </c>
      <c r="F111" s="163">
        <v>4821</v>
      </c>
      <c r="G111" s="163">
        <v>4429</v>
      </c>
      <c r="H111" s="164">
        <f t="shared" si="24"/>
        <v>-8.1310931342045256E-2</v>
      </c>
      <c r="I111" s="165">
        <f t="shared" si="25"/>
        <v>0.60645629307217996</v>
      </c>
      <c r="J111" s="164">
        <f t="shared" si="26"/>
        <v>7.5773517762893388E-3</v>
      </c>
    </row>
    <row r="112" spans="2:10" x14ac:dyDescent="0.25">
      <c r="B112" s="157" t="s">
        <v>107</v>
      </c>
      <c r="C112" s="158">
        <v>11904</v>
      </c>
      <c r="D112" s="158">
        <v>8822</v>
      </c>
      <c r="E112" s="158">
        <v>15561</v>
      </c>
      <c r="F112" s="158">
        <v>16201</v>
      </c>
      <c r="G112" s="158">
        <v>18452</v>
      </c>
      <c r="H112" s="159">
        <f t="shared" si="24"/>
        <v>0.13894204061477677</v>
      </c>
      <c r="I112" s="160">
        <f t="shared" si="25"/>
        <v>0.55006720430107525</v>
      </c>
      <c r="J112" s="159">
        <f t="shared" si="26"/>
        <v>3.1568592227611394E-2</v>
      </c>
    </row>
    <row r="113" spans="2:10" x14ac:dyDescent="0.25">
      <c r="B113" s="162" t="s">
        <v>110</v>
      </c>
      <c r="C113" s="163">
        <v>6650</v>
      </c>
      <c r="D113" s="163">
        <v>4186</v>
      </c>
      <c r="E113" s="163">
        <v>10586</v>
      </c>
      <c r="F113" s="163">
        <v>11111</v>
      </c>
      <c r="G113" s="163">
        <v>12278</v>
      </c>
      <c r="H113" s="164">
        <f t="shared" si="24"/>
        <v>0.10503105031050319</v>
      </c>
      <c r="I113" s="165">
        <f t="shared" si="25"/>
        <v>0.84631578947368413</v>
      </c>
      <c r="J113" s="164">
        <f t="shared" si="26"/>
        <v>2.1005808333547191E-2</v>
      </c>
    </row>
    <row r="114" spans="2:10" x14ac:dyDescent="0.25">
      <c r="B114" s="162" t="s">
        <v>113</v>
      </c>
      <c r="C114" s="163">
        <v>579</v>
      </c>
      <c r="D114" s="163">
        <v>486</v>
      </c>
      <c r="E114" s="163">
        <v>392</v>
      </c>
      <c r="F114" s="163">
        <v>409</v>
      </c>
      <c r="G114" s="163">
        <v>650</v>
      </c>
      <c r="H114" s="164">
        <f t="shared" si="24"/>
        <v>0.58924205378973116</v>
      </c>
      <c r="I114" s="165">
        <f t="shared" si="25"/>
        <v>0.12262521588946451</v>
      </c>
      <c r="J114" s="164">
        <f t="shared" si="26"/>
        <v>1.1120520782542493E-3</v>
      </c>
    </row>
    <row r="115" spans="2:10" x14ac:dyDescent="0.25">
      <c r="B115" s="162" t="s">
        <v>116</v>
      </c>
      <c r="C115" s="163">
        <v>1690</v>
      </c>
      <c r="D115" s="163">
        <v>1111</v>
      </c>
      <c r="E115" s="163">
        <v>1161</v>
      </c>
      <c r="F115" s="163">
        <v>1257</v>
      </c>
      <c r="G115" s="163">
        <v>1822</v>
      </c>
      <c r="H115" s="164">
        <f t="shared" si="24"/>
        <v>0.44948289578361167</v>
      </c>
      <c r="I115" s="165">
        <f t="shared" si="25"/>
        <v>7.8106508875739555E-2</v>
      </c>
      <c r="J115" s="164">
        <f t="shared" si="26"/>
        <v>3.1171675178142187E-3</v>
      </c>
    </row>
    <row r="116" spans="2:10" x14ac:dyDescent="0.25">
      <c r="B116" s="162" t="s">
        <v>123</v>
      </c>
      <c r="C116" s="163">
        <v>264</v>
      </c>
      <c r="D116" s="163">
        <v>559</v>
      </c>
      <c r="E116" s="163">
        <v>300</v>
      </c>
      <c r="F116" s="163">
        <v>536</v>
      </c>
      <c r="G116" s="163">
        <v>332</v>
      </c>
      <c r="H116" s="164">
        <f t="shared" si="24"/>
        <v>-0.38059701492537312</v>
      </c>
      <c r="I116" s="165">
        <f t="shared" si="25"/>
        <v>0.25757575757575757</v>
      </c>
      <c r="J116" s="164">
        <f t="shared" si="26"/>
        <v>5.6800198458524737E-4</v>
      </c>
    </row>
    <row r="117" spans="2:10" x14ac:dyDescent="0.25">
      <c r="B117" s="162" t="s">
        <v>119</v>
      </c>
      <c r="C117" s="163">
        <v>473</v>
      </c>
      <c r="D117" s="163">
        <v>618</v>
      </c>
      <c r="E117" s="163">
        <v>420</v>
      </c>
      <c r="F117" s="163">
        <v>311</v>
      </c>
      <c r="G117" s="163">
        <v>345</v>
      </c>
      <c r="H117" s="164">
        <f t="shared" si="24"/>
        <v>0.10932475884244375</v>
      </c>
      <c r="I117" s="165">
        <f t="shared" si="25"/>
        <v>-0.2706131078224101</v>
      </c>
      <c r="J117" s="164">
        <f t="shared" si="26"/>
        <v>5.9024302615033229E-4</v>
      </c>
    </row>
    <row r="118" spans="2:10" x14ac:dyDescent="0.25">
      <c r="B118" s="162" t="s">
        <v>128</v>
      </c>
      <c r="C118" s="163">
        <v>24</v>
      </c>
      <c r="D118" s="163">
        <v>15</v>
      </c>
      <c r="E118" s="163">
        <v>41</v>
      </c>
      <c r="F118" s="163">
        <v>17</v>
      </c>
      <c r="G118" s="163">
        <v>4</v>
      </c>
      <c r="H118" s="164">
        <f t="shared" si="24"/>
        <v>-0.76470588235294112</v>
      </c>
      <c r="I118" s="165">
        <f t="shared" si="25"/>
        <v>-0.83333333333333337</v>
      </c>
      <c r="J118" s="164">
        <f t="shared" si="26"/>
        <v>6.8433974046415342E-6</v>
      </c>
    </row>
    <row r="119" spans="2:10" x14ac:dyDescent="0.25">
      <c r="B119" s="162" t="s">
        <v>131</v>
      </c>
      <c r="C119" s="163">
        <v>23</v>
      </c>
      <c r="D119" s="163">
        <v>5</v>
      </c>
      <c r="E119" s="163">
        <v>10</v>
      </c>
      <c r="F119" s="163">
        <v>22</v>
      </c>
      <c r="G119" s="163">
        <v>9</v>
      </c>
      <c r="H119" s="164">
        <f t="shared" si="24"/>
        <v>-0.59090909090909083</v>
      </c>
      <c r="I119" s="165">
        <f t="shared" si="25"/>
        <v>-0.60869565217391308</v>
      </c>
      <c r="J119" s="164">
        <f t="shared" si="26"/>
        <v>1.5397644160443453E-5</v>
      </c>
    </row>
    <row r="120" spans="2:10" x14ac:dyDescent="0.25">
      <c r="B120" s="168" t="s">
        <v>145</v>
      </c>
      <c r="C120" s="169">
        <f>C112-SUM(C113:C119)</f>
        <v>2201</v>
      </c>
      <c r="D120" s="169">
        <f>D112-SUM(D113:D119)</f>
        <v>1842</v>
      </c>
      <c r="E120" s="169">
        <f>E112-SUM(E113:E119)</f>
        <v>2651</v>
      </c>
      <c r="F120" s="169">
        <f>F112-SUM(F113:F119)</f>
        <v>2538</v>
      </c>
      <c r="G120" s="169">
        <f>G112-SUM(G113:G119)</f>
        <v>3012</v>
      </c>
      <c r="H120" s="170">
        <f t="shared" si="24"/>
        <v>0.18676122931442074</v>
      </c>
      <c r="I120" s="171">
        <f t="shared" si="25"/>
        <v>0.368468877782826</v>
      </c>
      <c r="J120" s="170">
        <f t="shared" si="26"/>
        <v>5.1530782456950756E-3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14527</v>
      </c>
      <c r="D122" s="176">
        <v>14503</v>
      </c>
      <c r="E122" s="176">
        <v>16220</v>
      </c>
      <c r="F122" s="176">
        <v>15661</v>
      </c>
      <c r="G122" s="176">
        <v>15944</v>
      </c>
      <c r="H122" s="177">
        <f t="shared" ref="H122:H134" si="27">IFERROR(G122/F122-1,"-")</f>
        <v>1.8070365877019379E-2</v>
      </c>
      <c r="I122" s="177">
        <f t="shared" ref="I122:I134" si="28">IFERROR(G122/C122-1,"-")</f>
        <v>9.7542507055827121E-2</v>
      </c>
      <c r="J122" s="177">
        <f t="shared" ref="J122:J134" si="29">G122/G$10</f>
        <v>2.7277782054901157E-2</v>
      </c>
    </row>
    <row r="123" spans="2:10" x14ac:dyDescent="0.25">
      <c r="B123" s="157" t="s">
        <v>97</v>
      </c>
      <c r="C123" s="158">
        <v>8418</v>
      </c>
      <c r="D123" s="158">
        <v>9513</v>
      </c>
      <c r="E123" s="158">
        <v>9159</v>
      </c>
      <c r="F123" s="158">
        <v>9130</v>
      </c>
      <c r="G123" s="158">
        <v>9659</v>
      </c>
      <c r="H123" s="159">
        <f t="shared" si="27"/>
        <v>5.7940854326396396E-2</v>
      </c>
      <c r="I123" s="160">
        <f t="shared" si="28"/>
        <v>0.14742219054407224</v>
      </c>
      <c r="J123" s="159">
        <f t="shared" si="29"/>
        <v>1.6525093882858145E-2</v>
      </c>
    </row>
    <row r="124" spans="2:10" x14ac:dyDescent="0.25">
      <c r="B124" s="162" t="s">
        <v>103</v>
      </c>
      <c r="C124" s="163">
        <v>5110</v>
      </c>
      <c r="D124" s="163">
        <v>4290</v>
      </c>
      <c r="E124" s="163">
        <v>5351</v>
      </c>
      <c r="F124" s="163">
        <v>4081</v>
      </c>
      <c r="G124" s="163">
        <v>5505</v>
      </c>
      <c r="H124" s="164">
        <f t="shared" si="27"/>
        <v>0.34893408478314147</v>
      </c>
      <c r="I124" s="165">
        <f t="shared" si="28"/>
        <v>7.7299412915851295E-2</v>
      </c>
      <c r="J124" s="164">
        <f t="shared" si="29"/>
        <v>9.418225678137911E-3</v>
      </c>
    </row>
    <row r="125" spans="2:10" x14ac:dyDescent="0.25">
      <c r="B125" s="162" t="s">
        <v>100</v>
      </c>
      <c r="C125" s="163">
        <v>3308</v>
      </c>
      <c r="D125" s="163">
        <v>5223</v>
      </c>
      <c r="E125" s="163">
        <v>3808</v>
      </c>
      <c r="F125" s="163">
        <v>5049</v>
      </c>
      <c r="G125" s="163">
        <v>4154</v>
      </c>
      <c r="H125" s="164">
        <f t="shared" si="27"/>
        <v>-0.17726282432164786</v>
      </c>
      <c r="I125" s="165">
        <f t="shared" si="28"/>
        <v>0.25574365175332536</v>
      </c>
      <c r="J125" s="164">
        <f t="shared" si="29"/>
        <v>7.1068682047202335E-3</v>
      </c>
    </row>
    <row r="126" spans="2:10" x14ac:dyDescent="0.25">
      <c r="B126" s="157" t="s">
        <v>107</v>
      </c>
      <c r="C126" s="158">
        <v>6109</v>
      </c>
      <c r="D126" s="158">
        <v>4990</v>
      </c>
      <c r="E126" s="158">
        <v>7061</v>
      </c>
      <c r="F126" s="158">
        <v>6531</v>
      </c>
      <c r="G126" s="158">
        <v>6285</v>
      </c>
      <c r="H126" s="159">
        <f t="shared" si="27"/>
        <v>-3.7666513550757896E-2</v>
      </c>
      <c r="I126" s="160">
        <f t="shared" si="28"/>
        <v>2.8809952529055494E-2</v>
      </c>
      <c r="J126" s="159">
        <f t="shared" si="29"/>
        <v>1.0752688172043012E-2</v>
      </c>
    </row>
    <row r="127" spans="2:10" x14ac:dyDescent="0.25">
      <c r="B127" s="162" t="s">
        <v>110</v>
      </c>
      <c r="C127" s="163">
        <v>547</v>
      </c>
      <c r="D127" s="163">
        <v>263</v>
      </c>
      <c r="E127" s="163">
        <v>902</v>
      </c>
      <c r="F127" s="163">
        <v>1530</v>
      </c>
      <c r="G127" s="163">
        <v>591</v>
      </c>
      <c r="H127" s="164">
        <f t="shared" si="27"/>
        <v>-0.61372549019607847</v>
      </c>
      <c r="I127" s="165">
        <f t="shared" si="28"/>
        <v>8.0438756855575777E-2</v>
      </c>
      <c r="J127" s="164">
        <f t="shared" si="29"/>
        <v>1.0111119665357866E-3</v>
      </c>
    </row>
    <row r="128" spans="2:10" x14ac:dyDescent="0.25">
      <c r="B128" s="162" t="s">
        <v>113</v>
      </c>
      <c r="C128" s="163">
        <v>418</v>
      </c>
      <c r="D128" s="163">
        <v>419</v>
      </c>
      <c r="E128" s="163">
        <v>619</v>
      </c>
      <c r="F128" s="163">
        <v>620</v>
      </c>
      <c r="G128" s="163">
        <v>689</v>
      </c>
      <c r="H128" s="164">
        <f t="shared" si="27"/>
        <v>0.1112903225806452</v>
      </c>
      <c r="I128" s="165">
        <f t="shared" si="28"/>
        <v>0.64832535885167464</v>
      </c>
      <c r="J128" s="164">
        <f t="shared" si="29"/>
        <v>1.1787752029495044E-3</v>
      </c>
    </row>
    <row r="129" spans="2:10" x14ac:dyDescent="0.25">
      <c r="B129" s="162" t="s">
        <v>116</v>
      </c>
      <c r="C129" s="163">
        <v>647</v>
      </c>
      <c r="D129" s="163">
        <v>900</v>
      </c>
      <c r="E129" s="163">
        <v>921</v>
      </c>
      <c r="F129" s="163">
        <v>878</v>
      </c>
      <c r="G129" s="163">
        <v>1102</v>
      </c>
      <c r="H129" s="164">
        <f t="shared" si="27"/>
        <v>0.25512528473804097</v>
      </c>
      <c r="I129" s="165">
        <f t="shared" si="28"/>
        <v>0.70324574961360131</v>
      </c>
      <c r="J129" s="164">
        <f t="shared" si="29"/>
        <v>1.8853559849787427E-3</v>
      </c>
    </row>
    <row r="130" spans="2:10" x14ac:dyDescent="0.25">
      <c r="B130" s="162" t="s">
        <v>123</v>
      </c>
      <c r="C130" s="163">
        <v>121</v>
      </c>
      <c r="D130" s="163">
        <v>109</v>
      </c>
      <c r="E130" s="163">
        <v>375</v>
      </c>
      <c r="F130" s="163">
        <v>245</v>
      </c>
      <c r="G130" s="163">
        <v>210</v>
      </c>
      <c r="H130" s="164">
        <f t="shared" si="27"/>
        <v>-0.1428571428571429</v>
      </c>
      <c r="I130" s="165">
        <f t="shared" si="28"/>
        <v>0.73553719008264462</v>
      </c>
      <c r="J130" s="164">
        <f t="shared" si="29"/>
        <v>3.5927836374368056E-4</v>
      </c>
    </row>
    <row r="131" spans="2:10" x14ac:dyDescent="0.25">
      <c r="B131" s="162" t="s">
        <v>119</v>
      </c>
      <c r="C131" s="163">
        <v>86</v>
      </c>
      <c r="D131" s="163">
        <v>110</v>
      </c>
      <c r="E131" s="163">
        <v>194</v>
      </c>
      <c r="F131" s="163">
        <v>130</v>
      </c>
      <c r="G131" s="163">
        <v>122</v>
      </c>
      <c r="H131" s="164">
        <f t="shared" si="27"/>
        <v>-6.1538461538461542E-2</v>
      </c>
      <c r="I131" s="165">
        <f t="shared" si="28"/>
        <v>0.41860465116279078</v>
      </c>
      <c r="J131" s="164">
        <f t="shared" si="29"/>
        <v>2.0872362084156678E-4</v>
      </c>
    </row>
    <row r="132" spans="2:10" x14ac:dyDescent="0.25">
      <c r="B132" s="162" t="s">
        <v>128</v>
      </c>
      <c r="C132" s="163">
        <v>40</v>
      </c>
      <c r="D132" s="163">
        <v>22</v>
      </c>
      <c r="E132" s="163">
        <v>26</v>
      </c>
      <c r="F132" s="163">
        <v>33</v>
      </c>
      <c r="G132" s="163">
        <v>23</v>
      </c>
      <c r="H132" s="164">
        <f t="shared" si="27"/>
        <v>-0.30303030303030298</v>
      </c>
      <c r="I132" s="165">
        <f t="shared" si="28"/>
        <v>-0.42500000000000004</v>
      </c>
      <c r="J132" s="164">
        <f t="shared" si="29"/>
        <v>3.934953507668882E-5</v>
      </c>
    </row>
    <row r="133" spans="2:10" x14ac:dyDescent="0.25">
      <c r="B133" s="162" t="s">
        <v>131</v>
      </c>
      <c r="C133" s="163">
        <v>36</v>
      </c>
      <c r="D133" s="163">
        <v>28</v>
      </c>
      <c r="E133" s="163">
        <v>15</v>
      </c>
      <c r="F133" s="163">
        <v>34</v>
      </c>
      <c r="G133" s="163">
        <v>38</v>
      </c>
      <c r="H133" s="164">
        <f t="shared" si="27"/>
        <v>0.11764705882352944</v>
      </c>
      <c r="I133" s="165">
        <f t="shared" si="28"/>
        <v>5.555555555555558E-2</v>
      </c>
      <c r="J133" s="164">
        <f t="shared" si="29"/>
        <v>6.5012275344094578E-5</v>
      </c>
    </row>
    <row r="134" spans="2:10" x14ac:dyDescent="0.25">
      <c r="B134" s="168" t="s">
        <v>145</v>
      </c>
      <c r="C134" s="169">
        <f>C126-SUM(C127:C133)</f>
        <v>4214</v>
      </c>
      <c r="D134" s="169">
        <f>D126-SUM(D127:D133)</f>
        <v>3139</v>
      </c>
      <c r="E134" s="169">
        <f>E126-SUM(E127:E133)</f>
        <v>4009</v>
      </c>
      <c r="F134" s="169">
        <f>F126-SUM(F127:F133)</f>
        <v>3061</v>
      </c>
      <c r="G134" s="169">
        <f>G126-SUM(G127:G133)</f>
        <v>3510</v>
      </c>
      <c r="H134" s="170">
        <f t="shared" si="27"/>
        <v>0.14668409016661221</v>
      </c>
      <c r="I134" s="171">
        <f t="shared" si="28"/>
        <v>-0.16706217370669196</v>
      </c>
      <c r="J134" s="170">
        <f t="shared" si="29"/>
        <v>6.005081222572946E-3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29468</v>
      </c>
      <c r="D136" s="176">
        <v>20044</v>
      </c>
      <c r="E136" s="176">
        <v>29629</v>
      </c>
      <c r="F136" s="176">
        <v>30619</v>
      </c>
      <c r="G136" s="176">
        <v>30242</v>
      </c>
      <c r="H136" s="177">
        <f t="shared" ref="H136:H148" si="30">IFERROR(G136/F136-1,"-")</f>
        <v>-1.2312616349325567E-2</v>
      </c>
      <c r="I136" s="177">
        <f t="shared" ref="I136:I148" si="31">IFERROR(G136/C136-1,"-")</f>
        <v>2.626577982896694E-2</v>
      </c>
      <c r="J136" s="177">
        <f t="shared" ref="J136:J148" si="32">G136/G$10</f>
        <v>5.1739506077792319E-2</v>
      </c>
    </row>
    <row r="137" spans="2:10" x14ac:dyDescent="0.25">
      <c r="B137" s="157" t="s">
        <v>97</v>
      </c>
      <c r="C137" s="158">
        <v>7598</v>
      </c>
      <c r="D137" s="158">
        <v>9101</v>
      </c>
      <c r="E137" s="158">
        <v>5891</v>
      </c>
      <c r="F137" s="158">
        <v>4575</v>
      </c>
      <c r="G137" s="158">
        <v>5232</v>
      </c>
      <c r="H137" s="159">
        <f t="shared" si="30"/>
        <v>0.14360655737704908</v>
      </c>
      <c r="I137" s="160">
        <f t="shared" si="31"/>
        <v>-0.31139773624638067</v>
      </c>
      <c r="J137" s="159">
        <f t="shared" si="32"/>
        <v>8.9511638052711274E-3</v>
      </c>
    </row>
    <row r="138" spans="2:10" x14ac:dyDescent="0.25">
      <c r="B138" s="162" t="s">
        <v>103</v>
      </c>
      <c r="C138" s="163">
        <v>4646</v>
      </c>
      <c r="D138" s="163">
        <v>6186</v>
      </c>
      <c r="E138" s="163">
        <v>4323</v>
      </c>
      <c r="F138" s="163">
        <v>2833</v>
      </c>
      <c r="G138" s="163">
        <v>3337</v>
      </c>
      <c r="H138" s="164">
        <f t="shared" si="30"/>
        <v>0.1779032827391458</v>
      </c>
      <c r="I138" s="165">
        <f t="shared" si="31"/>
        <v>-0.28174773999139047</v>
      </c>
      <c r="J138" s="164">
        <f t="shared" si="32"/>
        <v>5.7091042848222001E-3</v>
      </c>
    </row>
    <row r="139" spans="2:10" x14ac:dyDescent="0.25">
      <c r="B139" s="162" t="s">
        <v>100</v>
      </c>
      <c r="C139" s="163">
        <v>2952</v>
      </c>
      <c r="D139" s="163">
        <v>2915</v>
      </c>
      <c r="E139" s="163">
        <v>1568</v>
      </c>
      <c r="F139" s="163">
        <v>1742</v>
      </c>
      <c r="G139" s="163">
        <v>1895</v>
      </c>
      <c r="H139" s="164">
        <f t="shared" si="30"/>
        <v>8.7830080367393704E-2</v>
      </c>
      <c r="I139" s="165">
        <f t="shared" si="31"/>
        <v>-0.35806233062330628</v>
      </c>
      <c r="J139" s="164">
        <f t="shared" si="32"/>
        <v>3.2420595204489268E-3</v>
      </c>
    </row>
    <row r="140" spans="2:10" x14ac:dyDescent="0.25">
      <c r="B140" s="157" t="s">
        <v>107</v>
      </c>
      <c r="C140" s="158">
        <v>21870</v>
      </c>
      <c r="D140" s="158">
        <v>10943</v>
      </c>
      <c r="E140" s="158">
        <v>23738</v>
      </c>
      <c r="F140" s="158">
        <v>26044</v>
      </c>
      <c r="G140" s="158">
        <v>25010</v>
      </c>
      <c r="H140" s="159">
        <f t="shared" si="30"/>
        <v>-3.9702042696974305E-2</v>
      </c>
      <c r="I140" s="160">
        <f t="shared" si="31"/>
        <v>0.14357567443987196</v>
      </c>
      <c r="J140" s="159">
        <f t="shared" si="32"/>
        <v>4.2788342272521193E-2</v>
      </c>
    </row>
    <row r="141" spans="2:10" x14ac:dyDescent="0.25">
      <c r="B141" s="162" t="s">
        <v>110</v>
      </c>
      <c r="C141" s="163">
        <v>12457</v>
      </c>
      <c r="D141" s="163">
        <v>3062</v>
      </c>
      <c r="E141" s="163">
        <v>11844</v>
      </c>
      <c r="F141" s="163">
        <v>12404</v>
      </c>
      <c r="G141" s="163">
        <v>12629</v>
      </c>
      <c r="H141" s="164">
        <f t="shared" si="30"/>
        <v>1.8139309900032208E-2</v>
      </c>
      <c r="I141" s="165">
        <f t="shared" si="31"/>
        <v>1.3807497792405865E-2</v>
      </c>
      <c r="J141" s="164">
        <f t="shared" si="32"/>
        <v>2.1606316455804485E-2</v>
      </c>
    </row>
    <row r="142" spans="2:10" x14ac:dyDescent="0.25">
      <c r="B142" s="162" t="s">
        <v>113</v>
      </c>
      <c r="C142" s="163">
        <v>1376</v>
      </c>
      <c r="D142" s="163">
        <v>1046</v>
      </c>
      <c r="E142" s="163">
        <v>1339</v>
      </c>
      <c r="F142" s="163">
        <v>2035</v>
      </c>
      <c r="G142" s="163">
        <v>1564</v>
      </c>
      <c r="H142" s="164">
        <f t="shared" si="30"/>
        <v>-0.23144963144963149</v>
      </c>
      <c r="I142" s="165">
        <f t="shared" si="31"/>
        <v>0.13662790697674421</v>
      </c>
      <c r="J142" s="164">
        <f t="shared" si="32"/>
        <v>2.6757683852148399E-3</v>
      </c>
    </row>
    <row r="143" spans="2:10" x14ac:dyDescent="0.25">
      <c r="B143" s="162" t="s">
        <v>116</v>
      </c>
      <c r="C143" s="163">
        <v>2492</v>
      </c>
      <c r="D143" s="163">
        <v>1980</v>
      </c>
      <c r="E143" s="163">
        <v>2939</v>
      </c>
      <c r="F143" s="163">
        <v>2723</v>
      </c>
      <c r="G143" s="163">
        <v>2640</v>
      </c>
      <c r="H143" s="164">
        <f t="shared" si="30"/>
        <v>-3.0481087036356991E-2</v>
      </c>
      <c r="I143" s="165">
        <f t="shared" si="31"/>
        <v>5.9390048154092989E-2</v>
      </c>
      <c r="J143" s="164">
        <f t="shared" si="32"/>
        <v>4.5166422870634125E-3</v>
      </c>
    </row>
    <row r="144" spans="2:10" x14ac:dyDescent="0.25">
      <c r="B144" s="162" t="s">
        <v>123</v>
      </c>
      <c r="C144" s="163">
        <v>490</v>
      </c>
      <c r="D144" s="163">
        <v>196</v>
      </c>
      <c r="E144" s="163">
        <v>1378</v>
      </c>
      <c r="F144" s="163">
        <v>1377</v>
      </c>
      <c r="G144" s="163">
        <v>678</v>
      </c>
      <c r="H144" s="164">
        <f t="shared" si="30"/>
        <v>-0.50762527233115473</v>
      </c>
      <c r="I144" s="165">
        <f t="shared" si="31"/>
        <v>0.38367346938775504</v>
      </c>
      <c r="J144" s="164">
        <f t="shared" si="32"/>
        <v>1.1599558600867402E-3</v>
      </c>
    </row>
    <row r="145" spans="2:10" x14ac:dyDescent="0.25">
      <c r="B145" s="162" t="s">
        <v>119</v>
      </c>
      <c r="C145" s="163">
        <v>493</v>
      </c>
      <c r="D145" s="163">
        <v>664</v>
      </c>
      <c r="E145" s="163">
        <v>380</v>
      </c>
      <c r="F145" s="163">
        <v>683</v>
      </c>
      <c r="G145" s="163">
        <v>623</v>
      </c>
      <c r="H145" s="164">
        <f t="shared" si="30"/>
        <v>-8.7847730600292828E-2</v>
      </c>
      <c r="I145" s="165">
        <f t="shared" si="31"/>
        <v>0.26369168356997963</v>
      </c>
      <c r="J145" s="164">
        <f t="shared" si="32"/>
        <v>1.0658591457729191E-3</v>
      </c>
    </row>
    <row r="146" spans="2:10" x14ac:dyDescent="0.25">
      <c r="B146" s="162" t="s">
        <v>128</v>
      </c>
      <c r="C146" s="163">
        <v>44</v>
      </c>
      <c r="D146" s="163">
        <v>6</v>
      </c>
      <c r="E146" s="163">
        <v>40</v>
      </c>
      <c r="F146" s="163">
        <v>15</v>
      </c>
      <c r="G146" s="163">
        <v>25</v>
      </c>
      <c r="H146" s="164">
        <f t="shared" si="30"/>
        <v>0.66666666666666674</v>
      </c>
      <c r="I146" s="165">
        <f t="shared" si="31"/>
        <v>-0.43181818181818177</v>
      </c>
      <c r="J146" s="164">
        <f t="shared" si="32"/>
        <v>4.2771233779009586E-5</v>
      </c>
    </row>
    <row r="147" spans="2:10" x14ac:dyDescent="0.25">
      <c r="B147" s="162" t="s">
        <v>131</v>
      </c>
      <c r="C147" s="163">
        <v>32</v>
      </c>
      <c r="D147" s="163">
        <v>0</v>
      </c>
      <c r="E147" s="163">
        <v>19</v>
      </c>
      <c r="F147" s="163">
        <v>36</v>
      </c>
      <c r="G147" s="163">
        <v>3</v>
      </c>
      <c r="H147" s="164">
        <f t="shared" si="30"/>
        <v>-0.91666666666666663</v>
      </c>
      <c r="I147" s="165">
        <f t="shared" si="31"/>
        <v>-0.90625</v>
      </c>
      <c r="J147" s="164">
        <f t="shared" si="32"/>
        <v>5.1325480534811504E-6</v>
      </c>
    </row>
    <row r="148" spans="2:10" x14ac:dyDescent="0.25">
      <c r="B148" s="168" t="s">
        <v>145</v>
      </c>
      <c r="C148" s="169">
        <f>C140-SUM(C141:C147)</f>
        <v>4486</v>
      </c>
      <c r="D148" s="169">
        <f>D140-SUM(D141:D147)</f>
        <v>3989</v>
      </c>
      <c r="E148" s="169">
        <f>E140-SUM(E141:E147)</f>
        <v>5799</v>
      </c>
      <c r="F148" s="169">
        <f>F140-SUM(F141:F147)</f>
        <v>6771</v>
      </c>
      <c r="G148" s="169">
        <f>G140-SUM(G141:G147)</f>
        <v>6848</v>
      </c>
      <c r="H148" s="170">
        <f t="shared" si="30"/>
        <v>1.1372027765470305E-2</v>
      </c>
      <c r="I148" s="171">
        <f t="shared" si="31"/>
        <v>0.52652697280428007</v>
      </c>
      <c r="J148" s="170">
        <f t="shared" si="32"/>
        <v>1.1715896356746306E-2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13614</v>
      </c>
      <c r="D150" s="176">
        <v>8229</v>
      </c>
      <c r="E150" s="176">
        <v>11913</v>
      </c>
      <c r="F150" s="176">
        <v>12459</v>
      </c>
      <c r="G150" s="176">
        <v>11227</v>
      </c>
      <c r="H150" s="177">
        <f t="shared" ref="H150:H162" si="33">IFERROR(G150/F150-1,"-")</f>
        <v>-9.8884340637290347E-2</v>
      </c>
      <c r="I150" s="177">
        <f t="shared" ref="I150:I162" si="34">IFERROR(G150/C150-1,"-")</f>
        <v>-0.1753342147789041</v>
      </c>
      <c r="J150" s="177">
        <f t="shared" ref="J150:J162" si="35">G150/G$10</f>
        <v>1.9207705665477626E-2</v>
      </c>
    </row>
    <row r="151" spans="2:10" x14ac:dyDescent="0.25">
      <c r="B151" s="157" t="s">
        <v>97</v>
      </c>
      <c r="C151" s="158">
        <v>6867</v>
      </c>
      <c r="D151" s="158">
        <v>4608</v>
      </c>
      <c r="E151" s="158">
        <v>6399</v>
      </c>
      <c r="F151" s="158">
        <v>7080</v>
      </c>
      <c r="G151" s="158">
        <v>4661</v>
      </c>
      <c r="H151" s="159">
        <f t="shared" si="33"/>
        <v>-0.34166666666666667</v>
      </c>
      <c r="I151" s="160">
        <f t="shared" si="34"/>
        <v>-0.32124654143002762</v>
      </c>
      <c r="J151" s="159">
        <f t="shared" si="35"/>
        <v>7.974268825758548E-3</v>
      </c>
    </row>
    <row r="152" spans="2:10" x14ac:dyDescent="0.25">
      <c r="B152" s="162" t="s">
        <v>103</v>
      </c>
      <c r="C152" s="163">
        <v>4480</v>
      </c>
      <c r="D152" s="163">
        <v>2722</v>
      </c>
      <c r="E152" s="163">
        <v>4606</v>
      </c>
      <c r="F152" s="163">
        <v>5492</v>
      </c>
      <c r="G152" s="163">
        <v>2543</v>
      </c>
      <c r="H152" s="164">
        <f t="shared" si="33"/>
        <v>-0.53696285506190822</v>
      </c>
      <c r="I152" s="165">
        <f t="shared" si="34"/>
        <v>-0.43236607142857142</v>
      </c>
      <c r="J152" s="164">
        <f t="shared" si="35"/>
        <v>4.3506899000008556E-3</v>
      </c>
    </row>
    <row r="153" spans="2:10" x14ac:dyDescent="0.25">
      <c r="B153" s="162" t="s">
        <v>100</v>
      </c>
      <c r="C153" s="163">
        <v>2387</v>
      </c>
      <c r="D153" s="163">
        <v>1886</v>
      </c>
      <c r="E153" s="163">
        <v>1793</v>
      </c>
      <c r="F153" s="163">
        <v>1588</v>
      </c>
      <c r="G153" s="163">
        <v>2118</v>
      </c>
      <c r="H153" s="164">
        <f t="shared" si="33"/>
        <v>0.33375314861460947</v>
      </c>
      <c r="I153" s="165">
        <f t="shared" si="34"/>
        <v>-0.1126937578550482</v>
      </c>
      <c r="J153" s="164">
        <f t="shared" si="35"/>
        <v>3.6235789257576924E-3</v>
      </c>
    </row>
    <row r="154" spans="2:10" x14ac:dyDescent="0.25">
      <c r="B154" s="157" t="s">
        <v>107</v>
      </c>
      <c r="C154" s="158">
        <v>6747</v>
      </c>
      <c r="D154" s="158">
        <v>3621</v>
      </c>
      <c r="E154" s="158">
        <v>5514</v>
      </c>
      <c r="F154" s="158">
        <v>5379</v>
      </c>
      <c r="G154" s="158">
        <v>6566</v>
      </c>
      <c r="H154" s="159">
        <f t="shared" si="33"/>
        <v>0.2206729875441531</v>
      </c>
      <c r="I154" s="160">
        <f t="shared" si="34"/>
        <v>-2.6826737809396817E-2</v>
      </c>
      <c r="J154" s="159">
        <f t="shared" si="35"/>
        <v>1.1233436839719078E-2</v>
      </c>
    </row>
    <row r="155" spans="2:10" x14ac:dyDescent="0.25">
      <c r="B155" s="162" t="s">
        <v>110</v>
      </c>
      <c r="C155" s="163">
        <v>1623</v>
      </c>
      <c r="D155" s="163">
        <v>404</v>
      </c>
      <c r="E155" s="163">
        <v>2033</v>
      </c>
      <c r="F155" s="163">
        <v>1670</v>
      </c>
      <c r="G155" s="163">
        <v>1791</v>
      </c>
      <c r="H155" s="164">
        <f t="shared" si="33"/>
        <v>7.2455089820359309E-2</v>
      </c>
      <c r="I155" s="165">
        <f t="shared" si="34"/>
        <v>0.10351201478743066</v>
      </c>
      <c r="J155" s="164">
        <f t="shared" si="35"/>
        <v>3.0641311879282471E-3</v>
      </c>
    </row>
    <row r="156" spans="2:10" x14ac:dyDescent="0.25">
      <c r="B156" s="162" t="s">
        <v>113</v>
      </c>
      <c r="C156" s="163">
        <v>1336</v>
      </c>
      <c r="D156" s="163">
        <v>615</v>
      </c>
      <c r="E156" s="163">
        <v>732</v>
      </c>
      <c r="F156" s="163">
        <v>772</v>
      </c>
      <c r="G156" s="163">
        <v>751</v>
      </c>
      <c r="H156" s="164">
        <f t="shared" si="33"/>
        <v>-2.7202072538860089E-2</v>
      </c>
      <c r="I156" s="165">
        <f t="shared" si="34"/>
        <v>-0.43787425149700598</v>
      </c>
      <c r="J156" s="164">
        <f t="shared" si="35"/>
        <v>1.2848478627214481E-3</v>
      </c>
    </row>
    <row r="157" spans="2:10" x14ac:dyDescent="0.25">
      <c r="B157" s="162" t="s">
        <v>116</v>
      </c>
      <c r="C157" s="163">
        <v>1614</v>
      </c>
      <c r="D157" s="163">
        <v>736</v>
      </c>
      <c r="E157" s="163">
        <v>883</v>
      </c>
      <c r="F157" s="163">
        <v>1126</v>
      </c>
      <c r="G157" s="163">
        <v>1446</v>
      </c>
      <c r="H157" s="164">
        <f t="shared" si="33"/>
        <v>0.2841918294849024</v>
      </c>
      <c r="I157" s="165">
        <f t="shared" si="34"/>
        <v>-0.10408921933085502</v>
      </c>
      <c r="J157" s="164">
        <f t="shared" si="35"/>
        <v>2.4738881617779145E-3</v>
      </c>
    </row>
    <row r="158" spans="2:10" x14ac:dyDescent="0.25">
      <c r="B158" s="162" t="s">
        <v>123</v>
      </c>
      <c r="C158" s="163">
        <v>131</v>
      </c>
      <c r="D158" s="163">
        <v>107</v>
      </c>
      <c r="E158" s="163">
        <v>142</v>
      </c>
      <c r="F158" s="163">
        <v>162</v>
      </c>
      <c r="G158" s="163">
        <v>229</v>
      </c>
      <c r="H158" s="164">
        <f t="shared" si="33"/>
        <v>0.41358024691358031</v>
      </c>
      <c r="I158" s="165">
        <f t="shared" si="34"/>
        <v>0.74809160305343503</v>
      </c>
      <c r="J158" s="164">
        <f t="shared" si="35"/>
        <v>3.9178450141572784E-4</v>
      </c>
    </row>
    <row r="159" spans="2:10" x14ac:dyDescent="0.25">
      <c r="B159" s="162" t="s">
        <v>119</v>
      </c>
      <c r="C159" s="163">
        <v>458</v>
      </c>
      <c r="D159" s="163">
        <v>520</v>
      </c>
      <c r="E159" s="163">
        <v>677</v>
      </c>
      <c r="F159" s="163">
        <v>389</v>
      </c>
      <c r="G159" s="163">
        <v>640</v>
      </c>
      <c r="H159" s="164">
        <f t="shared" si="33"/>
        <v>0.64524421593830339</v>
      </c>
      <c r="I159" s="165">
        <f t="shared" si="34"/>
        <v>0.39737991266375539</v>
      </c>
      <c r="J159" s="164">
        <f t="shared" si="35"/>
        <v>1.0949435847426455E-3</v>
      </c>
    </row>
    <row r="160" spans="2:10" x14ac:dyDescent="0.25">
      <c r="B160" s="162" t="s">
        <v>128</v>
      </c>
      <c r="C160" s="163">
        <v>14</v>
      </c>
      <c r="D160" s="163">
        <v>9</v>
      </c>
      <c r="E160" s="163">
        <v>12</v>
      </c>
      <c r="F160" s="163">
        <v>7</v>
      </c>
      <c r="G160" s="163">
        <v>10</v>
      </c>
      <c r="H160" s="164">
        <f t="shared" si="33"/>
        <v>0.4285714285714286</v>
      </c>
      <c r="I160" s="165">
        <f t="shared" si="34"/>
        <v>-0.2857142857142857</v>
      </c>
      <c r="J160" s="164">
        <f t="shared" si="35"/>
        <v>1.7108493511603836E-5</v>
      </c>
    </row>
    <row r="161" spans="2:10" x14ac:dyDescent="0.25">
      <c r="B161" s="162" t="s">
        <v>131</v>
      </c>
      <c r="C161" s="163">
        <v>14</v>
      </c>
      <c r="D161" s="163">
        <v>1</v>
      </c>
      <c r="E161" s="163">
        <v>8</v>
      </c>
      <c r="F161" s="163">
        <v>6</v>
      </c>
      <c r="G161" s="163">
        <v>16</v>
      </c>
      <c r="H161" s="164">
        <f t="shared" si="33"/>
        <v>1.6666666666666665</v>
      </c>
      <c r="I161" s="165">
        <f t="shared" si="34"/>
        <v>0.14285714285714279</v>
      </c>
      <c r="J161" s="164">
        <f t="shared" si="35"/>
        <v>2.7373589618566137E-5</v>
      </c>
    </row>
    <row r="162" spans="2:10" x14ac:dyDescent="0.25">
      <c r="B162" s="168" t="s">
        <v>145</v>
      </c>
      <c r="C162" s="169">
        <f>C154-SUM(C155:C161)</f>
        <v>1557</v>
      </c>
      <c r="D162" s="169">
        <f>D154-SUM(D155:D161)</f>
        <v>1229</v>
      </c>
      <c r="E162" s="169">
        <f>E154-SUM(E155:E161)</f>
        <v>1027</v>
      </c>
      <c r="F162" s="169">
        <f>F154-SUM(F155:F161)</f>
        <v>1247</v>
      </c>
      <c r="G162" s="169">
        <f>G154-SUM(G155:G161)</f>
        <v>1683</v>
      </c>
      <c r="H162" s="170">
        <f t="shared" si="33"/>
        <v>0.34963913392141133</v>
      </c>
      <c r="I162" s="171">
        <f t="shared" si="34"/>
        <v>8.092485549132955E-2</v>
      </c>
      <c r="J162" s="170">
        <f t="shared" si="35"/>
        <v>2.8793594580029257E-3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16165-EAE3-4D28-A08B-A97AED76BDE8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48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3881128</v>
      </c>
      <c r="D9" s="176">
        <v>3869390</v>
      </c>
      <c r="E9" s="176">
        <v>1470303</v>
      </c>
      <c r="F9" s="176">
        <v>3651483</v>
      </c>
      <c r="G9" s="176">
        <v>3651483</v>
      </c>
      <c r="H9" s="176">
        <v>4055641</v>
      </c>
      <c r="I9" s="176">
        <v>4328488</v>
      </c>
      <c r="J9" s="177">
        <f>IFERROR(I9/H9-1,"-")</f>
        <v>6.7275925063386977E-2</v>
      </c>
      <c r="K9" s="177">
        <f>IFERROR(I9/D9-1,"-")</f>
        <v>0.11864867588948136</v>
      </c>
      <c r="L9" s="176">
        <f>I9-H9</f>
        <v>272847</v>
      </c>
      <c r="M9" s="176">
        <f>I9-D9</f>
        <v>459098</v>
      </c>
      <c r="N9" s="177">
        <f t="shared" ref="N9:N21" si="0">I9/I$9</f>
        <v>1</v>
      </c>
      <c r="Q9" s="154" t="s">
        <v>68</v>
      </c>
      <c r="R9" s="176">
        <v>655824</v>
      </c>
      <c r="S9" s="176">
        <v>626650</v>
      </c>
      <c r="T9" s="176">
        <v>206914</v>
      </c>
      <c r="U9" s="176">
        <v>532479</v>
      </c>
      <c r="V9" s="176">
        <v>616430</v>
      </c>
      <c r="W9" s="176">
        <v>713747</v>
      </c>
      <c r="X9" s="177">
        <f>IFERROR(W9/V9-1,"-")</f>
        <v>0.15787194004185401</v>
      </c>
      <c r="Y9" s="177">
        <f>IFERROR(W9/S9-1,"-")</f>
        <v>0.13898827096465327</v>
      </c>
      <c r="Z9" s="176">
        <f>W9-V9</f>
        <v>97317</v>
      </c>
      <c r="AA9" s="176">
        <f>W9-S9</f>
        <v>87097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793699</v>
      </c>
      <c r="D10" s="158">
        <v>801771</v>
      </c>
      <c r="E10" s="158">
        <v>311570</v>
      </c>
      <c r="F10" s="158">
        <v>766326</v>
      </c>
      <c r="G10" s="158">
        <v>766326</v>
      </c>
      <c r="H10" s="158">
        <v>799930</v>
      </c>
      <c r="I10" s="158">
        <v>800411</v>
      </c>
      <c r="J10" s="160">
        <f>IFERROR(I10/H10-1,"-")</f>
        <v>6.0130261397861595E-4</v>
      </c>
      <c r="K10" s="159">
        <f t="shared" ref="K10:K21" si="2">IFERROR(I10/D10-1,"-")</f>
        <v>-1.696244937768987E-3</v>
      </c>
      <c r="L10" s="157">
        <f t="shared" ref="L10:L20" si="3">I10-H10</f>
        <v>481</v>
      </c>
      <c r="M10" s="158">
        <f t="shared" ref="M10:M21" si="4">I10-D10</f>
        <v>-1360</v>
      </c>
      <c r="N10" s="159">
        <f t="shared" si="0"/>
        <v>0.18491699641999701</v>
      </c>
      <c r="Q10" s="157" t="s">
        <v>97</v>
      </c>
      <c r="R10" s="158">
        <v>288902</v>
      </c>
      <c r="S10" s="158">
        <v>280167</v>
      </c>
      <c r="T10" s="158">
        <v>71683</v>
      </c>
      <c r="U10" s="158">
        <v>260829</v>
      </c>
      <c r="V10" s="158">
        <v>272716</v>
      </c>
      <c r="W10" s="158">
        <v>296748</v>
      </c>
      <c r="X10" s="160">
        <f>IFERROR(W10/V10-1,"-")</f>
        <v>8.8120975666994283E-2</v>
      </c>
      <c r="Y10" s="159">
        <f t="shared" ref="Y10:Y21" si="5">IFERROR(W10/S10-1,"-")</f>
        <v>5.9182558973754906E-2</v>
      </c>
      <c r="Z10" s="157">
        <f t="shared" ref="Z10:Z20" si="6">W10-V10</f>
        <v>24032</v>
      </c>
      <c r="AA10" s="158">
        <f t="shared" ref="AA10:AA21" si="7">W10-S10</f>
        <v>16581</v>
      </c>
      <c r="AB10" s="159">
        <f t="shared" si="1"/>
        <v>0.41576076677029816</v>
      </c>
    </row>
    <row r="11" spans="1:28" x14ac:dyDescent="0.25">
      <c r="A11" s="161" t="s">
        <v>103</v>
      </c>
      <c r="B11" s="162" t="s">
        <v>103</v>
      </c>
      <c r="C11" s="163">
        <v>315289</v>
      </c>
      <c r="D11" s="163">
        <v>309208</v>
      </c>
      <c r="E11" s="163">
        <v>127542</v>
      </c>
      <c r="F11" s="163">
        <v>318096</v>
      </c>
      <c r="G11" s="163">
        <v>318096</v>
      </c>
      <c r="H11" s="163">
        <v>322752</v>
      </c>
      <c r="I11" s="163">
        <v>315990</v>
      </c>
      <c r="J11" s="165">
        <f>IFERROR(I11/H11-1,"-")</f>
        <v>-2.0951070791195736E-2</v>
      </c>
      <c r="K11" s="164">
        <f t="shared" si="2"/>
        <v>2.1933455796745216E-2</v>
      </c>
      <c r="L11" s="162">
        <f t="shared" si="3"/>
        <v>-6762</v>
      </c>
      <c r="M11" s="163">
        <f t="shared" si="4"/>
        <v>6782</v>
      </c>
      <c r="N11" s="164">
        <f t="shared" si="0"/>
        <v>7.3002397141911909E-2</v>
      </c>
      <c r="Q11" s="162" t="s">
        <v>103</v>
      </c>
      <c r="R11" s="163">
        <v>68865</v>
      </c>
      <c r="S11" s="163">
        <v>51635</v>
      </c>
      <c r="T11" s="163">
        <v>13872</v>
      </c>
      <c r="U11" s="163">
        <v>70699</v>
      </c>
      <c r="V11" s="163">
        <v>69255</v>
      </c>
      <c r="W11" s="163">
        <v>82235</v>
      </c>
      <c r="X11" s="165">
        <f>IFERROR(W11/V11-1,"-")</f>
        <v>0.18742329073713093</v>
      </c>
      <c r="Y11" s="164">
        <f t="shared" si="5"/>
        <v>0.59262128401278202</v>
      </c>
      <c r="Z11" s="162">
        <f t="shared" si="6"/>
        <v>12980</v>
      </c>
      <c r="AA11" s="163">
        <f t="shared" si="7"/>
        <v>30600</v>
      </c>
      <c r="AB11" s="164">
        <f t="shared" si="1"/>
        <v>0.11521589582863395</v>
      </c>
    </row>
    <row r="12" spans="1:28" x14ac:dyDescent="0.25">
      <c r="A12" s="161" t="s">
        <v>100</v>
      </c>
      <c r="B12" s="162" t="s">
        <v>100</v>
      </c>
      <c r="C12" s="163">
        <v>478410</v>
      </c>
      <c r="D12" s="163">
        <v>492563</v>
      </c>
      <c r="E12" s="163">
        <v>184028</v>
      </c>
      <c r="F12" s="163">
        <v>448230</v>
      </c>
      <c r="G12" s="163">
        <v>448230</v>
      </c>
      <c r="H12" s="163">
        <v>477178</v>
      </c>
      <c r="I12" s="163">
        <v>484421</v>
      </c>
      <c r="J12" s="165">
        <f>IFERROR(I12/H12-1,"-")</f>
        <v>1.5178822158607552E-2</v>
      </c>
      <c r="K12" s="164">
        <f t="shared" si="2"/>
        <v>-1.6529865215211048E-2</v>
      </c>
      <c r="L12" s="162">
        <f t="shared" si="3"/>
        <v>7243</v>
      </c>
      <c r="M12" s="163">
        <f t="shared" si="4"/>
        <v>-8142</v>
      </c>
      <c r="N12" s="164">
        <f t="shared" si="0"/>
        <v>0.1119145992780851</v>
      </c>
      <c r="Q12" s="162" t="s">
        <v>100</v>
      </c>
      <c r="R12" s="163">
        <v>220037</v>
      </c>
      <c r="S12" s="163">
        <v>228532</v>
      </c>
      <c r="T12" s="163">
        <v>57811</v>
      </c>
      <c r="U12" s="163">
        <v>190130</v>
      </c>
      <c r="V12" s="163">
        <v>203461</v>
      </c>
      <c r="W12" s="163">
        <v>214513</v>
      </c>
      <c r="X12" s="165">
        <f>IFERROR(W12/V12-1,"-")</f>
        <v>5.4319992529280769E-2</v>
      </c>
      <c r="Y12" s="164">
        <f t="shared" si="5"/>
        <v>-6.1343706789421137E-2</v>
      </c>
      <c r="Z12" s="162">
        <f t="shared" si="6"/>
        <v>11052</v>
      </c>
      <c r="AA12" s="163">
        <f t="shared" si="7"/>
        <v>-14019</v>
      </c>
      <c r="AB12" s="164">
        <f t="shared" si="1"/>
        <v>0.30054487094166421</v>
      </c>
    </row>
    <row r="13" spans="1:28" x14ac:dyDescent="0.25">
      <c r="A13" s="1"/>
      <c r="B13" s="157" t="s">
        <v>107</v>
      </c>
      <c r="C13" s="158">
        <v>3087429</v>
      </c>
      <c r="D13" s="158">
        <v>3067619</v>
      </c>
      <c r="E13" s="158">
        <v>1158733</v>
      </c>
      <c r="F13" s="158">
        <v>2885157</v>
      </c>
      <c r="G13" s="158">
        <v>2885157</v>
      </c>
      <c r="H13" s="158">
        <v>3255711</v>
      </c>
      <c r="I13" s="158">
        <v>3528077</v>
      </c>
      <c r="J13" s="160">
        <f>IFERROR(I13/H13-1,"-")</f>
        <v>8.3657916811412214E-2</v>
      </c>
      <c r="K13" s="159">
        <f t="shared" si="2"/>
        <v>0.15010273440084965</v>
      </c>
      <c r="L13" s="157">
        <f t="shared" si="3"/>
        <v>272366</v>
      </c>
      <c r="M13" s="158">
        <f t="shared" si="4"/>
        <v>460458</v>
      </c>
      <c r="N13" s="159">
        <f t="shared" si="0"/>
        <v>0.81508300358000296</v>
      </c>
      <c r="Q13" s="157" t="s">
        <v>107</v>
      </c>
      <c r="R13" s="158">
        <v>366922</v>
      </c>
      <c r="S13" s="158">
        <v>346483</v>
      </c>
      <c r="T13" s="158">
        <v>135231</v>
      </c>
      <c r="U13" s="158">
        <v>271650</v>
      </c>
      <c r="V13" s="158">
        <v>343714</v>
      </c>
      <c r="W13" s="158">
        <v>416999</v>
      </c>
      <c r="X13" s="160">
        <f>IFERROR(W13/V13-1,"-")</f>
        <v>0.21321505670412022</v>
      </c>
      <c r="Y13" s="159">
        <f t="shared" si="5"/>
        <v>0.20351936458642994</v>
      </c>
      <c r="Z13" s="157">
        <f t="shared" si="6"/>
        <v>73285</v>
      </c>
      <c r="AA13" s="158">
        <f t="shared" si="7"/>
        <v>70516</v>
      </c>
      <c r="AB13" s="159">
        <f t="shared" si="1"/>
        <v>0.58423923322970184</v>
      </c>
    </row>
    <row r="14" spans="1:28" s="56" customFormat="1" x14ac:dyDescent="0.25">
      <c r="B14" s="162" t="s">
        <v>110</v>
      </c>
      <c r="C14" s="163">
        <v>1356493</v>
      </c>
      <c r="D14" s="163">
        <v>1411611</v>
      </c>
      <c r="E14" s="163">
        <v>458396</v>
      </c>
      <c r="F14" s="163">
        <v>1330954</v>
      </c>
      <c r="G14" s="163">
        <v>1330954</v>
      </c>
      <c r="H14" s="163">
        <v>1521476</v>
      </c>
      <c r="I14" s="163">
        <v>1659309</v>
      </c>
      <c r="J14" s="165">
        <f t="shared" ref="J14:J21" si="8">IFERROR(I14/H14-1,"-")</f>
        <v>9.0591636016605026E-2</v>
      </c>
      <c r="K14" s="164">
        <f t="shared" si="2"/>
        <v>0.17547185449815839</v>
      </c>
      <c r="L14" s="162">
        <f t="shared" si="3"/>
        <v>137833</v>
      </c>
      <c r="M14" s="163">
        <f t="shared" si="4"/>
        <v>247698</v>
      </c>
      <c r="N14" s="164">
        <f t="shared" si="0"/>
        <v>0.3833461014562129</v>
      </c>
      <c r="Q14" s="162" t="s">
        <v>110</v>
      </c>
      <c r="R14" s="163">
        <v>51676</v>
      </c>
      <c r="S14" s="163">
        <v>57478</v>
      </c>
      <c r="T14" s="163">
        <v>22072</v>
      </c>
      <c r="U14" s="163">
        <v>52946</v>
      </c>
      <c r="V14" s="163">
        <v>69206</v>
      </c>
      <c r="W14" s="163">
        <v>85297</v>
      </c>
      <c r="X14" s="165">
        <f t="shared" ref="X14:X21" si="9">IFERROR(W14/V14-1,"-")</f>
        <v>0.23250874201658811</v>
      </c>
      <c r="Y14" s="164">
        <f t="shared" si="5"/>
        <v>0.48399387591774246</v>
      </c>
      <c r="Z14" s="162">
        <f t="shared" si="6"/>
        <v>16091</v>
      </c>
      <c r="AA14" s="163">
        <f t="shared" si="7"/>
        <v>27819</v>
      </c>
      <c r="AB14" s="164">
        <f t="shared" si="1"/>
        <v>0.11950593137344186</v>
      </c>
    </row>
    <row r="15" spans="1:28" s="56" customFormat="1" x14ac:dyDescent="0.25">
      <c r="B15" s="162" t="s">
        <v>113</v>
      </c>
      <c r="C15" s="163">
        <v>473614</v>
      </c>
      <c r="D15" s="163">
        <v>406643</v>
      </c>
      <c r="E15" s="163">
        <v>155260</v>
      </c>
      <c r="F15" s="163">
        <v>294503</v>
      </c>
      <c r="G15" s="163">
        <v>294503</v>
      </c>
      <c r="H15" s="163">
        <v>336065</v>
      </c>
      <c r="I15" s="163">
        <v>353991</v>
      </c>
      <c r="J15" s="165">
        <f t="shared" si="8"/>
        <v>5.3340871557585601E-2</v>
      </c>
      <c r="K15" s="164">
        <f t="shared" si="2"/>
        <v>-0.12947966643960429</v>
      </c>
      <c r="L15" s="162">
        <f t="shared" si="3"/>
        <v>17926</v>
      </c>
      <c r="M15" s="163">
        <f t="shared" si="4"/>
        <v>-52652</v>
      </c>
      <c r="N15" s="164">
        <f t="shared" si="0"/>
        <v>8.1781675263972078E-2</v>
      </c>
      <c r="Q15" s="162" t="s">
        <v>113</v>
      </c>
      <c r="R15" s="163">
        <v>161357</v>
      </c>
      <c r="S15" s="163">
        <v>135549</v>
      </c>
      <c r="T15" s="163">
        <v>49358</v>
      </c>
      <c r="U15" s="163">
        <v>85795</v>
      </c>
      <c r="V15" s="163">
        <v>100655</v>
      </c>
      <c r="W15" s="163">
        <v>114995</v>
      </c>
      <c r="X15" s="165">
        <f t="shared" si="9"/>
        <v>0.14246684218369676</v>
      </c>
      <c r="Y15" s="164">
        <f t="shared" si="5"/>
        <v>-0.15163520203026215</v>
      </c>
      <c r="Z15" s="162">
        <f t="shared" si="6"/>
        <v>14340</v>
      </c>
      <c r="AA15" s="163">
        <f t="shared" si="7"/>
        <v>-20554</v>
      </c>
      <c r="AB15" s="164">
        <f t="shared" si="1"/>
        <v>0.16111451256537682</v>
      </c>
    </row>
    <row r="16" spans="1:28" x14ac:dyDescent="0.25">
      <c r="A16" s="1"/>
      <c r="B16" s="162" t="s">
        <v>116</v>
      </c>
      <c r="C16" s="163">
        <v>136775</v>
      </c>
      <c r="D16" s="163">
        <v>137718</v>
      </c>
      <c r="E16" s="163">
        <v>52428</v>
      </c>
      <c r="F16" s="163">
        <v>150437</v>
      </c>
      <c r="G16" s="163">
        <v>150437</v>
      </c>
      <c r="H16" s="163">
        <v>170559</v>
      </c>
      <c r="I16" s="163">
        <v>189745</v>
      </c>
      <c r="J16" s="165">
        <f t="shared" si="8"/>
        <v>0.11248893344824951</v>
      </c>
      <c r="K16" s="164">
        <f t="shared" si="2"/>
        <v>0.37777923002076697</v>
      </c>
      <c r="L16" s="162">
        <f t="shared" si="3"/>
        <v>19186</v>
      </c>
      <c r="M16" s="163">
        <f t="shared" si="4"/>
        <v>52027</v>
      </c>
      <c r="N16" s="164">
        <f t="shared" si="0"/>
        <v>4.3836323445970049E-2</v>
      </c>
      <c r="Q16" s="162" t="s">
        <v>116</v>
      </c>
      <c r="R16" s="163">
        <v>19279</v>
      </c>
      <c r="S16" s="163">
        <v>19779</v>
      </c>
      <c r="T16" s="163">
        <v>7451</v>
      </c>
      <c r="U16" s="163">
        <v>23046</v>
      </c>
      <c r="V16" s="163">
        <v>31183</v>
      </c>
      <c r="W16" s="163">
        <v>46820</v>
      </c>
      <c r="X16" s="165">
        <f t="shared" si="9"/>
        <v>0.50145912837122797</v>
      </c>
      <c r="Y16" s="164">
        <f t="shared" si="5"/>
        <v>1.3671570857980688</v>
      </c>
      <c r="Z16" s="162">
        <f t="shared" si="6"/>
        <v>15637</v>
      </c>
      <c r="AA16" s="163">
        <f t="shared" si="7"/>
        <v>27041</v>
      </c>
      <c r="AB16" s="164">
        <f t="shared" si="1"/>
        <v>6.5597473614600138E-2</v>
      </c>
    </row>
    <row r="17" spans="1:28" x14ac:dyDescent="0.25">
      <c r="A17" s="1"/>
      <c r="B17" s="162" t="s">
        <v>123</v>
      </c>
      <c r="C17" s="163">
        <v>126340</v>
      </c>
      <c r="D17" s="163">
        <v>118310</v>
      </c>
      <c r="E17" s="163">
        <v>43312</v>
      </c>
      <c r="F17" s="163">
        <v>147355</v>
      </c>
      <c r="G17" s="163">
        <v>147355</v>
      </c>
      <c r="H17" s="163">
        <v>136467</v>
      </c>
      <c r="I17" s="163">
        <v>142339</v>
      </c>
      <c r="J17" s="165">
        <f t="shared" si="8"/>
        <v>4.3028717565418706E-2</v>
      </c>
      <c r="K17" s="164">
        <f t="shared" si="2"/>
        <v>0.20310202011664269</v>
      </c>
      <c r="L17" s="162">
        <f t="shared" si="3"/>
        <v>5872</v>
      </c>
      <c r="M17" s="163">
        <f t="shared" si="4"/>
        <v>24029</v>
      </c>
      <c r="N17" s="164">
        <f t="shared" si="0"/>
        <v>3.2884231168019869E-2</v>
      </c>
      <c r="Q17" s="162" t="s">
        <v>123</v>
      </c>
      <c r="R17" s="163">
        <v>10489</v>
      </c>
      <c r="S17" s="163">
        <v>8096</v>
      </c>
      <c r="T17" s="163">
        <v>2108</v>
      </c>
      <c r="U17" s="163">
        <v>8390</v>
      </c>
      <c r="V17" s="163">
        <v>9035</v>
      </c>
      <c r="W17" s="163">
        <v>14024</v>
      </c>
      <c r="X17" s="165">
        <f t="shared" si="9"/>
        <v>0.55218594355285</v>
      </c>
      <c r="Y17" s="164">
        <f t="shared" si="5"/>
        <v>0.73221343873517797</v>
      </c>
      <c r="Z17" s="162">
        <f t="shared" si="6"/>
        <v>4989</v>
      </c>
      <c r="AA17" s="163">
        <f t="shared" si="7"/>
        <v>5928</v>
      </c>
      <c r="AB17" s="164">
        <f t="shared" si="1"/>
        <v>1.9648418837487233E-2</v>
      </c>
    </row>
    <row r="18" spans="1:28" x14ac:dyDescent="0.25">
      <c r="A18" s="1"/>
      <c r="B18" s="162" t="s">
        <v>119</v>
      </c>
      <c r="C18" s="163">
        <v>111403</v>
      </c>
      <c r="D18" s="163">
        <v>108628</v>
      </c>
      <c r="E18" s="163">
        <v>49067</v>
      </c>
      <c r="F18" s="163">
        <v>118238</v>
      </c>
      <c r="G18" s="163">
        <v>118238</v>
      </c>
      <c r="H18" s="163">
        <v>118784</v>
      </c>
      <c r="I18" s="163">
        <v>127762</v>
      </c>
      <c r="J18" s="165">
        <f t="shared" si="8"/>
        <v>7.5582570043103425E-2</v>
      </c>
      <c r="K18" s="164">
        <f t="shared" si="2"/>
        <v>0.17614243104908489</v>
      </c>
      <c r="L18" s="162">
        <f t="shared" si="3"/>
        <v>8978</v>
      </c>
      <c r="M18" s="163">
        <f t="shared" si="4"/>
        <v>19134</v>
      </c>
      <c r="N18" s="164">
        <f t="shared" si="0"/>
        <v>2.9516542497056708E-2</v>
      </c>
      <c r="Q18" s="162" t="s">
        <v>119</v>
      </c>
      <c r="R18" s="163">
        <v>5569</v>
      </c>
      <c r="S18" s="163">
        <v>5453</v>
      </c>
      <c r="T18" s="163">
        <v>1570</v>
      </c>
      <c r="U18" s="163">
        <v>4351</v>
      </c>
      <c r="V18" s="163">
        <v>5046</v>
      </c>
      <c r="W18" s="163">
        <v>6755</v>
      </c>
      <c r="X18" s="165">
        <f t="shared" si="9"/>
        <v>0.3386841062227508</v>
      </c>
      <c r="Y18" s="164">
        <f t="shared" si="5"/>
        <v>0.23876765083440299</v>
      </c>
      <c r="Z18" s="162">
        <f t="shared" si="6"/>
        <v>1709</v>
      </c>
      <c r="AA18" s="163">
        <f t="shared" si="7"/>
        <v>1302</v>
      </c>
      <c r="AB18" s="164">
        <f t="shared" si="1"/>
        <v>9.4641378527685581E-3</v>
      </c>
    </row>
    <row r="19" spans="1:28" x14ac:dyDescent="0.25">
      <c r="A19" s="1"/>
      <c r="B19" s="162" t="s">
        <v>128</v>
      </c>
      <c r="C19" s="163">
        <v>54995</v>
      </c>
      <c r="D19" s="163">
        <v>61825</v>
      </c>
      <c r="E19" s="163">
        <v>35606</v>
      </c>
      <c r="F19" s="163">
        <v>45393</v>
      </c>
      <c r="G19" s="163">
        <v>45393</v>
      </c>
      <c r="H19" s="163">
        <v>55153</v>
      </c>
      <c r="I19" s="163">
        <v>51986</v>
      </c>
      <c r="J19" s="165">
        <f t="shared" si="8"/>
        <v>-5.7422080394538777E-2</v>
      </c>
      <c r="K19" s="164">
        <f t="shared" si="2"/>
        <v>-0.15914274160938136</v>
      </c>
      <c r="L19" s="162">
        <f t="shared" si="3"/>
        <v>-3167</v>
      </c>
      <c r="M19" s="163">
        <f t="shared" si="4"/>
        <v>-9839</v>
      </c>
      <c r="N19" s="164">
        <f t="shared" si="0"/>
        <v>1.2010198480393154E-2</v>
      </c>
      <c r="Q19" s="162" t="s">
        <v>128</v>
      </c>
      <c r="R19" s="163">
        <v>5600</v>
      </c>
      <c r="S19" s="163">
        <v>6973</v>
      </c>
      <c r="T19" s="163">
        <v>4103</v>
      </c>
      <c r="U19" s="163">
        <v>4928</v>
      </c>
      <c r="V19" s="163">
        <v>7046</v>
      </c>
      <c r="W19" s="163">
        <v>6284</v>
      </c>
      <c r="X19" s="165">
        <f t="shared" si="9"/>
        <v>-0.10814646608004541</v>
      </c>
      <c r="Y19" s="164">
        <f t="shared" si="5"/>
        <v>-9.8809694536067694E-2</v>
      </c>
      <c r="Z19" s="162">
        <f t="shared" si="6"/>
        <v>-762</v>
      </c>
      <c r="AA19" s="163">
        <f t="shared" si="7"/>
        <v>-689</v>
      </c>
      <c r="AB19" s="164">
        <f t="shared" si="1"/>
        <v>8.8042401579271085E-3</v>
      </c>
    </row>
    <row r="20" spans="1:28" x14ac:dyDescent="0.25">
      <c r="A20" s="161" t="s">
        <v>144</v>
      </c>
      <c r="B20" s="162" t="s">
        <v>131</v>
      </c>
      <c r="C20" s="163">
        <v>91822</v>
      </c>
      <c r="D20" s="163">
        <v>78482</v>
      </c>
      <c r="E20" s="163">
        <v>51702</v>
      </c>
      <c r="F20" s="163">
        <v>34670</v>
      </c>
      <c r="G20" s="163">
        <v>34670</v>
      </c>
      <c r="H20" s="163">
        <v>50294</v>
      </c>
      <c r="I20" s="163">
        <v>53644</v>
      </c>
      <c r="J20" s="165">
        <f t="shared" si="8"/>
        <v>6.6608342943492271E-2</v>
      </c>
      <c r="K20" s="164">
        <f t="shared" si="2"/>
        <v>-0.31648021202313903</v>
      </c>
      <c r="L20" s="162">
        <f t="shared" si="3"/>
        <v>3350</v>
      </c>
      <c r="M20" s="163">
        <f t="shared" si="4"/>
        <v>-24838</v>
      </c>
      <c r="N20" s="164">
        <f t="shared" si="0"/>
        <v>1.2393242166779716E-2</v>
      </c>
      <c r="Q20" s="162" t="s">
        <v>131</v>
      </c>
      <c r="R20" s="163">
        <v>11044</v>
      </c>
      <c r="S20" s="163">
        <v>9372</v>
      </c>
      <c r="T20" s="163">
        <v>6563</v>
      </c>
      <c r="U20" s="163">
        <v>4366</v>
      </c>
      <c r="V20" s="163">
        <v>7310</v>
      </c>
      <c r="W20" s="163">
        <v>7895</v>
      </c>
      <c r="X20" s="165">
        <f t="shared" si="9"/>
        <v>8.0027359781121854E-2</v>
      </c>
      <c r="Y20" s="164">
        <f t="shared" si="5"/>
        <v>-0.15759709773794284</v>
      </c>
      <c r="Z20" s="162">
        <f t="shared" si="6"/>
        <v>585</v>
      </c>
      <c r="AA20" s="163">
        <f t="shared" si="7"/>
        <v>-1477</v>
      </c>
      <c r="AB20" s="164">
        <f t="shared" si="1"/>
        <v>1.1061342464486716E-2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735987</v>
      </c>
      <c r="D21" s="169">
        <f t="shared" si="10"/>
        <v>744402</v>
      </c>
      <c r="E21" s="169">
        <f t="shared" si="10"/>
        <v>312962</v>
      </c>
      <c r="F21" s="169">
        <f t="shared" ref="F21" si="11">F13-SUM(F14:F20)</f>
        <v>763607</v>
      </c>
      <c r="G21" s="169">
        <f t="shared" si="10"/>
        <v>763607</v>
      </c>
      <c r="H21" s="169">
        <f t="shared" si="10"/>
        <v>866913</v>
      </c>
      <c r="I21" s="169">
        <f t="shared" si="10"/>
        <v>949301</v>
      </c>
      <c r="J21" s="171">
        <f t="shared" si="8"/>
        <v>9.5036064749288496E-2</v>
      </c>
      <c r="K21" s="170">
        <f t="shared" si="2"/>
        <v>0.27525315622472801</v>
      </c>
      <c r="L21" s="168">
        <f>I21-H21</f>
        <v>82388</v>
      </c>
      <c r="M21" s="169">
        <f t="shared" si="4"/>
        <v>204899</v>
      </c>
      <c r="N21" s="170">
        <f t="shared" si="0"/>
        <v>0.21931468910159851</v>
      </c>
      <c r="Q21" s="168" t="s">
        <v>145</v>
      </c>
      <c r="R21" s="169">
        <f t="shared" ref="R21:W21" si="12">R13-SUM(R14:R20)</f>
        <v>101908</v>
      </c>
      <c r="S21" s="169">
        <f t="shared" si="12"/>
        <v>103783</v>
      </c>
      <c r="T21" s="169">
        <f t="shared" si="12"/>
        <v>42006</v>
      </c>
      <c r="U21" s="169">
        <f t="shared" si="12"/>
        <v>87828</v>
      </c>
      <c r="V21" s="169">
        <f t="shared" si="12"/>
        <v>114233</v>
      </c>
      <c r="W21" s="169">
        <f t="shared" si="12"/>
        <v>134929</v>
      </c>
      <c r="X21" s="171">
        <f t="shared" si="9"/>
        <v>0.1811735663074594</v>
      </c>
      <c r="Y21" s="170">
        <f t="shared" si="5"/>
        <v>0.30010695393272502</v>
      </c>
      <c r="Z21" s="168">
        <f>W21-V21</f>
        <v>20696</v>
      </c>
      <c r="AA21" s="169">
        <f t="shared" si="7"/>
        <v>31146</v>
      </c>
      <c r="AB21" s="170">
        <f t="shared" si="1"/>
        <v>0.18904317636361342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1374739</v>
      </c>
      <c r="D23" s="176">
        <v>1436210</v>
      </c>
      <c r="E23" s="176">
        <v>499696</v>
      </c>
      <c r="F23" s="176">
        <v>1387341</v>
      </c>
      <c r="G23" s="176">
        <v>1387341</v>
      </c>
      <c r="H23" s="176">
        <v>1502826</v>
      </c>
      <c r="I23" s="176">
        <v>1565928</v>
      </c>
      <c r="J23" s="177">
        <f>IFERROR(I23/H23-1,"-")</f>
        <v>4.1988892925727939E-2</v>
      </c>
      <c r="K23" s="177">
        <f>IFERROR(I23/D23-1,"-")</f>
        <v>9.0319660773842347E-2</v>
      </c>
      <c r="L23" s="176">
        <f>I23-H23</f>
        <v>63102</v>
      </c>
      <c r="M23" s="176">
        <f>I23-D23</f>
        <v>129718</v>
      </c>
      <c r="N23" s="177">
        <f t="shared" ref="N23:N35" si="13">I23/I$9</f>
        <v>0.36177251733168719</v>
      </c>
    </row>
    <row r="24" spans="1:28" x14ac:dyDescent="0.25">
      <c r="A24" s="1" t="s">
        <v>96</v>
      </c>
      <c r="B24" s="157" t="s">
        <v>97</v>
      </c>
      <c r="C24" s="158">
        <v>143526</v>
      </c>
      <c r="D24" s="158">
        <v>176339</v>
      </c>
      <c r="E24" s="158">
        <v>57990</v>
      </c>
      <c r="F24" s="158">
        <v>166149</v>
      </c>
      <c r="G24" s="158">
        <v>166149</v>
      </c>
      <c r="H24" s="158">
        <v>145158</v>
      </c>
      <c r="I24" s="158">
        <v>129895</v>
      </c>
      <c r="J24" s="160">
        <f>IFERROR(I24/H24-1,"-")</f>
        <v>-0.1051474944543187</v>
      </c>
      <c r="K24" s="159">
        <f t="shared" ref="K24:K35" si="14">IFERROR(I24/D24-1,"-")</f>
        <v>-0.26337905965214725</v>
      </c>
      <c r="L24" s="157">
        <f t="shared" ref="L24:L34" si="15">I24-H24</f>
        <v>-15263</v>
      </c>
      <c r="M24" s="158">
        <f t="shared" ref="M24:M35" si="16">I24-D24</f>
        <v>-46444</v>
      </c>
      <c r="N24" s="159">
        <f t="shared" si="13"/>
        <v>3.0009324272124584E-2</v>
      </c>
    </row>
    <row r="25" spans="1:28" x14ac:dyDescent="0.25">
      <c r="A25" s="161" t="s">
        <v>103</v>
      </c>
      <c r="B25" s="162" t="s">
        <v>103</v>
      </c>
      <c r="C25" s="163">
        <v>66040</v>
      </c>
      <c r="D25" s="163">
        <v>88466</v>
      </c>
      <c r="E25" s="163">
        <v>29984</v>
      </c>
      <c r="F25" s="163">
        <v>69611</v>
      </c>
      <c r="G25" s="163">
        <v>69611</v>
      </c>
      <c r="H25" s="163">
        <v>60257</v>
      </c>
      <c r="I25" s="163">
        <v>49049</v>
      </c>
      <c r="J25" s="165">
        <f>IFERROR(I25/H25-1,"-")</f>
        <v>-0.1860032859252867</v>
      </c>
      <c r="K25" s="164">
        <f t="shared" si="14"/>
        <v>-0.44556100648836838</v>
      </c>
      <c r="L25" s="162">
        <f t="shared" si="15"/>
        <v>-11208</v>
      </c>
      <c r="M25" s="163">
        <f t="shared" si="16"/>
        <v>-39417</v>
      </c>
      <c r="N25" s="164">
        <f t="shared" si="13"/>
        <v>1.133167055100996E-2</v>
      </c>
    </row>
    <row r="26" spans="1:28" x14ac:dyDescent="0.25">
      <c r="A26" s="161" t="s">
        <v>100</v>
      </c>
      <c r="B26" s="162" t="s">
        <v>100</v>
      </c>
      <c r="C26" s="163">
        <v>77486</v>
      </c>
      <c r="D26" s="163">
        <v>87873</v>
      </c>
      <c r="E26" s="163">
        <v>28006</v>
      </c>
      <c r="F26" s="163">
        <v>96538</v>
      </c>
      <c r="G26" s="163">
        <v>96538</v>
      </c>
      <c r="H26" s="163">
        <v>84901</v>
      </c>
      <c r="I26" s="163">
        <v>80846</v>
      </c>
      <c r="J26" s="165">
        <f>IFERROR(I26/H26-1,"-")</f>
        <v>-4.7761510465129997E-2</v>
      </c>
      <c r="K26" s="164">
        <f t="shared" si="14"/>
        <v>-7.9967680630000149E-2</v>
      </c>
      <c r="L26" s="162">
        <f t="shared" si="15"/>
        <v>-4055</v>
      </c>
      <c r="M26" s="163">
        <f t="shared" si="16"/>
        <v>-7027</v>
      </c>
      <c r="N26" s="164">
        <f t="shared" si="13"/>
        <v>1.8677653721114625E-2</v>
      </c>
    </row>
    <row r="27" spans="1:28" x14ac:dyDescent="0.25">
      <c r="A27" s="1"/>
      <c r="B27" s="157" t="s">
        <v>107</v>
      </c>
      <c r="C27" s="158">
        <v>1231213</v>
      </c>
      <c r="D27" s="158">
        <v>1259871</v>
      </c>
      <c r="E27" s="158">
        <v>441706</v>
      </c>
      <c r="F27" s="158">
        <v>1221192</v>
      </c>
      <c r="G27" s="158">
        <v>1221192</v>
      </c>
      <c r="H27" s="158">
        <v>1357668</v>
      </c>
      <c r="I27" s="158">
        <v>1436033</v>
      </c>
      <c r="J27" s="160">
        <f>IFERROR(I27/H27-1,"-")</f>
        <v>5.7720296861972109E-2</v>
      </c>
      <c r="K27" s="159">
        <f t="shared" si="14"/>
        <v>0.13982542657145047</v>
      </c>
      <c r="L27" s="157">
        <f t="shared" si="15"/>
        <v>78365</v>
      </c>
      <c r="M27" s="158">
        <f t="shared" si="16"/>
        <v>176162</v>
      </c>
      <c r="N27" s="159">
        <f t="shared" si="13"/>
        <v>0.33176319305956259</v>
      </c>
    </row>
    <row r="28" spans="1:28" s="56" customFormat="1" x14ac:dyDescent="0.25">
      <c r="B28" s="162" t="s">
        <v>110</v>
      </c>
      <c r="C28" s="163">
        <v>586401</v>
      </c>
      <c r="D28" s="163">
        <v>622426</v>
      </c>
      <c r="E28" s="163">
        <v>196301</v>
      </c>
      <c r="F28" s="163">
        <v>610693</v>
      </c>
      <c r="G28" s="163">
        <v>610693</v>
      </c>
      <c r="H28" s="163">
        <v>699240</v>
      </c>
      <c r="I28" s="163">
        <v>747733</v>
      </c>
      <c r="J28" s="165">
        <f t="shared" ref="J28:J35" si="17">IFERROR(I28/H28-1,"-")</f>
        <v>6.9351009667639074E-2</v>
      </c>
      <c r="K28" s="164">
        <f t="shared" si="14"/>
        <v>0.20132031759598723</v>
      </c>
      <c r="L28" s="162">
        <f t="shared" si="15"/>
        <v>48493</v>
      </c>
      <c r="M28" s="163">
        <f t="shared" si="16"/>
        <v>125307</v>
      </c>
      <c r="N28" s="164">
        <f t="shared" si="13"/>
        <v>0.17274692687146181</v>
      </c>
    </row>
    <row r="29" spans="1:28" s="56" customFormat="1" x14ac:dyDescent="0.25">
      <c r="B29" s="162" t="s">
        <v>113</v>
      </c>
      <c r="C29" s="163">
        <v>180379</v>
      </c>
      <c r="D29" s="163">
        <v>167449</v>
      </c>
      <c r="E29" s="163">
        <v>57030</v>
      </c>
      <c r="F29" s="163">
        <v>133111</v>
      </c>
      <c r="G29" s="163">
        <v>133111</v>
      </c>
      <c r="H29" s="163">
        <v>144607</v>
      </c>
      <c r="I29" s="163">
        <v>145894</v>
      </c>
      <c r="J29" s="165">
        <f t="shared" si="17"/>
        <v>8.8999840948225106E-3</v>
      </c>
      <c r="K29" s="164">
        <f t="shared" si="14"/>
        <v>-0.12872576127656776</v>
      </c>
      <c r="L29" s="162">
        <f t="shared" si="15"/>
        <v>1287</v>
      </c>
      <c r="M29" s="163">
        <f t="shared" si="16"/>
        <v>-21555</v>
      </c>
      <c r="N29" s="164">
        <f t="shared" si="13"/>
        <v>3.3705534126466333E-2</v>
      </c>
    </row>
    <row r="30" spans="1:28" x14ac:dyDescent="0.25">
      <c r="A30" s="1"/>
      <c r="B30" s="162" t="s">
        <v>116</v>
      </c>
      <c r="C30" s="163">
        <v>41643</v>
      </c>
      <c r="D30" s="163">
        <v>44795</v>
      </c>
      <c r="E30" s="163">
        <v>18432</v>
      </c>
      <c r="F30" s="163">
        <v>50829</v>
      </c>
      <c r="G30" s="163">
        <v>50829</v>
      </c>
      <c r="H30" s="163">
        <v>53366</v>
      </c>
      <c r="I30" s="163">
        <v>51784</v>
      </c>
      <c r="J30" s="165">
        <f t="shared" si="17"/>
        <v>-2.9644342840010496E-2</v>
      </c>
      <c r="K30" s="164">
        <f t="shared" si="14"/>
        <v>0.15602187744167884</v>
      </c>
      <c r="L30" s="162">
        <f t="shared" si="15"/>
        <v>-1582</v>
      </c>
      <c r="M30" s="163">
        <f t="shared" si="16"/>
        <v>6989</v>
      </c>
      <c r="N30" s="164">
        <f t="shared" si="13"/>
        <v>1.1963530914259205E-2</v>
      </c>
    </row>
    <row r="31" spans="1:28" x14ac:dyDescent="0.25">
      <c r="A31" s="1"/>
      <c r="B31" s="162" t="s">
        <v>123</v>
      </c>
      <c r="C31" s="163">
        <v>56857</v>
      </c>
      <c r="D31" s="163">
        <v>52351</v>
      </c>
      <c r="E31" s="163">
        <v>18607</v>
      </c>
      <c r="F31" s="163">
        <v>68035</v>
      </c>
      <c r="G31" s="163">
        <v>68035</v>
      </c>
      <c r="H31" s="163">
        <v>60429</v>
      </c>
      <c r="I31" s="163">
        <v>59128</v>
      </c>
      <c r="J31" s="165">
        <f t="shared" si="17"/>
        <v>-2.1529398136656219E-2</v>
      </c>
      <c r="K31" s="164">
        <f t="shared" si="14"/>
        <v>0.12945311455368569</v>
      </c>
      <c r="L31" s="162">
        <f t="shared" si="15"/>
        <v>-1301</v>
      </c>
      <c r="M31" s="163">
        <f t="shared" si="16"/>
        <v>6777</v>
      </c>
      <c r="N31" s="164">
        <f t="shared" si="13"/>
        <v>1.3660197279049867E-2</v>
      </c>
    </row>
    <row r="32" spans="1:28" x14ac:dyDescent="0.25">
      <c r="A32" s="1"/>
      <c r="B32" s="162" t="s">
        <v>119</v>
      </c>
      <c r="C32" s="163">
        <v>58959</v>
      </c>
      <c r="D32" s="163">
        <v>58097</v>
      </c>
      <c r="E32" s="163">
        <v>24128</v>
      </c>
      <c r="F32" s="163">
        <v>68451</v>
      </c>
      <c r="G32" s="163">
        <v>68451</v>
      </c>
      <c r="H32" s="163">
        <v>63375</v>
      </c>
      <c r="I32" s="163">
        <v>66230</v>
      </c>
      <c r="J32" s="165">
        <f t="shared" si="17"/>
        <v>4.5049309664694226E-2</v>
      </c>
      <c r="K32" s="164">
        <f t="shared" si="14"/>
        <v>0.13999001669621491</v>
      </c>
      <c r="L32" s="162">
        <f t="shared" si="15"/>
        <v>2855</v>
      </c>
      <c r="M32" s="163">
        <f t="shared" si="16"/>
        <v>8133</v>
      </c>
      <c r="N32" s="164">
        <f t="shared" si="13"/>
        <v>1.5300954975501838E-2</v>
      </c>
    </row>
    <row r="33" spans="1:14" x14ac:dyDescent="0.25">
      <c r="A33" s="1"/>
      <c r="B33" s="162" t="s">
        <v>128</v>
      </c>
      <c r="C33" s="163">
        <v>22290</v>
      </c>
      <c r="D33" s="163">
        <v>26284</v>
      </c>
      <c r="E33" s="163">
        <v>14171</v>
      </c>
      <c r="F33" s="163">
        <v>17306</v>
      </c>
      <c r="G33" s="163">
        <v>17306</v>
      </c>
      <c r="H33" s="163">
        <v>19725</v>
      </c>
      <c r="I33" s="163">
        <v>19429</v>
      </c>
      <c r="J33" s="165">
        <f t="shared" si="17"/>
        <v>-1.5006337135614722E-2</v>
      </c>
      <c r="K33" s="164">
        <f t="shared" si="14"/>
        <v>-0.26080505250342412</v>
      </c>
      <c r="L33" s="162">
        <f t="shared" si="15"/>
        <v>-296</v>
      </c>
      <c r="M33" s="163">
        <f t="shared" si="16"/>
        <v>-6855</v>
      </c>
      <c r="N33" s="164">
        <f t="shared" si="13"/>
        <v>4.4886343683983873E-3</v>
      </c>
    </row>
    <row r="34" spans="1:14" x14ac:dyDescent="0.25">
      <c r="A34" s="161" t="s">
        <v>144</v>
      </c>
      <c r="B34" s="162" t="s">
        <v>131</v>
      </c>
      <c r="C34" s="163">
        <v>28154</v>
      </c>
      <c r="D34" s="163">
        <v>25198</v>
      </c>
      <c r="E34" s="163">
        <v>16075</v>
      </c>
      <c r="F34" s="163">
        <v>10856</v>
      </c>
      <c r="G34" s="163">
        <v>10856</v>
      </c>
      <c r="H34" s="163">
        <v>17767</v>
      </c>
      <c r="I34" s="163">
        <v>17817</v>
      </c>
      <c r="J34" s="165">
        <f t="shared" si="17"/>
        <v>2.8142061124556417E-3</v>
      </c>
      <c r="K34" s="164">
        <f t="shared" si="14"/>
        <v>-0.29292007302166834</v>
      </c>
      <c r="L34" s="162">
        <f t="shared" si="15"/>
        <v>50</v>
      </c>
      <c r="M34" s="163">
        <f t="shared" si="16"/>
        <v>-7381</v>
      </c>
      <c r="N34" s="164">
        <f t="shared" si="13"/>
        <v>4.1162179495472786E-3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256530</v>
      </c>
      <c r="D35" s="169">
        <f t="shared" si="18"/>
        <v>263271</v>
      </c>
      <c r="E35" s="169">
        <f t="shared" si="18"/>
        <v>96962</v>
      </c>
      <c r="F35" s="169">
        <f t="shared" ref="F35" si="19">F27-SUM(F28:F34)</f>
        <v>261911</v>
      </c>
      <c r="G35" s="169">
        <f t="shared" si="18"/>
        <v>261911</v>
      </c>
      <c r="H35" s="169">
        <f t="shared" si="18"/>
        <v>299159</v>
      </c>
      <c r="I35" s="169">
        <f t="shared" si="18"/>
        <v>328018</v>
      </c>
      <c r="J35" s="171">
        <f t="shared" si="17"/>
        <v>9.64670960927132E-2</v>
      </c>
      <c r="K35" s="170">
        <f t="shared" si="14"/>
        <v>0.24593289804042229</v>
      </c>
      <c r="L35" s="168">
        <f>I35-H35</f>
        <v>28859</v>
      </c>
      <c r="M35" s="169">
        <f t="shared" si="16"/>
        <v>64747</v>
      </c>
      <c r="N35" s="170">
        <f t="shared" si="13"/>
        <v>7.5781196574877877E-2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1067438</v>
      </c>
      <c r="D37" s="176">
        <v>1065891</v>
      </c>
      <c r="E37" s="176">
        <v>360487</v>
      </c>
      <c r="F37" s="176">
        <v>966907</v>
      </c>
      <c r="G37" s="176">
        <v>966907</v>
      </c>
      <c r="H37" s="176">
        <v>1048846</v>
      </c>
      <c r="I37" s="176">
        <v>1110160</v>
      </c>
      <c r="J37" s="177">
        <f>IFERROR(I37/H37-1,"-")</f>
        <v>5.8458534427361153E-2</v>
      </c>
      <c r="K37" s="177">
        <f>IFERROR(I37/D37-1,"-")</f>
        <v>4.1532389334369091E-2</v>
      </c>
      <c r="L37" s="176">
        <f>I37-H37</f>
        <v>61314</v>
      </c>
      <c r="M37" s="176">
        <f>I37-D37</f>
        <v>44269</v>
      </c>
      <c r="N37" s="177">
        <f t="shared" ref="N37:N49" si="20">I37/I$9</f>
        <v>0.25647755059041399</v>
      </c>
    </row>
    <row r="38" spans="1:14" x14ac:dyDescent="0.25">
      <c r="A38" s="1" t="s">
        <v>96</v>
      </c>
      <c r="B38" s="157" t="s">
        <v>97</v>
      </c>
      <c r="C38" s="158">
        <v>103976</v>
      </c>
      <c r="D38" s="158">
        <v>100927</v>
      </c>
      <c r="E38" s="158">
        <v>31545</v>
      </c>
      <c r="F38" s="158">
        <v>96354</v>
      </c>
      <c r="G38" s="158">
        <v>96354</v>
      </c>
      <c r="H38" s="158">
        <v>92616</v>
      </c>
      <c r="I38" s="158">
        <v>89973</v>
      </c>
      <c r="J38" s="160">
        <f>IFERROR(I38/H38-1,"-")</f>
        <v>-2.8537185799429876E-2</v>
      </c>
      <c r="K38" s="159">
        <f t="shared" ref="K38:K49" si="21">IFERROR(I38/D38-1,"-")</f>
        <v>-0.1085338908319875</v>
      </c>
      <c r="L38" s="157">
        <f t="shared" ref="L38:L48" si="22">I38-H38</f>
        <v>-2643</v>
      </c>
      <c r="M38" s="158">
        <f t="shared" ref="M38:M49" si="23">I38-D38</f>
        <v>-10954</v>
      </c>
      <c r="N38" s="159">
        <f t="shared" si="20"/>
        <v>2.0786242216681669E-2</v>
      </c>
    </row>
    <row r="39" spans="1:14" x14ac:dyDescent="0.25">
      <c r="A39" s="161" t="s">
        <v>103</v>
      </c>
      <c r="B39" s="162" t="s">
        <v>103</v>
      </c>
      <c r="C39" s="163">
        <v>32688</v>
      </c>
      <c r="D39" s="163">
        <v>41005</v>
      </c>
      <c r="E39" s="163">
        <v>13549</v>
      </c>
      <c r="F39" s="163">
        <v>39148</v>
      </c>
      <c r="G39" s="163">
        <v>39148</v>
      </c>
      <c r="H39" s="163">
        <v>40028</v>
      </c>
      <c r="I39" s="163">
        <v>41049</v>
      </c>
      <c r="J39" s="165">
        <f>IFERROR(I39/H39-1,"-")</f>
        <v>2.5507144998501152E-2</v>
      </c>
      <c r="K39" s="164">
        <f t="shared" si="21"/>
        <v>1.0730398731861879E-3</v>
      </c>
      <c r="L39" s="162">
        <f t="shared" si="22"/>
        <v>1021</v>
      </c>
      <c r="M39" s="163">
        <f t="shared" si="23"/>
        <v>44</v>
      </c>
      <c r="N39" s="164">
        <f t="shared" si="20"/>
        <v>9.4834501100615268E-3</v>
      </c>
    </row>
    <row r="40" spans="1:14" x14ac:dyDescent="0.25">
      <c r="A40" s="161" t="s">
        <v>100</v>
      </c>
      <c r="B40" s="162" t="s">
        <v>100</v>
      </c>
      <c r="C40" s="163">
        <v>71288</v>
      </c>
      <c r="D40" s="163">
        <v>59922</v>
      </c>
      <c r="E40" s="163">
        <v>17996</v>
      </c>
      <c r="F40" s="163">
        <v>57206</v>
      </c>
      <c r="G40" s="163">
        <v>57206</v>
      </c>
      <c r="H40" s="163">
        <v>52588</v>
      </c>
      <c r="I40" s="163">
        <v>48924</v>
      </c>
      <c r="J40" s="165">
        <f>IFERROR(I40/H40-1,"-")</f>
        <v>-6.9673689815166973E-2</v>
      </c>
      <c r="K40" s="164">
        <f t="shared" si="21"/>
        <v>-0.18353860018023427</v>
      </c>
      <c r="L40" s="162">
        <f t="shared" si="22"/>
        <v>-3664</v>
      </c>
      <c r="M40" s="163">
        <f t="shared" si="23"/>
        <v>-10998</v>
      </c>
      <c r="N40" s="164">
        <f t="shared" si="20"/>
        <v>1.1302792106620141E-2</v>
      </c>
    </row>
    <row r="41" spans="1:14" x14ac:dyDescent="0.25">
      <c r="A41" s="1"/>
      <c r="B41" s="157" t="s">
        <v>107</v>
      </c>
      <c r="C41" s="158">
        <v>963462</v>
      </c>
      <c r="D41" s="158">
        <v>964964</v>
      </c>
      <c r="E41" s="158">
        <v>328942</v>
      </c>
      <c r="F41" s="158">
        <v>870553</v>
      </c>
      <c r="G41" s="158">
        <v>870553</v>
      </c>
      <c r="H41" s="158">
        <v>956230</v>
      </c>
      <c r="I41" s="158">
        <v>1020187</v>
      </c>
      <c r="J41" s="160">
        <f>IFERROR(I41/H41-1,"-")</f>
        <v>6.6884536147161278E-2</v>
      </c>
      <c r="K41" s="159">
        <f t="shared" si="21"/>
        <v>5.7228041667875651E-2</v>
      </c>
      <c r="L41" s="157">
        <f t="shared" si="22"/>
        <v>63957</v>
      </c>
      <c r="M41" s="158">
        <f t="shared" si="23"/>
        <v>55223</v>
      </c>
      <c r="N41" s="159">
        <f t="shared" si="20"/>
        <v>0.23569130837373234</v>
      </c>
    </row>
    <row r="42" spans="1:14" s="56" customFormat="1" x14ac:dyDescent="0.25">
      <c r="B42" s="162" t="s">
        <v>110</v>
      </c>
      <c r="C42" s="163">
        <v>498187</v>
      </c>
      <c r="D42" s="163">
        <v>533103</v>
      </c>
      <c r="E42" s="163">
        <v>148429</v>
      </c>
      <c r="F42" s="163">
        <v>445801</v>
      </c>
      <c r="G42" s="163">
        <v>445801</v>
      </c>
      <c r="H42" s="163">
        <v>502133</v>
      </c>
      <c r="I42" s="163">
        <v>546136</v>
      </c>
      <c r="J42" s="165">
        <f t="shared" ref="J42:J49" si="24">IFERROR(I42/H42-1,"-")</f>
        <v>8.7632161200319469E-2</v>
      </c>
      <c r="K42" s="164">
        <f t="shared" si="21"/>
        <v>2.4447433235228466E-2</v>
      </c>
      <c r="L42" s="162">
        <f t="shared" si="22"/>
        <v>44003</v>
      </c>
      <c r="M42" s="163">
        <f t="shared" si="23"/>
        <v>13033</v>
      </c>
      <c r="N42" s="164">
        <f t="shared" si="20"/>
        <v>0.12617246484222666</v>
      </c>
    </row>
    <row r="43" spans="1:14" s="56" customFormat="1" x14ac:dyDescent="0.25">
      <c r="B43" s="162" t="s">
        <v>113</v>
      </c>
      <c r="C43" s="163">
        <v>60336</v>
      </c>
      <c r="D43" s="163">
        <v>44194</v>
      </c>
      <c r="E43" s="163">
        <v>16351</v>
      </c>
      <c r="F43" s="163">
        <v>29268</v>
      </c>
      <c r="G43" s="163">
        <v>29268</v>
      </c>
      <c r="H43" s="163">
        <v>34684</v>
      </c>
      <c r="I43" s="163">
        <v>34060</v>
      </c>
      <c r="J43" s="165">
        <f t="shared" si="24"/>
        <v>-1.7991004497751151E-2</v>
      </c>
      <c r="K43" s="164">
        <f t="shared" si="21"/>
        <v>-0.22930714576639366</v>
      </c>
      <c r="L43" s="162">
        <f t="shared" si="22"/>
        <v>-624</v>
      </c>
      <c r="M43" s="163">
        <f t="shared" si="23"/>
        <v>-10134</v>
      </c>
      <c r="N43" s="164">
        <f t="shared" si="20"/>
        <v>7.8687985273379526E-3</v>
      </c>
    </row>
    <row r="44" spans="1:14" x14ac:dyDescent="0.25">
      <c r="A44" s="1"/>
      <c r="B44" s="162" t="s">
        <v>116</v>
      </c>
      <c r="C44" s="163">
        <v>20604</v>
      </c>
      <c r="D44" s="163">
        <v>20326</v>
      </c>
      <c r="E44" s="163">
        <v>8113</v>
      </c>
      <c r="F44" s="163">
        <v>21221</v>
      </c>
      <c r="G44" s="163">
        <v>21221</v>
      </c>
      <c r="H44" s="163">
        <v>23820</v>
      </c>
      <c r="I44" s="163">
        <v>24726</v>
      </c>
      <c r="J44" s="165">
        <f t="shared" si="24"/>
        <v>3.8035264483627262E-2</v>
      </c>
      <c r="K44" s="164">
        <f t="shared" si="21"/>
        <v>0.21647151431663869</v>
      </c>
      <c r="L44" s="162">
        <f t="shared" si="22"/>
        <v>906</v>
      </c>
      <c r="M44" s="163">
        <f t="shared" si="23"/>
        <v>4400</v>
      </c>
      <c r="N44" s="164">
        <f t="shared" si="20"/>
        <v>5.7123873278613685E-3</v>
      </c>
    </row>
    <row r="45" spans="1:14" x14ac:dyDescent="0.25">
      <c r="A45" s="1"/>
      <c r="B45" s="162" t="s">
        <v>123</v>
      </c>
      <c r="C45" s="163">
        <v>48165</v>
      </c>
      <c r="D45" s="163">
        <v>47168</v>
      </c>
      <c r="E45" s="163">
        <v>15038</v>
      </c>
      <c r="F45" s="163">
        <v>50259</v>
      </c>
      <c r="G45" s="163">
        <v>50259</v>
      </c>
      <c r="H45" s="163">
        <v>46719</v>
      </c>
      <c r="I45" s="163">
        <v>48389</v>
      </c>
      <c r="J45" s="165">
        <f t="shared" si="24"/>
        <v>3.5745628117040074E-2</v>
      </c>
      <c r="K45" s="164">
        <f t="shared" si="21"/>
        <v>2.5886194029850706E-2</v>
      </c>
      <c r="L45" s="162">
        <f t="shared" si="22"/>
        <v>1670</v>
      </c>
      <c r="M45" s="163">
        <f t="shared" si="23"/>
        <v>1221</v>
      </c>
      <c r="N45" s="164">
        <f t="shared" si="20"/>
        <v>1.1179192364631715E-2</v>
      </c>
    </row>
    <row r="46" spans="1:14" x14ac:dyDescent="0.25">
      <c r="A46" s="1"/>
      <c r="B46" s="162" t="s">
        <v>119</v>
      </c>
      <c r="C46" s="163">
        <v>34641</v>
      </c>
      <c r="D46" s="163">
        <v>32259</v>
      </c>
      <c r="E46" s="163">
        <v>13488</v>
      </c>
      <c r="F46" s="163">
        <v>29684</v>
      </c>
      <c r="G46" s="163">
        <v>29684</v>
      </c>
      <c r="H46" s="163">
        <v>34568</v>
      </c>
      <c r="I46" s="163">
        <v>37191</v>
      </c>
      <c r="J46" s="165">
        <f t="shared" si="24"/>
        <v>7.5879426058782729E-2</v>
      </c>
      <c r="K46" s="164">
        <f t="shared" si="21"/>
        <v>0.15288756626057842</v>
      </c>
      <c r="L46" s="162">
        <f t="shared" si="22"/>
        <v>2623</v>
      </c>
      <c r="M46" s="163">
        <f t="shared" si="23"/>
        <v>4932</v>
      </c>
      <c r="N46" s="164">
        <f t="shared" si="20"/>
        <v>8.5921458024141462E-3</v>
      </c>
    </row>
    <row r="47" spans="1:14" x14ac:dyDescent="0.25">
      <c r="A47" s="1"/>
      <c r="B47" s="162" t="s">
        <v>128</v>
      </c>
      <c r="C47" s="163">
        <v>21930</v>
      </c>
      <c r="D47" s="163">
        <v>22705</v>
      </c>
      <c r="E47" s="163">
        <v>12196</v>
      </c>
      <c r="F47" s="163">
        <v>17352</v>
      </c>
      <c r="G47" s="163">
        <v>17352</v>
      </c>
      <c r="H47" s="163">
        <v>18993</v>
      </c>
      <c r="I47" s="163">
        <v>18002</v>
      </c>
      <c r="J47" s="165">
        <f t="shared" si="24"/>
        <v>-5.2177117885536806E-2</v>
      </c>
      <c r="K47" s="164">
        <f t="shared" si="21"/>
        <v>-0.20713499229244658</v>
      </c>
      <c r="L47" s="162">
        <f t="shared" si="22"/>
        <v>-991</v>
      </c>
      <c r="M47" s="163">
        <f t="shared" si="23"/>
        <v>-4703</v>
      </c>
      <c r="N47" s="164">
        <f t="shared" si="20"/>
        <v>4.1589580472442111E-3</v>
      </c>
    </row>
    <row r="48" spans="1:14" x14ac:dyDescent="0.25">
      <c r="A48" s="161" t="s">
        <v>144</v>
      </c>
      <c r="B48" s="162" t="s">
        <v>131</v>
      </c>
      <c r="C48" s="163">
        <v>36975</v>
      </c>
      <c r="D48" s="163">
        <v>32648</v>
      </c>
      <c r="E48" s="163">
        <v>20207</v>
      </c>
      <c r="F48" s="163">
        <v>15076</v>
      </c>
      <c r="G48" s="163">
        <v>15076</v>
      </c>
      <c r="H48" s="163">
        <v>18792</v>
      </c>
      <c r="I48" s="163">
        <v>19988</v>
      </c>
      <c r="J48" s="165">
        <f t="shared" si="24"/>
        <v>6.3644103873989E-2</v>
      </c>
      <c r="K48" s="164">
        <f t="shared" si="21"/>
        <v>-0.38777260475373687</v>
      </c>
      <c r="L48" s="162">
        <f t="shared" si="22"/>
        <v>1196</v>
      </c>
      <c r="M48" s="163">
        <f t="shared" si="23"/>
        <v>-12660</v>
      </c>
      <c r="N48" s="164">
        <f t="shared" si="20"/>
        <v>4.6177787717096592E-3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242624</v>
      </c>
      <c r="D49" s="169">
        <f t="shared" si="25"/>
        <v>232561</v>
      </c>
      <c r="E49" s="169">
        <f t="shared" si="25"/>
        <v>95120</v>
      </c>
      <c r="F49" s="169">
        <f t="shared" ref="F49" si="26">F41-SUM(F42:F48)</f>
        <v>261892</v>
      </c>
      <c r="G49" s="169">
        <f t="shared" si="25"/>
        <v>261892</v>
      </c>
      <c r="H49" s="169">
        <f t="shared" si="25"/>
        <v>276521</v>
      </c>
      <c r="I49" s="169">
        <f t="shared" si="25"/>
        <v>291695</v>
      </c>
      <c r="J49" s="171">
        <f t="shared" si="24"/>
        <v>5.4874674979477067E-2</v>
      </c>
      <c r="K49" s="170">
        <f t="shared" si="21"/>
        <v>0.254273072441209</v>
      </c>
      <c r="L49" s="168">
        <f>I49-H49</f>
        <v>15174</v>
      </c>
      <c r="M49" s="169">
        <f t="shared" si="23"/>
        <v>59134</v>
      </c>
      <c r="N49" s="170">
        <f t="shared" si="20"/>
        <v>6.7389582690306635E-2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35150</v>
      </c>
      <c r="D51" s="176">
        <v>33901</v>
      </c>
      <c r="E51" s="176">
        <v>13071</v>
      </c>
      <c r="F51" s="176">
        <v>25130</v>
      </c>
      <c r="G51" s="176">
        <v>25130</v>
      </c>
      <c r="H51" s="176">
        <v>35869</v>
      </c>
      <c r="I51" s="176">
        <v>31904</v>
      </c>
      <c r="J51" s="177">
        <f>IFERROR(I51/H51-1,"-")</f>
        <v>-0.11054113579971558</v>
      </c>
      <c r="K51" s="177">
        <f>IFERROR(I51/D51-1,"-")</f>
        <v>-5.890681690805577E-2</v>
      </c>
      <c r="L51" s="176">
        <f>I51-H51</f>
        <v>-3965</v>
      </c>
      <c r="M51" s="176">
        <f>I51-D51</f>
        <v>-1997</v>
      </c>
      <c r="N51" s="177">
        <f t="shared" ref="N51:N63" si="27">I51/I$9</f>
        <v>7.3707031185023504E-3</v>
      </c>
    </row>
    <row r="52" spans="1:14" x14ac:dyDescent="0.25">
      <c r="A52" s="1" t="s">
        <v>96</v>
      </c>
      <c r="B52" s="157" t="s">
        <v>97</v>
      </c>
      <c r="C52" s="158">
        <v>8614</v>
      </c>
      <c r="D52" s="158">
        <v>7804</v>
      </c>
      <c r="E52" s="158">
        <v>2154</v>
      </c>
      <c r="F52" s="158">
        <v>3950</v>
      </c>
      <c r="G52" s="158">
        <v>3950</v>
      </c>
      <c r="H52" s="158">
        <v>15092</v>
      </c>
      <c r="I52" s="158">
        <v>8144</v>
      </c>
      <c r="J52" s="160">
        <f>IFERROR(I52/H52-1,"-")</f>
        <v>-0.46037635833554202</v>
      </c>
      <c r="K52" s="159">
        <f t="shared" ref="K52:K63" si="28">IFERROR(I52/D52-1,"-")</f>
        <v>4.3567401332649913E-2</v>
      </c>
      <c r="L52" s="157">
        <f t="shared" ref="L52:L62" si="29">I52-H52</f>
        <v>-6948</v>
      </c>
      <c r="M52" s="158">
        <f t="shared" ref="M52:M63" si="30">I52-D52</f>
        <v>340</v>
      </c>
      <c r="N52" s="159">
        <f t="shared" si="27"/>
        <v>1.8814884088855046E-3</v>
      </c>
    </row>
    <row r="53" spans="1:14" x14ac:dyDescent="0.25">
      <c r="A53" s="161" t="s">
        <v>103</v>
      </c>
      <c r="B53" s="162" t="s">
        <v>103</v>
      </c>
      <c r="C53" s="163">
        <v>5615</v>
      </c>
      <c r="D53" s="163">
        <v>4417</v>
      </c>
      <c r="E53" s="163">
        <v>1550</v>
      </c>
      <c r="F53" s="163">
        <v>1932</v>
      </c>
      <c r="G53" s="163">
        <v>1932</v>
      </c>
      <c r="H53" s="163">
        <v>11108</v>
      </c>
      <c r="I53" s="163">
        <v>5355</v>
      </c>
      <c r="J53" s="165">
        <f>IFERROR(I53/H53-1,"-")</f>
        <v>-0.51791501620453728</v>
      </c>
      <c r="K53" s="164">
        <f t="shared" si="28"/>
        <v>0.21236133122028522</v>
      </c>
      <c r="L53" s="162">
        <f t="shared" si="29"/>
        <v>-5753</v>
      </c>
      <c r="M53" s="163">
        <f t="shared" si="30"/>
        <v>938</v>
      </c>
      <c r="N53" s="164">
        <f t="shared" si="27"/>
        <v>1.2371525576598571E-3</v>
      </c>
    </row>
    <row r="54" spans="1:14" x14ac:dyDescent="0.25">
      <c r="A54" s="161" t="s">
        <v>100</v>
      </c>
      <c r="B54" s="162" t="s">
        <v>100</v>
      </c>
      <c r="C54" s="163">
        <v>2999</v>
      </c>
      <c r="D54" s="163">
        <v>3387</v>
      </c>
      <c r="E54" s="163">
        <v>604</v>
      </c>
      <c r="F54" s="163">
        <v>2018</v>
      </c>
      <c r="G54" s="163">
        <v>2018</v>
      </c>
      <c r="H54" s="163">
        <v>3984</v>
      </c>
      <c r="I54" s="163">
        <v>2789</v>
      </c>
      <c r="J54" s="165">
        <f>IFERROR(I54/H54-1,"-")</f>
        <v>-0.2999497991967871</v>
      </c>
      <c r="K54" s="164">
        <f t="shared" si="28"/>
        <v>-0.17655742545025099</v>
      </c>
      <c r="L54" s="162">
        <f t="shared" si="29"/>
        <v>-1195</v>
      </c>
      <c r="M54" s="163">
        <f t="shared" si="30"/>
        <v>-598</v>
      </c>
      <c r="N54" s="164">
        <f t="shared" si="27"/>
        <v>6.4433585122564737E-4</v>
      </c>
    </row>
    <row r="55" spans="1:14" x14ac:dyDescent="0.25">
      <c r="A55" s="1"/>
      <c r="B55" s="157" t="s">
        <v>107</v>
      </c>
      <c r="C55" s="158">
        <v>26536</v>
      </c>
      <c r="D55" s="158">
        <v>26097</v>
      </c>
      <c r="E55" s="158">
        <v>10917</v>
      </c>
      <c r="F55" s="158">
        <v>21180</v>
      </c>
      <c r="G55" s="158">
        <v>21180</v>
      </c>
      <c r="H55" s="158">
        <v>20777</v>
      </c>
      <c r="I55" s="158">
        <v>23760</v>
      </c>
      <c r="J55" s="160">
        <f>IFERROR(I55/H55-1,"-")</f>
        <v>0.14357221928093566</v>
      </c>
      <c r="K55" s="159">
        <f t="shared" si="28"/>
        <v>-8.9550523048626318E-2</v>
      </c>
      <c r="L55" s="157">
        <f t="shared" si="29"/>
        <v>2983</v>
      </c>
      <c r="M55" s="158">
        <f t="shared" si="30"/>
        <v>-2337</v>
      </c>
      <c r="N55" s="159">
        <f t="shared" si="27"/>
        <v>5.4892147096168454E-3</v>
      </c>
    </row>
    <row r="56" spans="1:14" s="56" customFormat="1" x14ac:dyDescent="0.25">
      <c r="B56" s="162" t="s">
        <v>110</v>
      </c>
      <c r="C56" s="163">
        <v>7633</v>
      </c>
      <c r="D56" s="163">
        <v>8034</v>
      </c>
      <c r="E56" s="163">
        <v>3664</v>
      </c>
      <c r="F56" s="163">
        <v>7968</v>
      </c>
      <c r="G56" s="163">
        <v>7968</v>
      </c>
      <c r="H56" s="163">
        <v>6839</v>
      </c>
      <c r="I56" s="163">
        <v>8578</v>
      </c>
      <c r="J56" s="165">
        <f t="shared" ref="J56:J63" si="31">IFERROR(I56/H56-1,"-")</f>
        <v>0.25427694107325638</v>
      </c>
      <c r="K56" s="164">
        <f t="shared" si="28"/>
        <v>6.7712223052028842E-2</v>
      </c>
      <c r="L56" s="162">
        <f t="shared" si="29"/>
        <v>1739</v>
      </c>
      <c r="M56" s="163">
        <f t="shared" si="30"/>
        <v>544</v>
      </c>
      <c r="N56" s="164">
        <f t="shared" si="27"/>
        <v>1.9817543678069573E-3</v>
      </c>
    </row>
    <row r="57" spans="1:14" s="56" customFormat="1" x14ac:dyDescent="0.25">
      <c r="B57" s="162" t="s">
        <v>113</v>
      </c>
      <c r="C57" s="163">
        <v>8913</v>
      </c>
      <c r="D57" s="163">
        <v>6985</v>
      </c>
      <c r="E57" s="163">
        <v>2802</v>
      </c>
      <c r="F57" s="163">
        <v>4836</v>
      </c>
      <c r="G57" s="163">
        <v>4836</v>
      </c>
      <c r="H57" s="163">
        <v>3681</v>
      </c>
      <c r="I57" s="163">
        <v>4796</v>
      </c>
      <c r="J57" s="165">
        <f t="shared" si="31"/>
        <v>0.30290681879923942</v>
      </c>
      <c r="K57" s="164">
        <f t="shared" si="28"/>
        <v>-0.3133858267716535</v>
      </c>
      <c r="L57" s="162">
        <f t="shared" si="29"/>
        <v>1115</v>
      </c>
      <c r="M57" s="163">
        <f t="shared" si="30"/>
        <v>-2189</v>
      </c>
      <c r="N57" s="164">
        <f t="shared" si="27"/>
        <v>1.1080081543485855E-3</v>
      </c>
    </row>
    <row r="58" spans="1:14" x14ac:dyDescent="0.25">
      <c r="A58" s="1"/>
      <c r="B58" s="162" t="s">
        <v>116</v>
      </c>
      <c r="C58" s="163">
        <v>1593</v>
      </c>
      <c r="D58" s="163">
        <v>1832</v>
      </c>
      <c r="E58" s="163">
        <v>516</v>
      </c>
      <c r="F58" s="163">
        <v>1594</v>
      </c>
      <c r="G58" s="163">
        <v>1594</v>
      </c>
      <c r="H58" s="163">
        <v>2031</v>
      </c>
      <c r="I58" s="163">
        <v>1578</v>
      </c>
      <c r="J58" s="165">
        <f t="shared" si="31"/>
        <v>-0.22304283604135888</v>
      </c>
      <c r="K58" s="164">
        <f t="shared" si="28"/>
        <v>-0.138646288209607</v>
      </c>
      <c r="L58" s="162">
        <f t="shared" si="29"/>
        <v>-453</v>
      </c>
      <c r="M58" s="163">
        <f t="shared" si="30"/>
        <v>-254</v>
      </c>
      <c r="N58" s="164">
        <f t="shared" si="27"/>
        <v>3.6456148197707837E-4</v>
      </c>
    </row>
    <row r="59" spans="1:14" x14ac:dyDescent="0.25">
      <c r="A59" s="1"/>
      <c r="B59" s="162" t="s">
        <v>123</v>
      </c>
      <c r="C59" s="163">
        <v>486</v>
      </c>
      <c r="D59" s="163">
        <v>641</v>
      </c>
      <c r="E59" s="163">
        <v>258</v>
      </c>
      <c r="F59" s="163">
        <v>597</v>
      </c>
      <c r="G59" s="163">
        <v>597</v>
      </c>
      <c r="H59" s="163">
        <v>453</v>
      </c>
      <c r="I59" s="163">
        <v>785</v>
      </c>
      <c r="J59" s="165">
        <f t="shared" si="31"/>
        <v>0.73289183222958054</v>
      </c>
      <c r="K59" s="164">
        <f t="shared" si="28"/>
        <v>0.22464898595943827</v>
      </c>
      <c r="L59" s="162">
        <f t="shared" si="29"/>
        <v>332</v>
      </c>
      <c r="M59" s="163">
        <f t="shared" si="30"/>
        <v>144</v>
      </c>
      <c r="N59" s="164">
        <f t="shared" si="27"/>
        <v>1.8135663076806498E-4</v>
      </c>
    </row>
    <row r="60" spans="1:14" x14ac:dyDescent="0.25">
      <c r="A60" s="1"/>
      <c r="B60" s="162" t="s">
        <v>119</v>
      </c>
      <c r="C60" s="163">
        <v>480</v>
      </c>
      <c r="D60" s="163">
        <v>620</v>
      </c>
      <c r="E60" s="163">
        <v>229</v>
      </c>
      <c r="F60" s="163">
        <v>526</v>
      </c>
      <c r="G60" s="163">
        <v>526</v>
      </c>
      <c r="H60" s="163">
        <v>493</v>
      </c>
      <c r="I60" s="163">
        <v>499</v>
      </c>
      <c r="J60" s="165">
        <f t="shared" si="31"/>
        <v>1.2170385395537497E-2</v>
      </c>
      <c r="K60" s="164">
        <f t="shared" si="28"/>
        <v>-0.19516129032258067</v>
      </c>
      <c r="L60" s="162">
        <f t="shared" si="29"/>
        <v>6</v>
      </c>
      <c r="M60" s="163">
        <f t="shared" si="30"/>
        <v>-121</v>
      </c>
      <c r="N60" s="164">
        <f t="shared" si="27"/>
        <v>1.1528275000415849E-4</v>
      </c>
    </row>
    <row r="61" spans="1:14" x14ac:dyDescent="0.25">
      <c r="A61" s="1"/>
      <c r="B61" s="162" t="s">
        <v>128</v>
      </c>
      <c r="C61" s="163">
        <v>273</v>
      </c>
      <c r="D61" s="163">
        <v>201</v>
      </c>
      <c r="E61" s="163">
        <v>147</v>
      </c>
      <c r="F61" s="163">
        <v>73</v>
      </c>
      <c r="G61" s="163">
        <v>73</v>
      </c>
      <c r="H61" s="163">
        <v>175</v>
      </c>
      <c r="I61" s="163">
        <v>107</v>
      </c>
      <c r="J61" s="165">
        <f t="shared" si="31"/>
        <v>-0.38857142857142857</v>
      </c>
      <c r="K61" s="164">
        <f t="shared" si="28"/>
        <v>-0.46766169154228854</v>
      </c>
      <c r="L61" s="162">
        <f t="shared" si="29"/>
        <v>-68</v>
      </c>
      <c r="M61" s="163">
        <f t="shared" si="30"/>
        <v>-94</v>
      </c>
      <c r="N61" s="164">
        <f t="shared" si="27"/>
        <v>2.4719948397685287E-5</v>
      </c>
    </row>
    <row r="62" spans="1:14" x14ac:dyDescent="0.25">
      <c r="A62" s="161" t="s">
        <v>144</v>
      </c>
      <c r="B62" s="162" t="s">
        <v>131</v>
      </c>
      <c r="C62" s="163">
        <v>321</v>
      </c>
      <c r="D62" s="163">
        <v>336</v>
      </c>
      <c r="E62" s="163">
        <v>253</v>
      </c>
      <c r="F62" s="163">
        <v>103</v>
      </c>
      <c r="G62" s="163">
        <v>103</v>
      </c>
      <c r="H62" s="163">
        <v>161</v>
      </c>
      <c r="I62" s="163">
        <v>103</v>
      </c>
      <c r="J62" s="165">
        <f t="shared" si="31"/>
        <v>-0.36024844720496896</v>
      </c>
      <c r="K62" s="164">
        <f t="shared" si="28"/>
        <v>-0.69345238095238093</v>
      </c>
      <c r="L62" s="162">
        <f t="shared" si="29"/>
        <v>-58</v>
      </c>
      <c r="M62" s="163">
        <f t="shared" si="30"/>
        <v>-233</v>
      </c>
      <c r="N62" s="164">
        <f t="shared" si="27"/>
        <v>2.3795838177211074E-5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6837</v>
      </c>
      <c r="D63" s="169">
        <f t="shared" si="32"/>
        <v>7448</v>
      </c>
      <c r="E63" s="169">
        <f t="shared" si="32"/>
        <v>3048</v>
      </c>
      <c r="F63" s="169">
        <f t="shared" ref="F63" si="33">F55-SUM(F56:F62)</f>
        <v>5483</v>
      </c>
      <c r="G63" s="169">
        <f t="shared" si="32"/>
        <v>5483</v>
      </c>
      <c r="H63" s="169">
        <f t="shared" si="32"/>
        <v>6944</v>
      </c>
      <c r="I63" s="169">
        <f t="shared" si="32"/>
        <v>7314</v>
      </c>
      <c r="J63" s="171">
        <f t="shared" si="31"/>
        <v>5.3283410138248888E-2</v>
      </c>
      <c r="K63" s="170">
        <f t="shared" si="28"/>
        <v>-1.7991407089151479E-2</v>
      </c>
      <c r="L63" s="168">
        <f>I63-H63</f>
        <v>370</v>
      </c>
      <c r="M63" s="169">
        <f t="shared" si="30"/>
        <v>-134</v>
      </c>
      <c r="N63" s="170">
        <f t="shared" si="27"/>
        <v>1.6897355381371047E-3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110109</v>
      </c>
      <c r="D65" s="176">
        <v>106733</v>
      </c>
      <c r="E65" s="176">
        <v>36764</v>
      </c>
      <c r="F65" s="176">
        <v>125631</v>
      </c>
      <c r="G65" s="176">
        <v>125631</v>
      </c>
      <c r="H65" s="176">
        <v>141231</v>
      </c>
      <c r="I65" s="176">
        <v>184286</v>
      </c>
      <c r="J65" s="177">
        <f>IFERROR(I65/H65-1,"-")</f>
        <v>0.30485516635866072</v>
      </c>
      <c r="K65" s="177">
        <f>IFERROR(I65/D65-1,"-")</f>
        <v>0.72660751595101791</v>
      </c>
      <c r="L65" s="176">
        <f>I65-H65</f>
        <v>43055</v>
      </c>
      <c r="M65" s="176">
        <f>I65-D65</f>
        <v>77553</v>
      </c>
      <c r="N65" s="177">
        <f t="shared" ref="N65:N77" si="34">I65/I$9</f>
        <v>4.2575144022577859E-2</v>
      </c>
    </row>
    <row r="66" spans="1:14" x14ac:dyDescent="0.25">
      <c r="A66" s="1" t="s">
        <v>96</v>
      </c>
      <c r="B66" s="157" t="s">
        <v>97</v>
      </c>
      <c r="C66" s="158">
        <v>26827</v>
      </c>
      <c r="D66" s="158">
        <v>30403</v>
      </c>
      <c r="E66" s="158">
        <v>12916</v>
      </c>
      <c r="F66" s="158">
        <v>30514</v>
      </c>
      <c r="G66" s="158">
        <v>30514</v>
      </c>
      <c r="H66" s="158">
        <v>33368</v>
      </c>
      <c r="I66" s="158">
        <v>46386</v>
      </c>
      <c r="J66" s="160">
        <f>IFERROR(I66/H66-1,"-")</f>
        <v>0.39013426036921595</v>
      </c>
      <c r="K66" s="159">
        <f t="shared" ref="K66:K77" si="35">IFERROR(I66/D66-1,"-")</f>
        <v>0.52570470019405979</v>
      </c>
      <c r="L66" s="157">
        <f t="shared" ref="L66:L76" si="36">I66-H66</f>
        <v>13018</v>
      </c>
      <c r="M66" s="158">
        <f t="shared" ref="M66:M77" si="37">I66-D66</f>
        <v>15983</v>
      </c>
      <c r="N66" s="159">
        <f t="shared" si="34"/>
        <v>1.0716444171729251E-2</v>
      </c>
    </row>
    <row r="67" spans="1:14" x14ac:dyDescent="0.25">
      <c r="A67" s="161" t="s">
        <v>103</v>
      </c>
      <c r="B67" s="162" t="s">
        <v>103</v>
      </c>
      <c r="C67" s="163">
        <v>14845</v>
      </c>
      <c r="D67" s="163">
        <v>16165</v>
      </c>
      <c r="E67" s="163">
        <v>4586</v>
      </c>
      <c r="F67" s="163">
        <v>23942</v>
      </c>
      <c r="G67" s="163">
        <v>23942</v>
      </c>
      <c r="H67" s="163">
        <v>22651</v>
      </c>
      <c r="I67" s="163">
        <v>27462</v>
      </c>
      <c r="J67" s="165">
        <f>IFERROR(I67/H67-1,"-")</f>
        <v>0.21239680367312697</v>
      </c>
      <c r="K67" s="164">
        <f t="shared" si="35"/>
        <v>0.69885555211877515</v>
      </c>
      <c r="L67" s="162">
        <f t="shared" si="36"/>
        <v>4811</v>
      </c>
      <c r="M67" s="163">
        <f t="shared" si="37"/>
        <v>11297</v>
      </c>
      <c r="N67" s="164">
        <f t="shared" si="34"/>
        <v>6.3444787186657326E-3</v>
      </c>
    </row>
    <row r="68" spans="1:14" x14ac:dyDescent="0.25">
      <c r="A68" s="161" t="s">
        <v>100</v>
      </c>
      <c r="B68" s="162" t="s">
        <v>100</v>
      </c>
      <c r="C68" s="163">
        <v>11982</v>
      </c>
      <c r="D68" s="163">
        <v>14238</v>
      </c>
      <c r="E68" s="163">
        <v>8330</v>
      </c>
      <c r="F68" s="163">
        <v>6572</v>
      </c>
      <c r="G68" s="163">
        <v>6572</v>
      </c>
      <c r="H68" s="163">
        <v>10717</v>
      </c>
      <c r="I68" s="163">
        <v>18924</v>
      </c>
      <c r="J68" s="165">
        <f>IFERROR(I68/H68-1,"-")</f>
        <v>0.76579266585798256</v>
      </c>
      <c r="K68" s="164">
        <f t="shared" si="35"/>
        <v>0.3291192583227982</v>
      </c>
      <c r="L68" s="162">
        <f t="shared" si="36"/>
        <v>8207</v>
      </c>
      <c r="M68" s="163">
        <f t="shared" si="37"/>
        <v>4686</v>
      </c>
      <c r="N68" s="164">
        <f t="shared" si="34"/>
        <v>4.3719654530635175E-3</v>
      </c>
    </row>
    <row r="69" spans="1:14" x14ac:dyDescent="0.25">
      <c r="A69" s="1"/>
      <c r="B69" s="157" t="s">
        <v>107</v>
      </c>
      <c r="C69" s="158">
        <v>83282</v>
      </c>
      <c r="D69" s="158">
        <v>76330</v>
      </c>
      <c r="E69" s="158">
        <v>23848</v>
      </c>
      <c r="F69" s="158">
        <v>95117</v>
      </c>
      <c r="G69" s="158">
        <v>95117</v>
      </c>
      <c r="H69" s="158">
        <v>107863</v>
      </c>
      <c r="I69" s="158">
        <v>137900</v>
      </c>
      <c r="J69" s="160">
        <f>IFERROR(I69/H69-1,"-")</f>
        <v>0.27847361931338832</v>
      </c>
      <c r="K69" s="159">
        <f t="shared" si="35"/>
        <v>0.80662911044150398</v>
      </c>
      <c r="L69" s="157">
        <f t="shared" si="36"/>
        <v>30037</v>
      </c>
      <c r="M69" s="158">
        <f t="shared" si="37"/>
        <v>61570</v>
      </c>
      <c r="N69" s="159">
        <f t="shared" si="34"/>
        <v>3.1858699850848611E-2</v>
      </c>
    </row>
    <row r="70" spans="1:14" s="56" customFormat="1" x14ac:dyDescent="0.25">
      <c r="B70" s="162" t="s">
        <v>110</v>
      </c>
      <c r="C70" s="163">
        <v>38564</v>
      </c>
      <c r="D70" s="163">
        <v>33900</v>
      </c>
      <c r="E70" s="163">
        <v>9202</v>
      </c>
      <c r="F70" s="163">
        <v>45339</v>
      </c>
      <c r="G70" s="163">
        <v>45339</v>
      </c>
      <c r="H70" s="163">
        <v>40154</v>
      </c>
      <c r="I70" s="163">
        <v>59318</v>
      </c>
      <c r="J70" s="165">
        <f t="shared" ref="J70:J77" si="38">IFERROR(I70/H70-1,"-")</f>
        <v>0.47726253922398776</v>
      </c>
      <c r="K70" s="164">
        <f t="shared" si="35"/>
        <v>0.74979351032448371</v>
      </c>
      <c r="L70" s="162">
        <f t="shared" si="36"/>
        <v>19164</v>
      </c>
      <c r="M70" s="163">
        <f t="shared" si="37"/>
        <v>25418</v>
      </c>
      <c r="N70" s="164">
        <f t="shared" si="34"/>
        <v>1.3704092514522393E-2</v>
      </c>
    </row>
    <row r="71" spans="1:14" s="56" customFormat="1" x14ac:dyDescent="0.25">
      <c r="B71" s="162" t="s">
        <v>113</v>
      </c>
      <c r="C71" s="163">
        <v>10368</v>
      </c>
      <c r="D71" s="163">
        <v>8868</v>
      </c>
      <c r="E71" s="163">
        <v>3027</v>
      </c>
      <c r="F71" s="163">
        <v>6894</v>
      </c>
      <c r="G71" s="163">
        <v>6894</v>
      </c>
      <c r="H71" s="163">
        <v>7744</v>
      </c>
      <c r="I71" s="163">
        <v>7964</v>
      </c>
      <c r="J71" s="165">
        <f t="shared" si="38"/>
        <v>2.8409090909090828E-2</v>
      </c>
      <c r="K71" s="164">
        <f t="shared" si="35"/>
        <v>-0.10193955796120879</v>
      </c>
      <c r="L71" s="162">
        <f t="shared" si="36"/>
        <v>220</v>
      </c>
      <c r="M71" s="163">
        <f t="shared" si="37"/>
        <v>-904</v>
      </c>
      <c r="N71" s="164">
        <f t="shared" si="34"/>
        <v>1.8399034489641648E-3</v>
      </c>
    </row>
    <row r="72" spans="1:14" x14ac:dyDescent="0.25">
      <c r="A72" s="1"/>
      <c r="B72" s="162" t="s">
        <v>116</v>
      </c>
      <c r="C72" s="163">
        <v>5439</v>
      </c>
      <c r="D72" s="163">
        <v>8552</v>
      </c>
      <c r="E72" s="163">
        <v>2945</v>
      </c>
      <c r="F72" s="163">
        <v>11858</v>
      </c>
      <c r="G72" s="163">
        <v>11858</v>
      </c>
      <c r="H72" s="163">
        <v>12639</v>
      </c>
      <c r="I72" s="163">
        <v>15918</v>
      </c>
      <c r="J72" s="165">
        <f t="shared" si="38"/>
        <v>0.25943508188939002</v>
      </c>
      <c r="K72" s="164">
        <f t="shared" si="35"/>
        <v>0.86131898971000931</v>
      </c>
      <c r="L72" s="162">
        <f t="shared" si="36"/>
        <v>3279</v>
      </c>
      <c r="M72" s="163">
        <f t="shared" si="37"/>
        <v>7366</v>
      </c>
      <c r="N72" s="164">
        <f t="shared" si="34"/>
        <v>3.6774966223771443E-3</v>
      </c>
    </row>
    <row r="73" spans="1:14" x14ac:dyDescent="0.25">
      <c r="A73" s="1"/>
      <c r="B73" s="162" t="s">
        <v>123</v>
      </c>
      <c r="C73" s="163">
        <v>1835</v>
      </c>
      <c r="D73" s="163">
        <v>1543</v>
      </c>
      <c r="E73" s="163">
        <v>283</v>
      </c>
      <c r="F73" s="163">
        <v>2773</v>
      </c>
      <c r="G73" s="163">
        <v>2773</v>
      </c>
      <c r="H73" s="163">
        <v>3271</v>
      </c>
      <c r="I73" s="163">
        <v>5075</v>
      </c>
      <c r="J73" s="165">
        <f t="shared" si="38"/>
        <v>0.55151329868541721</v>
      </c>
      <c r="K73" s="164">
        <f t="shared" si="35"/>
        <v>2.2890473104342193</v>
      </c>
      <c r="L73" s="162">
        <f t="shared" si="36"/>
        <v>1804</v>
      </c>
      <c r="M73" s="163">
        <f t="shared" si="37"/>
        <v>3532</v>
      </c>
      <c r="N73" s="164">
        <f t="shared" si="34"/>
        <v>1.1724648422266621E-3</v>
      </c>
    </row>
    <row r="74" spans="1:14" x14ac:dyDescent="0.25">
      <c r="A74" s="1"/>
      <c r="B74" s="162" t="s">
        <v>119</v>
      </c>
      <c r="C74" s="163">
        <v>2305</v>
      </c>
      <c r="D74" s="163">
        <v>1744</v>
      </c>
      <c r="E74" s="163">
        <v>740</v>
      </c>
      <c r="F74" s="163">
        <v>2648</v>
      </c>
      <c r="G74" s="163">
        <v>2648</v>
      </c>
      <c r="H74" s="163">
        <v>2460</v>
      </c>
      <c r="I74" s="163">
        <v>3387</v>
      </c>
      <c r="J74" s="165">
        <f t="shared" si="38"/>
        <v>0.37682926829268282</v>
      </c>
      <c r="K74" s="164">
        <f t="shared" si="35"/>
        <v>0.94208715596330284</v>
      </c>
      <c r="L74" s="162">
        <f t="shared" si="36"/>
        <v>927</v>
      </c>
      <c r="M74" s="163">
        <f t="shared" si="37"/>
        <v>1643</v>
      </c>
      <c r="N74" s="164">
        <f t="shared" si="34"/>
        <v>7.8249032918654277E-4</v>
      </c>
    </row>
    <row r="75" spans="1:14" x14ac:dyDescent="0.25">
      <c r="A75" s="1"/>
      <c r="B75" s="162" t="s">
        <v>128</v>
      </c>
      <c r="C75" s="163">
        <v>1068</v>
      </c>
      <c r="D75" s="163">
        <v>1431</v>
      </c>
      <c r="E75" s="163">
        <v>833</v>
      </c>
      <c r="F75" s="163">
        <v>1453</v>
      </c>
      <c r="G75" s="163">
        <v>1453</v>
      </c>
      <c r="H75" s="163">
        <v>3944</v>
      </c>
      <c r="I75" s="163">
        <v>2835</v>
      </c>
      <c r="J75" s="165">
        <f t="shared" si="38"/>
        <v>-0.28118661257606492</v>
      </c>
      <c r="K75" s="164">
        <f t="shared" si="35"/>
        <v>0.98113207547169812</v>
      </c>
      <c r="L75" s="162">
        <f t="shared" si="36"/>
        <v>-1109</v>
      </c>
      <c r="M75" s="163">
        <f t="shared" si="37"/>
        <v>1404</v>
      </c>
      <c r="N75" s="164">
        <f t="shared" si="34"/>
        <v>6.5496311876110083E-4</v>
      </c>
    </row>
    <row r="76" spans="1:14" x14ac:dyDescent="0.25">
      <c r="A76" s="161" t="s">
        <v>144</v>
      </c>
      <c r="B76" s="162" t="s">
        <v>131</v>
      </c>
      <c r="C76" s="163">
        <v>2071</v>
      </c>
      <c r="D76" s="163">
        <v>1565</v>
      </c>
      <c r="E76" s="163">
        <v>961</v>
      </c>
      <c r="F76" s="163">
        <v>496</v>
      </c>
      <c r="G76" s="163">
        <v>496</v>
      </c>
      <c r="H76" s="163">
        <v>1097</v>
      </c>
      <c r="I76" s="163">
        <v>2071</v>
      </c>
      <c r="J76" s="165">
        <f t="shared" si="38"/>
        <v>0.8878760255241569</v>
      </c>
      <c r="K76" s="164">
        <f t="shared" si="35"/>
        <v>0.32332268370607031</v>
      </c>
      <c r="L76" s="162">
        <f t="shared" si="36"/>
        <v>974</v>
      </c>
      <c r="M76" s="163">
        <f t="shared" si="37"/>
        <v>506</v>
      </c>
      <c r="N76" s="164">
        <f t="shared" si="34"/>
        <v>4.7845806665052556E-4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21632</v>
      </c>
      <c r="D77" s="169">
        <f t="shared" si="39"/>
        <v>18727</v>
      </c>
      <c r="E77" s="169">
        <f t="shared" si="39"/>
        <v>5857</v>
      </c>
      <c r="F77" s="169">
        <f t="shared" ref="F77" si="40">F69-SUM(F70:F76)</f>
        <v>23656</v>
      </c>
      <c r="G77" s="169">
        <f t="shared" si="39"/>
        <v>23656</v>
      </c>
      <c r="H77" s="169">
        <f t="shared" si="39"/>
        <v>36554</v>
      </c>
      <c r="I77" s="169">
        <f t="shared" si="39"/>
        <v>41332</v>
      </c>
      <c r="J77" s="171">
        <f t="shared" si="38"/>
        <v>0.13071072933194716</v>
      </c>
      <c r="K77" s="170">
        <f t="shared" si="35"/>
        <v>1.2070806856410532</v>
      </c>
      <c r="L77" s="168">
        <f>I77-H77</f>
        <v>4778</v>
      </c>
      <c r="M77" s="169">
        <f t="shared" si="37"/>
        <v>22605</v>
      </c>
      <c r="N77" s="170">
        <f t="shared" si="34"/>
        <v>9.5488309081600779E-3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655824</v>
      </c>
      <c r="D79" s="176">
        <v>626650</v>
      </c>
      <c r="E79" s="176">
        <v>206914</v>
      </c>
      <c r="F79" s="176">
        <v>532479</v>
      </c>
      <c r="G79" s="176">
        <v>532479</v>
      </c>
      <c r="H79" s="176">
        <v>616430</v>
      </c>
      <c r="I79" s="176">
        <v>713747</v>
      </c>
      <c r="J79" s="177">
        <f>IFERROR(I79/H79-1,"-")</f>
        <v>0.15787194004185401</v>
      </c>
      <c r="K79" s="177">
        <f>IFERROR(I79/D79-1,"-")</f>
        <v>0.13898827096465327</v>
      </c>
      <c r="L79" s="176">
        <f>I79-H79</f>
        <v>97317</v>
      </c>
      <c r="M79" s="176">
        <f>I79-D79</f>
        <v>87097</v>
      </c>
      <c r="N79" s="177">
        <f t="shared" ref="N79:N91" si="41">I79/I$9</f>
        <v>0.16489522438320264</v>
      </c>
    </row>
    <row r="80" spans="1:14" x14ac:dyDescent="0.25">
      <c r="A80" s="1" t="s">
        <v>96</v>
      </c>
      <c r="B80" s="157" t="s">
        <v>97</v>
      </c>
      <c r="C80" s="158">
        <v>288902</v>
      </c>
      <c r="D80" s="158">
        <v>280167</v>
      </c>
      <c r="E80" s="158">
        <v>71683</v>
      </c>
      <c r="F80" s="158">
        <v>260829</v>
      </c>
      <c r="G80" s="158">
        <v>260829</v>
      </c>
      <c r="H80" s="158">
        <v>272716</v>
      </c>
      <c r="I80" s="158">
        <v>296748</v>
      </c>
      <c r="J80" s="160">
        <f>IFERROR(I80/H80-1,"-")</f>
        <v>8.8120975666994283E-2</v>
      </c>
      <c r="K80" s="159">
        <f t="shared" ref="K80:K91" si="42">IFERROR(I80/D80-1,"-")</f>
        <v>5.9182558973754906E-2</v>
      </c>
      <c r="L80" s="157">
        <f t="shared" ref="L80:L90" si="43">I80-H80</f>
        <v>24032</v>
      </c>
      <c r="M80" s="158">
        <f t="shared" ref="M80:M91" si="44">I80-D80</f>
        <v>16581</v>
      </c>
      <c r="N80" s="159">
        <f t="shared" si="41"/>
        <v>6.8556964926320699E-2</v>
      </c>
    </row>
    <row r="81" spans="1:14" x14ac:dyDescent="0.25">
      <c r="A81" s="161" t="s">
        <v>103</v>
      </c>
      <c r="B81" s="162" t="s">
        <v>103</v>
      </c>
      <c r="C81" s="163">
        <v>68865</v>
      </c>
      <c r="D81" s="163">
        <v>51635</v>
      </c>
      <c r="E81" s="163">
        <v>13872</v>
      </c>
      <c r="F81" s="163">
        <v>70699</v>
      </c>
      <c r="G81" s="163">
        <v>70699</v>
      </c>
      <c r="H81" s="163">
        <v>69255</v>
      </c>
      <c r="I81" s="163">
        <v>82235</v>
      </c>
      <c r="J81" s="165">
        <f>IFERROR(I81/H81-1,"-")</f>
        <v>0.18742329073713093</v>
      </c>
      <c r="K81" s="164">
        <f t="shared" si="42"/>
        <v>0.59262128401278202</v>
      </c>
      <c r="L81" s="162">
        <f t="shared" si="43"/>
        <v>12980</v>
      </c>
      <c r="M81" s="163">
        <f t="shared" si="44"/>
        <v>30600</v>
      </c>
      <c r="N81" s="164">
        <f t="shared" si="41"/>
        <v>1.8998550995174297E-2</v>
      </c>
    </row>
    <row r="82" spans="1:14" x14ac:dyDescent="0.25">
      <c r="A82" s="161" t="s">
        <v>100</v>
      </c>
      <c r="B82" s="162" t="s">
        <v>100</v>
      </c>
      <c r="C82" s="163">
        <v>220037</v>
      </c>
      <c r="D82" s="163">
        <v>228532</v>
      </c>
      <c r="E82" s="163">
        <v>57811</v>
      </c>
      <c r="F82" s="163">
        <v>190130</v>
      </c>
      <c r="G82" s="163">
        <v>190130</v>
      </c>
      <c r="H82" s="163">
        <v>203461</v>
      </c>
      <c r="I82" s="163">
        <v>214513</v>
      </c>
      <c r="J82" s="165">
        <f>IFERROR(I82/H82-1,"-")</f>
        <v>5.4319992529280769E-2</v>
      </c>
      <c r="K82" s="164">
        <f t="shared" si="42"/>
        <v>-6.1343706789421137E-2</v>
      </c>
      <c r="L82" s="162">
        <f t="shared" si="43"/>
        <v>11052</v>
      </c>
      <c r="M82" s="163">
        <f t="shared" si="44"/>
        <v>-14019</v>
      </c>
      <c r="N82" s="164">
        <f t="shared" si="41"/>
        <v>4.9558413931146399E-2</v>
      </c>
    </row>
    <row r="83" spans="1:14" x14ac:dyDescent="0.25">
      <c r="A83" s="1"/>
      <c r="B83" s="157" t="s">
        <v>107</v>
      </c>
      <c r="C83" s="158">
        <v>366922</v>
      </c>
      <c r="D83" s="158">
        <v>346483</v>
      </c>
      <c r="E83" s="158">
        <v>135231</v>
      </c>
      <c r="F83" s="158">
        <v>271650</v>
      </c>
      <c r="G83" s="158">
        <v>271650</v>
      </c>
      <c r="H83" s="158">
        <v>343714</v>
      </c>
      <c r="I83" s="158">
        <v>416999</v>
      </c>
      <c r="J83" s="160">
        <f>IFERROR(I83/H83-1,"-")</f>
        <v>0.21321505670412022</v>
      </c>
      <c r="K83" s="159">
        <f t="shared" si="42"/>
        <v>0.20351936458642994</v>
      </c>
      <c r="L83" s="157">
        <f t="shared" si="43"/>
        <v>73285</v>
      </c>
      <c r="M83" s="158">
        <f t="shared" si="44"/>
        <v>70516</v>
      </c>
      <c r="N83" s="159">
        <f t="shared" si="41"/>
        <v>9.6338259456881944E-2</v>
      </c>
    </row>
    <row r="84" spans="1:14" s="56" customFormat="1" x14ac:dyDescent="0.25">
      <c r="B84" s="162" t="s">
        <v>110</v>
      </c>
      <c r="C84" s="163">
        <v>51676</v>
      </c>
      <c r="D84" s="163">
        <v>57478</v>
      </c>
      <c r="E84" s="163">
        <v>22072</v>
      </c>
      <c r="F84" s="163">
        <v>52946</v>
      </c>
      <c r="G84" s="163">
        <v>52946</v>
      </c>
      <c r="H84" s="163">
        <v>69206</v>
      </c>
      <c r="I84" s="163">
        <v>85297</v>
      </c>
      <c r="J84" s="165">
        <f t="shared" ref="J84:J91" si="45">IFERROR(I84/H84-1,"-")</f>
        <v>0.23250874201658811</v>
      </c>
      <c r="K84" s="164">
        <f t="shared" si="42"/>
        <v>0.48399387591774246</v>
      </c>
      <c r="L84" s="162">
        <f t="shared" si="43"/>
        <v>16091</v>
      </c>
      <c r="M84" s="163">
        <f t="shared" si="44"/>
        <v>27819</v>
      </c>
      <c r="N84" s="164">
        <f t="shared" si="41"/>
        <v>1.970595736894731E-2</v>
      </c>
    </row>
    <row r="85" spans="1:14" s="56" customFormat="1" x14ac:dyDescent="0.25">
      <c r="B85" s="162" t="s">
        <v>113</v>
      </c>
      <c r="C85" s="163">
        <v>161357</v>
      </c>
      <c r="D85" s="163">
        <v>135549</v>
      </c>
      <c r="E85" s="163">
        <v>49358</v>
      </c>
      <c r="F85" s="163">
        <v>85795</v>
      </c>
      <c r="G85" s="163">
        <v>85795</v>
      </c>
      <c r="H85" s="163">
        <v>100655</v>
      </c>
      <c r="I85" s="163">
        <v>114995</v>
      </c>
      <c r="J85" s="165">
        <f t="shared" si="45"/>
        <v>0.14246684218369676</v>
      </c>
      <c r="K85" s="164">
        <f t="shared" si="42"/>
        <v>-0.15163520203026215</v>
      </c>
      <c r="L85" s="162">
        <f t="shared" si="43"/>
        <v>14340</v>
      </c>
      <c r="M85" s="163">
        <f t="shared" si="44"/>
        <v>-20554</v>
      </c>
      <c r="N85" s="164">
        <f t="shared" si="41"/>
        <v>2.6567013700858129E-2</v>
      </c>
    </row>
    <row r="86" spans="1:14" x14ac:dyDescent="0.25">
      <c r="A86" s="1"/>
      <c r="B86" s="162" t="s">
        <v>116</v>
      </c>
      <c r="C86" s="163">
        <v>19279</v>
      </c>
      <c r="D86" s="163">
        <v>19779</v>
      </c>
      <c r="E86" s="163">
        <v>7451</v>
      </c>
      <c r="F86" s="163">
        <v>23046</v>
      </c>
      <c r="G86" s="163">
        <v>23046</v>
      </c>
      <c r="H86" s="163">
        <v>31183</v>
      </c>
      <c r="I86" s="163">
        <v>46820</v>
      </c>
      <c r="J86" s="165">
        <f t="shared" si="45"/>
        <v>0.50145912837122797</v>
      </c>
      <c r="K86" s="164">
        <f t="shared" si="42"/>
        <v>1.3671570857980688</v>
      </c>
      <c r="L86" s="162">
        <f t="shared" si="43"/>
        <v>15637</v>
      </c>
      <c r="M86" s="163">
        <f t="shared" si="44"/>
        <v>27041</v>
      </c>
      <c r="N86" s="164">
        <f t="shared" si="41"/>
        <v>1.0816710130650702E-2</v>
      </c>
    </row>
    <row r="87" spans="1:14" x14ac:dyDescent="0.25">
      <c r="A87" s="1"/>
      <c r="B87" s="162" t="s">
        <v>123</v>
      </c>
      <c r="C87" s="163">
        <v>10489</v>
      </c>
      <c r="D87" s="163">
        <v>8096</v>
      </c>
      <c r="E87" s="163">
        <v>2108</v>
      </c>
      <c r="F87" s="163">
        <v>8390</v>
      </c>
      <c r="G87" s="163">
        <v>8390</v>
      </c>
      <c r="H87" s="163">
        <v>9035</v>
      </c>
      <c r="I87" s="163">
        <v>14024</v>
      </c>
      <c r="J87" s="165">
        <f t="shared" si="45"/>
        <v>0.55218594355285</v>
      </c>
      <c r="K87" s="164">
        <f t="shared" si="42"/>
        <v>0.73221343873517797</v>
      </c>
      <c r="L87" s="162">
        <f t="shared" si="43"/>
        <v>4989</v>
      </c>
      <c r="M87" s="163">
        <f t="shared" si="44"/>
        <v>5928</v>
      </c>
      <c r="N87" s="164">
        <f t="shared" si="41"/>
        <v>3.2399304329826027E-3</v>
      </c>
    </row>
    <row r="88" spans="1:14" x14ac:dyDescent="0.25">
      <c r="A88" s="1"/>
      <c r="B88" s="162" t="s">
        <v>119</v>
      </c>
      <c r="C88" s="163">
        <v>5569</v>
      </c>
      <c r="D88" s="163">
        <v>5453</v>
      </c>
      <c r="E88" s="163">
        <v>1570</v>
      </c>
      <c r="F88" s="163">
        <v>4351</v>
      </c>
      <c r="G88" s="163">
        <v>4351</v>
      </c>
      <c r="H88" s="163">
        <v>5046</v>
      </c>
      <c r="I88" s="163">
        <v>6755</v>
      </c>
      <c r="J88" s="165">
        <f t="shared" si="45"/>
        <v>0.3386841062227508</v>
      </c>
      <c r="K88" s="164">
        <f t="shared" si="42"/>
        <v>0.23876765083440299</v>
      </c>
      <c r="L88" s="162">
        <f t="shared" si="43"/>
        <v>1709</v>
      </c>
      <c r="M88" s="163">
        <f t="shared" si="44"/>
        <v>1302</v>
      </c>
      <c r="N88" s="164">
        <f t="shared" si="41"/>
        <v>1.5605911348258329E-3</v>
      </c>
    </row>
    <row r="89" spans="1:14" x14ac:dyDescent="0.25">
      <c r="A89" s="1"/>
      <c r="B89" s="162" t="s">
        <v>128</v>
      </c>
      <c r="C89" s="163">
        <v>5600</v>
      </c>
      <c r="D89" s="163">
        <v>6973</v>
      </c>
      <c r="E89" s="163">
        <v>4103</v>
      </c>
      <c r="F89" s="163">
        <v>4928</v>
      </c>
      <c r="G89" s="163">
        <v>4928</v>
      </c>
      <c r="H89" s="163">
        <v>7046</v>
      </c>
      <c r="I89" s="163">
        <v>6284</v>
      </c>
      <c r="J89" s="165">
        <f t="shared" si="45"/>
        <v>-0.10814646608004541</v>
      </c>
      <c r="K89" s="164">
        <f t="shared" si="42"/>
        <v>-9.8809694536067694E-2</v>
      </c>
      <c r="L89" s="162">
        <f t="shared" si="43"/>
        <v>-762</v>
      </c>
      <c r="M89" s="163">
        <f t="shared" si="44"/>
        <v>-689</v>
      </c>
      <c r="N89" s="164">
        <f t="shared" si="41"/>
        <v>1.4517771563649939E-3</v>
      </c>
    </row>
    <row r="90" spans="1:14" x14ac:dyDescent="0.25">
      <c r="A90" s="161" t="s">
        <v>144</v>
      </c>
      <c r="B90" s="162" t="s">
        <v>131</v>
      </c>
      <c r="C90" s="163">
        <v>11044</v>
      </c>
      <c r="D90" s="163">
        <v>9372</v>
      </c>
      <c r="E90" s="163">
        <v>6563</v>
      </c>
      <c r="F90" s="163">
        <v>4366</v>
      </c>
      <c r="G90" s="163">
        <v>4366</v>
      </c>
      <c r="H90" s="163">
        <v>7310</v>
      </c>
      <c r="I90" s="163">
        <v>7895</v>
      </c>
      <c r="J90" s="165">
        <f t="shared" si="45"/>
        <v>8.0027359781121854E-2</v>
      </c>
      <c r="K90" s="164">
        <f t="shared" si="42"/>
        <v>-0.15759709773794284</v>
      </c>
      <c r="L90" s="162">
        <f t="shared" si="43"/>
        <v>585</v>
      </c>
      <c r="M90" s="163">
        <f t="shared" si="44"/>
        <v>-1477</v>
      </c>
      <c r="N90" s="164">
        <f t="shared" si="41"/>
        <v>1.8239625476609846E-3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101908</v>
      </c>
      <c r="D91" s="169">
        <f t="shared" si="46"/>
        <v>103783</v>
      </c>
      <c r="E91" s="169">
        <f t="shared" si="46"/>
        <v>42006</v>
      </c>
      <c r="F91" s="169">
        <f t="shared" ref="F91" si="47">F83-SUM(F84:F90)</f>
        <v>87828</v>
      </c>
      <c r="G91" s="169">
        <f t="shared" si="46"/>
        <v>87828</v>
      </c>
      <c r="H91" s="169">
        <f t="shared" si="46"/>
        <v>114233</v>
      </c>
      <c r="I91" s="169">
        <f t="shared" si="46"/>
        <v>134929</v>
      </c>
      <c r="J91" s="171">
        <f t="shared" si="45"/>
        <v>0.1811735663074594</v>
      </c>
      <c r="K91" s="170">
        <f t="shared" si="42"/>
        <v>0.30010695393272502</v>
      </c>
      <c r="L91" s="168">
        <f>I91-H91</f>
        <v>20696</v>
      </c>
      <c r="M91" s="169">
        <f t="shared" si="44"/>
        <v>31146</v>
      </c>
      <c r="N91" s="170">
        <f t="shared" si="41"/>
        <v>3.1172316984591386E-2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37184</v>
      </c>
      <c r="D93" s="176">
        <v>37387</v>
      </c>
      <c r="E93" s="176">
        <v>16374</v>
      </c>
      <c r="F93" s="176">
        <v>34377</v>
      </c>
      <c r="G93" s="176">
        <v>34377</v>
      </c>
      <c r="H93" s="176">
        <v>41604</v>
      </c>
      <c r="I93" s="176">
        <v>38605</v>
      </c>
      <c r="J93" s="177">
        <f>IFERROR(I93/H93-1,"-")</f>
        <v>-7.2084414960099985E-2</v>
      </c>
      <c r="K93" s="177">
        <f>IFERROR(I93/D93-1,"-")</f>
        <v>3.2578168882231751E-2</v>
      </c>
      <c r="L93" s="176">
        <f>I93-H93</f>
        <v>-2999</v>
      </c>
      <c r="M93" s="176">
        <f>I93-D93</f>
        <v>1218</v>
      </c>
      <c r="N93" s="177">
        <f t="shared" ref="N93:N105" si="48">I93/I$9</f>
        <v>8.9188187653517804E-3</v>
      </c>
    </row>
    <row r="94" spans="1:14" x14ac:dyDescent="0.25">
      <c r="A94" s="1" t="s">
        <v>96</v>
      </c>
      <c r="B94" s="157" t="s">
        <v>97</v>
      </c>
      <c r="C94" s="158">
        <v>23079</v>
      </c>
      <c r="D94" s="158">
        <v>24136</v>
      </c>
      <c r="E94" s="158">
        <v>9870</v>
      </c>
      <c r="F94" s="158">
        <v>21675</v>
      </c>
      <c r="G94" s="158">
        <v>21675</v>
      </c>
      <c r="H94" s="158">
        <v>27233</v>
      </c>
      <c r="I94" s="158">
        <v>22651</v>
      </c>
      <c r="J94" s="160">
        <f>IFERROR(I94/H94-1,"-")</f>
        <v>-0.16825175338743437</v>
      </c>
      <c r="K94" s="159">
        <f t="shared" ref="K94:K105" si="49">IFERROR(I94/D94-1,"-")</f>
        <v>-6.1526350679482977E-2</v>
      </c>
      <c r="L94" s="157">
        <f t="shared" ref="L94:L104" si="50">I94-H94</f>
        <v>-4582</v>
      </c>
      <c r="M94" s="158">
        <f t="shared" ref="M94:M105" si="51">I94-D94</f>
        <v>-1485</v>
      </c>
      <c r="N94" s="159">
        <f t="shared" si="48"/>
        <v>5.2330051509903693E-3</v>
      </c>
    </row>
    <row r="95" spans="1:14" x14ac:dyDescent="0.25">
      <c r="A95" s="161" t="s">
        <v>103</v>
      </c>
      <c r="B95" s="162" t="s">
        <v>103</v>
      </c>
      <c r="C95" s="163">
        <v>11213</v>
      </c>
      <c r="D95" s="163">
        <v>11713</v>
      </c>
      <c r="E95" s="163">
        <v>5398</v>
      </c>
      <c r="F95" s="163">
        <v>10123</v>
      </c>
      <c r="G95" s="163">
        <v>10123</v>
      </c>
      <c r="H95" s="163">
        <v>8763</v>
      </c>
      <c r="I95" s="163">
        <v>6545</v>
      </c>
      <c r="J95" s="165">
        <f>IFERROR(I95/H95-1,"-")</f>
        <v>-0.25310966563962112</v>
      </c>
      <c r="K95" s="164">
        <f t="shared" si="49"/>
        <v>-0.44121915820029023</v>
      </c>
      <c r="L95" s="162">
        <f t="shared" si="50"/>
        <v>-2218</v>
      </c>
      <c r="M95" s="163">
        <f t="shared" si="51"/>
        <v>-5168</v>
      </c>
      <c r="N95" s="164">
        <f t="shared" si="48"/>
        <v>1.5120753482509366E-3</v>
      </c>
    </row>
    <row r="96" spans="1:14" x14ac:dyDescent="0.25">
      <c r="A96" s="161" t="s">
        <v>100</v>
      </c>
      <c r="B96" s="162" t="s">
        <v>100</v>
      </c>
      <c r="C96" s="163">
        <v>11866</v>
      </c>
      <c r="D96" s="163">
        <v>12423</v>
      </c>
      <c r="E96" s="163">
        <v>4472</v>
      </c>
      <c r="F96" s="163">
        <v>11552</v>
      </c>
      <c r="G96" s="163">
        <v>11552</v>
      </c>
      <c r="H96" s="163">
        <v>18470</v>
      </c>
      <c r="I96" s="163">
        <v>16106</v>
      </c>
      <c r="J96" s="165">
        <f>IFERROR(I96/H96-1,"-")</f>
        <v>-0.1279913373037358</v>
      </c>
      <c r="K96" s="164">
        <f t="shared" si="49"/>
        <v>0.29646623198905253</v>
      </c>
      <c r="L96" s="162">
        <f t="shared" si="50"/>
        <v>-2364</v>
      </c>
      <c r="M96" s="163">
        <f t="shared" si="51"/>
        <v>3683</v>
      </c>
      <c r="N96" s="164">
        <f t="shared" si="48"/>
        <v>3.7209298027394322E-3</v>
      </c>
    </row>
    <row r="97" spans="1:14" x14ac:dyDescent="0.25">
      <c r="A97" s="1"/>
      <c r="B97" s="157" t="s">
        <v>107</v>
      </c>
      <c r="C97" s="158">
        <v>14105</v>
      </c>
      <c r="D97" s="158">
        <v>13251</v>
      </c>
      <c r="E97" s="158">
        <v>6504</v>
      </c>
      <c r="F97" s="158">
        <v>12702</v>
      </c>
      <c r="G97" s="158">
        <v>12702</v>
      </c>
      <c r="H97" s="158">
        <v>14371</v>
      </c>
      <c r="I97" s="158">
        <v>15954</v>
      </c>
      <c r="J97" s="160">
        <f>IFERROR(I97/H97-1,"-")</f>
        <v>0.11015239023032497</v>
      </c>
      <c r="K97" s="159">
        <f t="shared" si="49"/>
        <v>0.20398460493547654</v>
      </c>
      <c r="L97" s="157">
        <f t="shared" si="50"/>
        <v>1583</v>
      </c>
      <c r="M97" s="158">
        <f t="shared" si="51"/>
        <v>2703</v>
      </c>
      <c r="N97" s="159">
        <f t="shared" si="48"/>
        <v>3.685813614361412E-3</v>
      </c>
    </row>
    <row r="98" spans="1:14" s="56" customFormat="1" x14ac:dyDescent="0.25">
      <c r="B98" s="162" t="s">
        <v>110</v>
      </c>
      <c r="C98" s="163">
        <v>1604</v>
      </c>
      <c r="D98" s="163">
        <v>1757</v>
      </c>
      <c r="E98" s="163">
        <v>1118</v>
      </c>
      <c r="F98" s="163">
        <v>1681</v>
      </c>
      <c r="G98" s="163">
        <v>1681</v>
      </c>
      <c r="H98" s="163">
        <v>2097</v>
      </c>
      <c r="I98" s="163">
        <v>2330</v>
      </c>
      <c r="J98" s="165">
        <f t="shared" ref="J98:J105" si="52">IFERROR(I98/H98-1,"-")</f>
        <v>0.11111111111111116</v>
      </c>
      <c r="K98" s="164">
        <f t="shared" si="49"/>
        <v>0.32612407512805919</v>
      </c>
      <c r="L98" s="162">
        <f t="shared" si="50"/>
        <v>233</v>
      </c>
      <c r="M98" s="163">
        <f t="shared" si="51"/>
        <v>573</v>
      </c>
      <c r="N98" s="164">
        <f t="shared" si="48"/>
        <v>5.3829420342623108E-4</v>
      </c>
    </row>
    <row r="99" spans="1:14" s="56" customFormat="1" x14ac:dyDescent="0.25">
      <c r="B99" s="162" t="s">
        <v>113</v>
      </c>
      <c r="C99" s="163">
        <v>3352</v>
      </c>
      <c r="D99" s="163">
        <v>2865</v>
      </c>
      <c r="E99" s="163">
        <v>1393</v>
      </c>
      <c r="F99" s="163">
        <v>2576</v>
      </c>
      <c r="G99" s="163">
        <v>2576</v>
      </c>
      <c r="H99" s="163">
        <v>2792</v>
      </c>
      <c r="I99" s="163">
        <v>3232</v>
      </c>
      <c r="J99" s="165">
        <f t="shared" si="52"/>
        <v>0.15759312320916896</v>
      </c>
      <c r="K99" s="164">
        <f t="shared" si="49"/>
        <v>0.12809773123909252</v>
      </c>
      <c r="L99" s="162">
        <f t="shared" si="50"/>
        <v>440</v>
      </c>
      <c r="M99" s="163">
        <f t="shared" si="51"/>
        <v>367</v>
      </c>
      <c r="N99" s="164">
        <f t="shared" si="48"/>
        <v>7.4668105814316684E-4</v>
      </c>
    </row>
    <row r="100" spans="1:14" x14ac:dyDescent="0.25">
      <c r="A100" s="1"/>
      <c r="B100" s="162" t="s">
        <v>116</v>
      </c>
      <c r="C100" s="163">
        <v>3029</v>
      </c>
      <c r="D100" s="163">
        <v>2734</v>
      </c>
      <c r="E100" s="163">
        <v>1504</v>
      </c>
      <c r="F100" s="163">
        <v>2515</v>
      </c>
      <c r="G100" s="163">
        <v>2515</v>
      </c>
      <c r="H100" s="163">
        <v>2697</v>
      </c>
      <c r="I100" s="163">
        <v>2721</v>
      </c>
      <c r="J100" s="165">
        <f t="shared" si="52"/>
        <v>8.8987764182424378E-3</v>
      </c>
      <c r="K100" s="164">
        <f t="shared" si="49"/>
        <v>-4.7549378200438808E-3</v>
      </c>
      <c r="L100" s="162">
        <f t="shared" si="50"/>
        <v>24</v>
      </c>
      <c r="M100" s="163">
        <f t="shared" si="51"/>
        <v>-13</v>
      </c>
      <c r="N100" s="164">
        <f t="shared" si="48"/>
        <v>6.286259774775857E-4</v>
      </c>
    </row>
    <row r="101" spans="1:14" x14ac:dyDescent="0.25">
      <c r="A101" s="1"/>
      <c r="B101" s="162" t="s">
        <v>123</v>
      </c>
      <c r="C101" s="163">
        <v>431</v>
      </c>
      <c r="D101" s="163">
        <v>447</v>
      </c>
      <c r="E101" s="163">
        <v>291</v>
      </c>
      <c r="F101" s="163">
        <v>897</v>
      </c>
      <c r="G101" s="163">
        <v>897</v>
      </c>
      <c r="H101" s="163">
        <v>680</v>
      </c>
      <c r="I101" s="163">
        <v>748</v>
      </c>
      <c r="J101" s="165">
        <f t="shared" si="52"/>
        <v>0.10000000000000009</v>
      </c>
      <c r="K101" s="164">
        <f t="shared" si="49"/>
        <v>0.67337807606263977</v>
      </c>
      <c r="L101" s="162">
        <f t="shared" si="50"/>
        <v>68</v>
      </c>
      <c r="M101" s="163">
        <f t="shared" si="51"/>
        <v>301</v>
      </c>
      <c r="N101" s="164">
        <f t="shared" si="48"/>
        <v>1.7280861122867847E-4</v>
      </c>
    </row>
    <row r="102" spans="1:14" x14ac:dyDescent="0.25">
      <c r="A102" s="1"/>
      <c r="B102" s="162" t="s">
        <v>119</v>
      </c>
      <c r="C102" s="163">
        <v>320</v>
      </c>
      <c r="D102" s="163">
        <v>376</v>
      </c>
      <c r="E102" s="163">
        <v>187</v>
      </c>
      <c r="F102" s="163">
        <v>526</v>
      </c>
      <c r="G102" s="163">
        <v>526</v>
      </c>
      <c r="H102" s="163">
        <v>406</v>
      </c>
      <c r="I102" s="163">
        <v>639</v>
      </c>
      <c r="J102" s="165">
        <f t="shared" si="52"/>
        <v>0.57389162561576357</v>
      </c>
      <c r="K102" s="164">
        <f t="shared" si="49"/>
        <v>0.69946808510638303</v>
      </c>
      <c r="L102" s="162">
        <f t="shared" si="50"/>
        <v>233</v>
      </c>
      <c r="M102" s="163">
        <f t="shared" si="51"/>
        <v>263</v>
      </c>
      <c r="N102" s="164">
        <f t="shared" si="48"/>
        <v>1.4762660772075608E-4</v>
      </c>
    </row>
    <row r="103" spans="1:14" x14ac:dyDescent="0.25">
      <c r="A103" s="1"/>
      <c r="B103" s="162" t="s">
        <v>128</v>
      </c>
      <c r="C103" s="163">
        <v>99</v>
      </c>
      <c r="D103" s="163">
        <v>124</v>
      </c>
      <c r="E103" s="163">
        <v>126</v>
      </c>
      <c r="F103" s="163">
        <v>217</v>
      </c>
      <c r="G103" s="163">
        <v>217</v>
      </c>
      <c r="H103" s="163">
        <v>105</v>
      </c>
      <c r="I103" s="163">
        <v>179</v>
      </c>
      <c r="J103" s="165">
        <f t="shared" si="52"/>
        <v>0.7047619047619047</v>
      </c>
      <c r="K103" s="164">
        <f t="shared" si="49"/>
        <v>0.44354838709677424</v>
      </c>
      <c r="L103" s="162">
        <f t="shared" si="50"/>
        <v>74</v>
      </c>
      <c r="M103" s="163">
        <f t="shared" si="51"/>
        <v>55</v>
      </c>
      <c r="N103" s="164">
        <f t="shared" si="48"/>
        <v>4.1353932366221184E-5</v>
      </c>
    </row>
    <row r="104" spans="1:14" x14ac:dyDescent="0.25">
      <c r="A104" s="161" t="s">
        <v>144</v>
      </c>
      <c r="B104" s="162" t="s">
        <v>131</v>
      </c>
      <c r="C104" s="163">
        <v>261</v>
      </c>
      <c r="D104" s="163">
        <v>153</v>
      </c>
      <c r="E104" s="163">
        <v>73</v>
      </c>
      <c r="F104" s="163">
        <v>110</v>
      </c>
      <c r="G104" s="163">
        <v>110</v>
      </c>
      <c r="H104" s="163">
        <v>189</v>
      </c>
      <c r="I104" s="163">
        <v>313</v>
      </c>
      <c r="J104" s="165">
        <f t="shared" si="52"/>
        <v>0.65608465608465605</v>
      </c>
      <c r="K104" s="164">
        <f t="shared" si="49"/>
        <v>1.0457516339869279</v>
      </c>
      <c r="L104" s="162">
        <f t="shared" si="50"/>
        <v>124</v>
      </c>
      <c r="M104" s="163">
        <f t="shared" si="51"/>
        <v>160</v>
      </c>
      <c r="N104" s="164">
        <f t="shared" si="48"/>
        <v>7.2311624752107435E-5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5009</v>
      </c>
      <c r="D105" s="169">
        <f t="shared" si="53"/>
        <v>4795</v>
      </c>
      <c r="E105" s="169">
        <f t="shared" si="53"/>
        <v>1812</v>
      </c>
      <c r="F105" s="169">
        <f t="shared" ref="F105" si="54">F97-SUM(F98:F104)</f>
        <v>4180</v>
      </c>
      <c r="G105" s="169">
        <f t="shared" si="53"/>
        <v>4180</v>
      </c>
      <c r="H105" s="169">
        <f t="shared" si="53"/>
        <v>5405</v>
      </c>
      <c r="I105" s="169">
        <f t="shared" si="53"/>
        <v>5792</v>
      </c>
      <c r="J105" s="171">
        <f t="shared" si="52"/>
        <v>7.1600370027752103E-2</v>
      </c>
      <c r="K105" s="170">
        <f t="shared" si="49"/>
        <v>0.20792492179353483</v>
      </c>
      <c r="L105" s="168">
        <f>I105-H105</f>
        <v>387</v>
      </c>
      <c r="M105" s="169">
        <f t="shared" si="51"/>
        <v>997</v>
      </c>
      <c r="N105" s="170">
        <f t="shared" si="48"/>
        <v>1.3381115992466654E-3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116800</v>
      </c>
      <c r="D107" s="176">
        <v>115117</v>
      </c>
      <c r="E107" s="176">
        <v>56783</v>
      </c>
      <c r="F107" s="176">
        <v>150691</v>
      </c>
      <c r="G107" s="176">
        <v>150691</v>
      </c>
      <c r="H107" s="176">
        <v>191150</v>
      </c>
      <c r="I107" s="176">
        <v>187665</v>
      </c>
      <c r="J107" s="177">
        <f>IFERROR(I107/H107-1,"-")</f>
        <v>-1.8231755166099872E-2</v>
      </c>
      <c r="K107" s="177">
        <f>IFERROR(I107/D107-1,"-")</f>
        <v>0.6302110027189729</v>
      </c>
      <c r="L107" s="176">
        <f>I107-H107</f>
        <v>-3485</v>
      </c>
      <c r="M107" s="176">
        <f>I107-D107</f>
        <v>72548</v>
      </c>
      <c r="N107" s="177">
        <f t="shared" ref="N107:N119" si="55">I107/I$9</f>
        <v>4.3355786131323452E-2</v>
      </c>
    </row>
    <row r="108" spans="1:14" x14ac:dyDescent="0.25">
      <c r="A108" s="1" t="s">
        <v>96</v>
      </c>
      <c r="B108" s="157" t="s">
        <v>97</v>
      </c>
      <c r="C108" s="158">
        <v>23127</v>
      </c>
      <c r="D108" s="158">
        <v>23030</v>
      </c>
      <c r="E108" s="158">
        <v>17766</v>
      </c>
      <c r="F108" s="158">
        <v>34685</v>
      </c>
      <c r="G108" s="158">
        <v>34685</v>
      </c>
      <c r="H108" s="158">
        <v>41543</v>
      </c>
      <c r="I108" s="158">
        <v>38704</v>
      </c>
      <c r="J108" s="160">
        <f>IFERROR(I108/H108-1,"-")</f>
        <v>-6.8338829646390487E-2</v>
      </c>
      <c r="K108" s="159">
        <f t="shared" ref="K108:K119" si="56">IFERROR(I108/D108-1,"-")</f>
        <v>0.68059053408597481</v>
      </c>
      <c r="L108" s="157">
        <f t="shared" ref="L108:L118" si="57">I108-H108</f>
        <v>-2839</v>
      </c>
      <c r="M108" s="158">
        <f t="shared" ref="M108:M119" si="58">I108-D108</f>
        <v>15674</v>
      </c>
      <c r="N108" s="159">
        <f t="shared" si="55"/>
        <v>8.9416904933085177E-3</v>
      </c>
    </row>
    <row r="109" spans="1:14" x14ac:dyDescent="0.25">
      <c r="A109" s="161" t="s">
        <v>103</v>
      </c>
      <c r="B109" s="162" t="s">
        <v>103</v>
      </c>
      <c r="C109" s="163">
        <v>10105</v>
      </c>
      <c r="D109" s="163">
        <v>8635</v>
      </c>
      <c r="E109" s="163">
        <v>1974</v>
      </c>
      <c r="F109" s="163">
        <v>12582</v>
      </c>
      <c r="G109" s="163">
        <v>12582</v>
      </c>
      <c r="H109" s="163">
        <v>15999</v>
      </c>
      <c r="I109" s="163">
        <v>12288</v>
      </c>
      <c r="J109" s="165">
        <f>IFERROR(I109/H109-1,"-")</f>
        <v>-0.2319519969998125</v>
      </c>
      <c r="K109" s="164">
        <f t="shared" si="56"/>
        <v>0.42304574406485229</v>
      </c>
      <c r="L109" s="162">
        <f t="shared" si="57"/>
        <v>-3711</v>
      </c>
      <c r="M109" s="163">
        <f t="shared" si="58"/>
        <v>3653</v>
      </c>
      <c r="N109" s="164">
        <f t="shared" si="55"/>
        <v>2.838866597296793E-3</v>
      </c>
    </row>
    <row r="110" spans="1:14" x14ac:dyDescent="0.25">
      <c r="A110" s="161" t="s">
        <v>100</v>
      </c>
      <c r="B110" s="162" t="s">
        <v>100</v>
      </c>
      <c r="C110" s="163">
        <v>13022</v>
      </c>
      <c r="D110" s="163">
        <v>14395</v>
      </c>
      <c r="E110" s="163">
        <v>15792</v>
      </c>
      <c r="F110" s="163">
        <v>22103</v>
      </c>
      <c r="G110" s="163">
        <v>22103</v>
      </c>
      <c r="H110" s="163">
        <v>25544</v>
      </c>
      <c r="I110" s="163">
        <v>26416</v>
      </c>
      <c r="J110" s="165">
        <f>IFERROR(I110/H110-1,"-")</f>
        <v>3.4137175070466652E-2</v>
      </c>
      <c r="K110" s="164">
        <f t="shared" si="56"/>
        <v>0.835081625564432</v>
      </c>
      <c r="L110" s="162">
        <f t="shared" si="57"/>
        <v>872</v>
      </c>
      <c r="M110" s="163">
        <f t="shared" si="58"/>
        <v>12021</v>
      </c>
      <c r="N110" s="164">
        <f t="shared" si="55"/>
        <v>6.1028238960117252E-3</v>
      </c>
    </row>
    <row r="111" spans="1:14" x14ac:dyDescent="0.25">
      <c r="A111" s="1"/>
      <c r="B111" s="157" t="s">
        <v>107</v>
      </c>
      <c r="C111" s="158">
        <v>93673</v>
      </c>
      <c r="D111" s="158">
        <v>92087</v>
      </c>
      <c r="E111" s="158">
        <v>39017</v>
      </c>
      <c r="F111" s="158">
        <v>116006</v>
      </c>
      <c r="G111" s="158">
        <v>116006</v>
      </c>
      <c r="H111" s="158">
        <v>149607</v>
      </c>
      <c r="I111" s="158">
        <v>148961</v>
      </c>
      <c r="J111" s="160">
        <f>IFERROR(I111/H111-1,"-")</f>
        <v>-4.3179797736736525E-3</v>
      </c>
      <c r="K111" s="159">
        <f t="shared" si="56"/>
        <v>0.61761160641567203</v>
      </c>
      <c r="L111" s="157">
        <f t="shared" si="57"/>
        <v>-646</v>
      </c>
      <c r="M111" s="158">
        <f t="shared" si="58"/>
        <v>56874</v>
      </c>
      <c r="N111" s="159">
        <f t="shared" si="55"/>
        <v>3.4414095638014938E-2</v>
      </c>
    </row>
    <row r="112" spans="1:14" s="56" customFormat="1" x14ac:dyDescent="0.25">
      <c r="B112" s="162" t="s">
        <v>110</v>
      </c>
      <c r="C112" s="163">
        <v>51310</v>
      </c>
      <c r="D112" s="163">
        <v>50483</v>
      </c>
      <c r="E112" s="163">
        <v>20709</v>
      </c>
      <c r="F112" s="163">
        <v>69301</v>
      </c>
      <c r="G112" s="163">
        <v>69301</v>
      </c>
      <c r="H112" s="163">
        <v>96164</v>
      </c>
      <c r="I112" s="163">
        <v>92013</v>
      </c>
      <c r="J112" s="165">
        <f t="shared" ref="J112:J119" si="59">IFERROR(I112/H112-1,"-")</f>
        <v>-4.316584168711779E-2</v>
      </c>
      <c r="K112" s="164">
        <f t="shared" si="56"/>
        <v>0.82265317037418528</v>
      </c>
      <c r="L112" s="162">
        <f t="shared" si="57"/>
        <v>-4151</v>
      </c>
      <c r="M112" s="163">
        <f t="shared" si="58"/>
        <v>41530</v>
      </c>
      <c r="N112" s="164">
        <f t="shared" si="55"/>
        <v>2.1257538429123517E-2</v>
      </c>
    </row>
    <row r="113" spans="1:14" s="56" customFormat="1" x14ac:dyDescent="0.25">
      <c r="B113" s="162" t="s">
        <v>113</v>
      </c>
      <c r="C113" s="163">
        <v>10674</v>
      </c>
      <c r="D113" s="163">
        <v>7697</v>
      </c>
      <c r="E113" s="163">
        <v>2681</v>
      </c>
      <c r="F113" s="163">
        <v>4959</v>
      </c>
      <c r="G113" s="163">
        <v>4959</v>
      </c>
      <c r="H113" s="163">
        <v>6678</v>
      </c>
      <c r="I113" s="163">
        <v>6419</v>
      </c>
      <c r="J113" s="165">
        <f t="shared" si="59"/>
        <v>-3.8784067085953833E-2</v>
      </c>
      <c r="K113" s="164">
        <f t="shared" si="56"/>
        <v>-0.16603871638300638</v>
      </c>
      <c r="L113" s="162">
        <f t="shared" si="57"/>
        <v>-259</v>
      </c>
      <c r="M113" s="163">
        <f t="shared" si="58"/>
        <v>-1278</v>
      </c>
      <c r="N113" s="164">
        <f t="shared" si="55"/>
        <v>1.4829658763059988E-3</v>
      </c>
    </row>
    <row r="114" spans="1:14" x14ac:dyDescent="0.25">
      <c r="A114" s="1"/>
      <c r="B114" s="162" t="s">
        <v>116</v>
      </c>
      <c r="C114" s="163">
        <v>11059</v>
      </c>
      <c r="D114" s="163">
        <v>10799</v>
      </c>
      <c r="E114" s="163">
        <v>1970</v>
      </c>
      <c r="F114" s="163">
        <v>7182</v>
      </c>
      <c r="G114" s="163">
        <v>7182</v>
      </c>
      <c r="H114" s="163">
        <v>11515</v>
      </c>
      <c r="I114" s="163">
        <v>10432</v>
      </c>
      <c r="J114" s="165">
        <f t="shared" si="59"/>
        <v>-9.4051237516283082E-2</v>
      </c>
      <c r="K114" s="164">
        <f t="shared" si="56"/>
        <v>-3.3984628206315426E-2</v>
      </c>
      <c r="L114" s="162">
        <f t="shared" si="57"/>
        <v>-1083</v>
      </c>
      <c r="M114" s="163">
        <f t="shared" si="58"/>
        <v>-367</v>
      </c>
      <c r="N114" s="164">
        <f t="shared" si="55"/>
        <v>2.4100794549967563E-3</v>
      </c>
    </row>
    <row r="115" spans="1:14" x14ac:dyDescent="0.25">
      <c r="A115" s="1"/>
      <c r="B115" s="162" t="s">
        <v>123</v>
      </c>
      <c r="C115" s="163">
        <v>1832</v>
      </c>
      <c r="D115" s="163">
        <v>2230</v>
      </c>
      <c r="E115" s="163">
        <v>1136</v>
      </c>
      <c r="F115" s="163">
        <v>4985</v>
      </c>
      <c r="G115" s="163">
        <v>4985</v>
      </c>
      <c r="H115" s="163">
        <v>4884</v>
      </c>
      <c r="I115" s="163">
        <v>4841</v>
      </c>
      <c r="J115" s="165">
        <f t="shared" si="59"/>
        <v>-8.8042588042588354E-3</v>
      </c>
      <c r="K115" s="164">
        <f t="shared" si="56"/>
        <v>1.1708520179372197</v>
      </c>
      <c r="L115" s="162">
        <f t="shared" si="57"/>
        <v>-43</v>
      </c>
      <c r="M115" s="163">
        <f t="shared" si="58"/>
        <v>2611</v>
      </c>
      <c r="N115" s="164">
        <f t="shared" si="55"/>
        <v>1.1184043943289204E-3</v>
      </c>
    </row>
    <row r="116" spans="1:14" x14ac:dyDescent="0.25">
      <c r="A116" s="1"/>
      <c r="B116" s="162" t="s">
        <v>119</v>
      </c>
      <c r="C116" s="163">
        <v>2863</v>
      </c>
      <c r="D116" s="163">
        <v>3263</v>
      </c>
      <c r="E116" s="163">
        <v>1539</v>
      </c>
      <c r="F116" s="163">
        <v>4390</v>
      </c>
      <c r="G116" s="163">
        <v>4390</v>
      </c>
      <c r="H116" s="163">
        <v>4301</v>
      </c>
      <c r="I116" s="163">
        <v>3901</v>
      </c>
      <c r="J116" s="165">
        <f t="shared" si="59"/>
        <v>-9.3001627528481734E-2</v>
      </c>
      <c r="K116" s="164">
        <f t="shared" si="56"/>
        <v>0.1955255899479007</v>
      </c>
      <c r="L116" s="162">
        <f t="shared" si="57"/>
        <v>-400</v>
      </c>
      <c r="M116" s="163">
        <f t="shared" si="58"/>
        <v>638</v>
      </c>
      <c r="N116" s="164">
        <f t="shared" si="55"/>
        <v>9.0123849251747955E-4</v>
      </c>
    </row>
    <row r="117" spans="1:14" x14ac:dyDescent="0.25">
      <c r="A117" s="1"/>
      <c r="B117" s="162" t="s">
        <v>128</v>
      </c>
      <c r="C117" s="163">
        <v>611</v>
      </c>
      <c r="D117" s="163">
        <v>615</v>
      </c>
      <c r="E117" s="163">
        <v>443</v>
      </c>
      <c r="F117" s="163">
        <v>639</v>
      </c>
      <c r="G117" s="163">
        <v>639</v>
      </c>
      <c r="H117" s="163">
        <v>1003</v>
      </c>
      <c r="I117" s="163">
        <v>1217</v>
      </c>
      <c r="J117" s="165">
        <f t="shared" si="59"/>
        <v>0.21335992023928219</v>
      </c>
      <c r="K117" s="164">
        <f t="shared" si="56"/>
        <v>0.97886178861788609</v>
      </c>
      <c r="L117" s="162">
        <f t="shared" si="57"/>
        <v>214</v>
      </c>
      <c r="M117" s="163">
        <f t="shared" si="58"/>
        <v>602</v>
      </c>
      <c r="N117" s="164">
        <f t="shared" si="55"/>
        <v>2.8116053457928034E-4</v>
      </c>
    </row>
    <row r="118" spans="1:14" x14ac:dyDescent="0.25">
      <c r="A118" s="161" t="s">
        <v>144</v>
      </c>
      <c r="B118" s="162" t="s">
        <v>131</v>
      </c>
      <c r="C118" s="163">
        <v>1444</v>
      </c>
      <c r="D118" s="163">
        <v>1126</v>
      </c>
      <c r="E118" s="163">
        <v>1160</v>
      </c>
      <c r="F118" s="163">
        <v>858</v>
      </c>
      <c r="G118" s="163">
        <v>858</v>
      </c>
      <c r="H118" s="163">
        <v>617</v>
      </c>
      <c r="I118" s="163">
        <v>1444</v>
      </c>
      <c r="J118" s="165">
        <f t="shared" si="59"/>
        <v>1.3403565640194488</v>
      </c>
      <c r="K118" s="164">
        <f t="shared" si="56"/>
        <v>0.28241563055062158</v>
      </c>
      <c r="L118" s="162">
        <f t="shared" si="57"/>
        <v>827</v>
      </c>
      <c r="M118" s="163">
        <f t="shared" si="58"/>
        <v>318</v>
      </c>
      <c r="N118" s="164">
        <f t="shared" si="55"/>
        <v>3.336037895911921E-4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13880</v>
      </c>
      <c r="D119" s="169">
        <f t="shared" si="60"/>
        <v>15874</v>
      </c>
      <c r="E119" s="169">
        <f t="shared" si="60"/>
        <v>9379</v>
      </c>
      <c r="F119" s="169">
        <f t="shared" ref="F119" si="61">F111-SUM(F112:F118)</f>
        <v>23692</v>
      </c>
      <c r="G119" s="169">
        <f t="shared" si="60"/>
        <v>23692</v>
      </c>
      <c r="H119" s="169">
        <f t="shared" si="60"/>
        <v>24445</v>
      </c>
      <c r="I119" s="169">
        <f t="shared" si="60"/>
        <v>28694</v>
      </c>
      <c r="J119" s="171">
        <f t="shared" si="59"/>
        <v>0.17381877684598068</v>
      </c>
      <c r="K119" s="170">
        <f t="shared" si="56"/>
        <v>0.80760992818445265</v>
      </c>
      <c r="L119" s="168">
        <f>I119-H119</f>
        <v>4249</v>
      </c>
      <c r="M119" s="169">
        <f t="shared" si="58"/>
        <v>12820</v>
      </c>
      <c r="N119" s="170">
        <f t="shared" si="55"/>
        <v>6.6291046665717911E-3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160734</v>
      </c>
      <c r="D121" s="176">
        <v>149330</v>
      </c>
      <c r="E121" s="176">
        <v>62863</v>
      </c>
      <c r="F121" s="176">
        <v>144568</v>
      </c>
      <c r="G121" s="176">
        <v>144568</v>
      </c>
      <c r="H121" s="176">
        <v>165345</v>
      </c>
      <c r="I121" s="176">
        <v>169531</v>
      </c>
      <c r="J121" s="177">
        <f>IFERROR(I121/H121-1,"-")</f>
        <v>2.5316761922041797E-2</v>
      </c>
      <c r="K121" s="177">
        <f>IFERROR(I121/D121-1,"-")</f>
        <v>0.13527757316011524</v>
      </c>
      <c r="L121" s="176">
        <f>I121-H121</f>
        <v>4186</v>
      </c>
      <c r="M121" s="176">
        <f>I121-D121</f>
        <v>20201</v>
      </c>
      <c r="N121" s="177">
        <f t="shared" ref="N121:N133" si="62">I121/I$9</f>
        <v>3.9166332446803592E-2</v>
      </c>
    </row>
    <row r="122" spans="1:14" x14ac:dyDescent="0.25">
      <c r="A122" s="1" t="s">
        <v>96</v>
      </c>
      <c r="B122" s="157" t="s">
        <v>97</v>
      </c>
      <c r="C122" s="158">
        <v>94141</v>
      </c>
      <c r="D122" s="158">
        <v>80378</v>
      </c>
      <c r="E122" s="158">
        <v>32394</v>
      </c>
      <c r="F122" s="158">
        <v>86993</v>
      </c>
      <c r="G122" s="158">
        <v>86993</v>
      </c>
      <c r="H122" s="158">
        <v>100243</v>
      </c>
      <c r="I122" s="158">
        <v>104417</v>
      </c>
      <c r="J122" s="160">
        <f>IFERROR(I122/H122-1,"-")</f>
        <v>4.163881767305444E-2</v>
      </c>
      <c r="K122" s="159">
        <f t="shared" ref="K122:K133" si="63">IFERROR(I122/D122-1,"-")</f>
        <v>0.29907437358481181</v>
      </c>
      <c r="L122" s="157">
        <f t="shared" ref="L122:L132" si="64">I122-H122</f>
        <v>4174</v>
      </c>
      <c r="M122" s="158">
        <f t="shared" ref="M122:M133" si="65">I122-D122</f>
        <v>24039</v>
      </c>
      <c r="N122" s="159">
        <f t="shared" si="62"/>
        <v>2.4123204222814065E-2</v>
      </c>
    </row>
    <row r="123" spans="1:14" x14ac:dyDescent="0.25">
      <c r="A123" s="161" t="s">
        <v>103</v>
      </c>
      <c r="B123" s="162" t="s">
        <v>103</v>
      </c>
      <c r="C123" s="163">
        <v>52485</v>
      </c>
      <c r="D123" s="163">
        <v>40473</v>
      </c>
      <c r="E123" s="163">
        <v>15419</v>
      </c>
      <c r="F123" s="163">
        <v>45207</v>
      </c>
      <c r="G123" s="163">
        <v>45207</v>
      </c>
      <c r="H123" s="163">
        <v>45339</v>
      </c>
      <c r="I123" s="163">
        <v>50531</v>
      </c>
      <c r="J123" s="165">
        <f>IFERROR(I123/H123-1,"-")</f>
        <v>0.11451509737753374</v>
      </c>
      <c r="K123" s="164">
        <f t="shared" si="63"/>
        <v>0.24851135324784424</v>
      </c>
      <c r="L123" s="162">
        <f t="shared" si="64"/>
        <v>5192</v>
      </c>
      <c r="M123" s="163">
        <f t="shared" si="65"/>
        <v>10058</v>
      </c>
      <c r="N123" s="164">
        <f t="shared" si="62"/>
        <v>1.1674053387695657E-2</v>
      </c>
    </row>
    <row r="124" spans="1:14" x14ac:dyDescent="0.25">
      <c r="A124" s="161" t="s">
        <v>100</v>
      </c>
      <c r="B124" s="162" t="s">
        <v>100</v>
      </c>
      <c r="C124" s="163">
        <v>41656</v>
      </c>
      <c r="D124" s="163">
        <v>39905</v>
      </c>
      <c r="E124" s="163">
        <v>16975</v>
      </c>
      <c r="F124" s="163">
        <v>41786</v>
      </c>
      <c r="G124" s="163">
        <v>41786</v>
      </c>
      <c r="H124" s="163">
        <v>54904</v>
      </c>
      <c r="I124" s="163">
        <v>53886</v>
      </c>
      <c r="J124" s="165">
        <f>IFERROR(I124/H124-1,"-")</f>
        <v>-1.8541454174559213E-2</v>
      </c>
      <c r="K124" s="164">
        <f t="shared" si="63"/>
        <v>0.35035709810800642</v>
      </c>
      <c r="L124" s="162">
        <f t="shared" si="64"/>
        <v>-1018</v>
      </c>
      <c r="M124" s="163">
        <f t="shared" si="65"/>
        <v>13981</v>
      </c>
      <c r="N124" s="164">
        <f t="shared" si="62"/>
        <v>1.2449150835118406E-2</v>
      </c>
    </row>
    <row r="125" spans="1:14" x14ac:dyDescent="0.25">
      <c r="A125" s="1"/>
      <c r="B125" s="157" t="s">
        <v>107</v>
      </c>
      <c r="C125" s="158">
        <v>66593</v>
      </c>
      <c r="D125" s="158">
        <v>68952</v>
      </c>
      <c r="E125" s="158">
        <v>30469</v>
      </c>
      <c r="F125" s="158">
        <v>57575</v>
      </c>
      <c r="G125" s="158">
        <v>57575</v>
      </c>
      <c r="H125" s="158">
        <v>65102</v>
      </c>
      <c r="I125" s="158">
        <v>65114</v>
      </c>
      <c r="J125" s="160">
        <f>IFERROR(I125/H125-1,"-")</f>
        <v>1.8432613437369127E-4</v>
      </c>
      <c r="K125" s="159">
        <f t="shared" si="63"/>
        <v>-5.5661909734307957E-2</v>
      </c>
      <c r="L125" s="157">
        <f t="shared" si="64"/>
        <v>12</v>
      </c>
      <c r="M125" s="158">
        <f t="shared" si="65"/>
        <v>-3838</v>
      </c>
      <c r="N125" s="159">
        <f t="shared" si="62"/>
        <v>1.5043128223989531E-2</v>
      </c>
    </row>
    <row r="126" spans="1:14" s="56" customFormat="1" x14ac:dyDescent="0.25">
      <c r="B126" s="162" t="s">
        <v>110</v>
      </c>
      <c r="C126" s="163">
        <v>8789</v>
      </c>
      <c r="D126" s="163">
        <v>7272</v>
      </c>
      <c r="E126" s="163">
        <v>3184</v>
      </c>
      <c r="F126" s="163">
        <v>6182</v>
      </c>
      <c r="G126" s="163">
        <v>6182</v>
      </c>
      <c r="H126" s="163">
        <v>8634</v>
      </c>
      <c r="I126" s="163">
        <v>7829</v>
      </c>
      <c r="J126" s="165">
        <f t="shared" ref="J126:J133" si="66">IFERROR(I126/H126-1,"-")</f>
        <v>-9.3236043548760694E-2</v>
      </c>
      <c r="K126" s="164">
        <f t="shared" si="63"/>
        <v>7.6595159515951527E-2</v>
      </c>
      <c r="L126" s="162">
        <f t="shared" si="64"/>
        <v>-805</v>
      </c>
      <c r="M126" s="163">
        <f t="shared" si="65"/>
        <v>557</v>
      </c>
      <c r="N126" s="164">
        <f t="shared" si="62"/>
        <v>1.8087147290231601E-3</v>
      </c>
    </row>
    <row r="127" spans="1:14" s="56" customFormat="1" x14ac:dyDescent="0.25">
      <c r="B127" s="162" t="s">
        <v>113</v>
      </c>
      <c r="C127" s="163">
        <v>7649</v>
      </c>
      <c r="D127" s="163">
        <v>6774</v>
      </c>
      <c r="E127" s="163">
        <v>3368</v>
      </c>
      <c r="F127" s="163">
        <v>6247</v>
      </c>
      <c r="G127" s="163">
        <v>6247</v>
      </c>
      <c r="H127" s="163">
        <v>9339</v>
      </c>
      <c r="I127" s="163">
        <v>8995</v>
      </c>
      <c r="J127" s="165">
        <f t="shared" si="66"/>
        <v>-3.6834778884248798E-2</v>
      </c>
      <c r="K127" s="164">
        <f t="shared" si="63"/>
        <v>0.32787127251254788</v>
      </c>
      <c r="L127" s="162">
        <f t="shared" si="64"/>
        <v>-344</v>
      </c>
      <c r="M127" s="163">
        <f t="shared" si="65"/>
        <v>2221</v>
      </c>
      <c r="N127" s="164">
        <f t="shared" si="62"/>
        <v>2.0780928582913943E-3</v>
      </c>
    </row>
    <row r="128" spans="1:14" x14ac:dyDescent="0.25">
      <c r="A128" s="1"/>
      <c r="B128" s="162" t="s">
        <v>116</v>
      </c>
      <c r="C128" s="163">
        <v>4676</v>
      </c>
      <c r="D128" s="163">
        <v>4824</v>
      </c>
      <c r="E128" s="163">
        <v>2241</v>
      </c>
      <c r="F128" s="163">
        <v>5675</v>
      </c>
      <c r="G128" s="163">
        <v>5675</v>
      </c>
      <c r="H128" s="163">
        <v>6182</v>
      </c>
      <c r="I128" s="163">
        <v>6008</v>
      </c>
      <c r="J128" s="165">
        <f t="shared" si="66"/>
        <v>-2.8146230993206123E-2</v>
      </c>
      <c r="K128" s="164">
        <f t="shared" si="63"/>
        <v>0.24543946932006633</v>
      </c>
      <c r="L128" s="162">
        <f t="shared" si="64"/>
        <v>-174</v>
      </c>
      <c r="M128" s="163">
        <f t="shared" si="65"/>
        <v>1184</v>
      </c>
      <c r="N128" s="164">
        <f t="shared" si="62"/>
        <v>1.3880135511522731E-3</v>
      </c>
    </row>
    <row r="129" spans="1:14" x14ac:dyDescent="0.25">
      <c r="A129" s="1"/>
      <c r="B129" s="162" t="s">
        <v>123</v>
      </c>
      <c r="C129" s="163">
        <v>1188</v>
      </c>
      <c r="D129" s="163">
        <v>1167</v>
      </c>
      <c r="E129" s="163">
        <v>608</v>
      </c>
      <c r="F129" s="163">
        <v>1732</v>
      </c>
      <c r="G129" s="163">
        <v>1732</v>
      </c>
      <c r="H129" s="163">
        <v>1847</v>
      </c>
      <c r="I129" s="163">
        <v>1702</v>
      </c>
      <c r="J129" s="165">
        <f t="shared" si="66"/>
        <v>-7.8505684894423444E-2</v>
      </c>
      <c r="K129" s="164">
        <f t="shared" si="63"/>
        <v>0.45844044558697505</v>
      </c>
      <c r="L129" s="162">
        <f t="shared" si="64"/>
        <v>-145</v>
      </c>
      <c r="M129" s="163">
        <f t="shared" si="65"/>
        <v>535</v>
      </c>
      <c r="N129" s="164">
        <f t="shared" si="62"/>
        <v>3.9320889881177905E-4</v>
      </c>
    </row>
    <row r="130" spans="1:14" x14ac:dyDescent="0.25">
      <c r="A130" s="1"/>
      <c r="B130" s="162" t="s">
        <v>119</v>
      </c>
      <c r="C130" s="163">
        <v>1224</v>
      </c>
      <c r="D130" s="163">
        <v>978</v>
      </c>
      <c r="E130" s="163">
        <v>531</v>
      </c>
      <c r="F130" s="163">
        <v>1251</v>
      </c>
      <c r="G130" s="163">
        <v>1251</v>
      </c>
      <c r="H130" s="163">
        <v>1281</v>
      </c>
      <c r="I130" s="163">
        <v>1324</v>
      </c>
      <c r="J130" s="165">
        <f t="shared" si="66"/>
        <v>3.3567525370804097E-2</v>
      </c>
      <c r="K130" s="164">
        <f t="shared" si="63"/>
        <v>0.35378323108384468</v>
      </c>
      <c r="L130" s="162">
        <f t="shared" si="64"/>
        <v>43</v>
      </c>
      <c r="M130" s="163">
        <f t="shared" si="65"/>
        <v>346</v>
      </c>
      <c r="N130" s="164">
        <f t="shared" si="62"/>
        <v>3.0588048297696562E-4</v>
      </c>
    </row>
    <row r="131" spans="1:14" x14ac:dyDescent="0.25">
      <c r="A131" s="1"/>
      <c r="B131" s="162" t="s">
        <v>128</v>
      </c>
      <c r="C131" s="163">
        <v>1063</v>
      </c>
      <c r="D131" s="163">
        <v>1144</v>
      </c>
      <c r="E131" s="163">
        <v>680</v>
      </c>
      <c r="F131" s="163">
        <v>672</v>
      </c>
      <c r="G131" s="163">
        <v>672</v>
      </c>
      <c r="H131" s="163">
        <v>883</v>
      </c>
      <c r="I131" s="163">
        <v>1004</v>
      </c>
      <c r="J131" s="165">
        <f t="shared" si="66"/>
        <v>0.13703284258210635</v>
      </c>
      <c r="K131" s="164">
        <f t="shared" si="63"/>
        <v>-0.1223776223776224</v>
      </c>
      <c r="L131" s="162">
        <f t="shared" si="64"/>
        <v>121</v>
      </c>
      <c r="M131" s="163">
        <f t="shared" si="65"/>
        <v>-140</v>
      </c>
      <c r="N131" s="164">
        <f t="shared" si="62"/>
        <v>2.3195166533902833E-4</v>
      </c>
    </row>
    <row r="132" spans="1:14" x14ac:dyDescent="0.25">
      <c r="A132" s="161" t="s">
        <v>144</v>
      </c>
      <c r="B132" s="162" t="s">
        <v>131</v>
      </c>
      <c r="C132" s="163">
        <v>2016</v>
      </c>
      <c r="D132" s="163">
        <v>1718</v>
      </c>
      <c r="E132" s="163">
        <v>1033</v>
      </c>
      <c r="F132" s="163">
        <v>1122</v>
      </c>
      <c r="G132" s="163">
        <v>1122</v>
      </c>
      <c r="H132" s="163">
        <v>1593</v>
      </c>
      <c r="I132" s="163">
        <v>1519</v>
      </c>
      <c r="J132" s="165">
        <f t="shared" si="66"/>
        <v>-4.6453232893910901E-2</v>
      </c>
      <c r="K132" s="164">
        <f t="shared" si="63"/>
        <v>-0.11583236321303847</v>
      </c>
      <c r="L132" s="162">
        <f t="shared" si="64"/>
        <v>-74</v>
      </c>
      <c r="M132" s="163">
        <f t="shared" si="65"/>
        <v>-199</v>
      </c>
      <c r="N132" s="164">
        <f t="shared" si="62"/>
        <v>3.5093085622508368E-4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39988</v>
      </c>
      <c r="D133" s="169">
        <f t="shared" si="67"/>
        <v>45075</v>
      </c>
      <c r="E133" s="169">
        <f t="shared" si="67"/>
        <v>18824</v>
      </c>
      <c r="F133" s="169">
        <f t="shared" ref="F133" si="68">F125-SUM(F126:F132)</f>
        <v>34694</v>
      </c>
      <c r="G133" s="169">
        <f t="shared" si="67"/>
        <v>34694</v>
      </c>
      <c r="H133" s="169">
        <f t="shared" si="67"/>
        <v>35343</v>
      </c>
      <c r="I133" s="169">
        <f t="shared" si="67"/>
        <v>36733</v>
      </c>
      <c r="J133" s="171">
        <f t="shared" si="66"/>
        <v>3.9328862858274638E-2</v>
      </c>
      <c r="K133" s="170">
        <f t="shared" si="63"/>
        <v>-0.18506932889628402</v>
      </c>
      <c r="L133" s="168">
        <f>I133-H133</f>
        <v>1390</v>
      </c>
      <c r="M133" s="169">
        <f t="shared" si="65"/>
        <v>-8342</v>
      </c>
      <c r="N133" s="170">
        <f t="shared" si="62"/>
        <v>8.486335182169848E-3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223594</v>
      </c>
      <c r="D135" s="176">
        <v>197984</v>
      </c>
      <c r="E135" s="176">
        <v>80740</v>
      </c>
      <c r="F135" s="176">
        <v>201809</v>
      </c>
      <c r="G135" s="176">
        <v>201809</v>
      </c>
      <c r="H135" s="176">
        <v>218175</v>
      </c>
      <c r="I135" s="176">
        <v>230645</v>
      </c>
      <c r="J135" s="177">
        <f>IFERROR(I135/H135-1,"-")</f>
        <v>5.7155952790191256E-2</v>
      </c>
      <c r="K135" s="177">
        <f>IFERROR(I135/D135-1,"-")</f>
        <v>0.16496787619201547</v>
      </c>
      <c r="L135" s="176">
        <f>I135-H135</f>
        <v>12470</v>
      </c>
      <c r="M135" s="176">
        <f>I135-D135</f>
        <v>32661</v>
      </c>
      <c r="N135" s="177">
        <f t="shared" ref="N135:N147" si="69">I135/I$9</f>
        <v>5.3285350450318909E-2</v>
      </c>
    </row>
    <row r="136" spans="1:14" x14ac:dyDescent="0.25">
      <c r="A136" s="1" t="s">
        <v>96</v>
      </c>
      <c r="B136" s="157" t="s">
        <v>97</v>
      </c>
      <c r="C136" s="158">
        <v>41740</v>
      </c>
      <c r="D136" s="158">
        <v>34597</v>
      </c>
      <c r="E136" s="158">
        <v>11671</v>
      </c>
      <c r="F136" s="158">
        <v>22548</v>
      </c>
      <c r="G136" s="158">
        <v>22548</v>
      </c>
      <c r="H136" s="158">
        <v>25182</v>
      </c>
      <c r="I136" s="158">
        <v>21768</v>
      </c>
      <c r="J136" s="160">
        <f>IFERROR(I136/H136-1,"-")</f>
        <v>-0.13557302835358587</v>
      </c>
      <c r="K136" s="159">
        <f t="shared" ref="K136:K147" si="70">IFERROR(I136/D136-1,"-")</f>
        <v>-0.37081249819348494</v>
      </c>
      <c r="L136" s="157">
        <f t="shared" ref="L136:L146" si="71">I136-H136</f>
        <v>-3414</v>
      </c>
      <c r="M136" s="158">
        <f t="shared" ref="M136:M147" si="72">I136-D136</f>
        <v>-12829</v>
      </c>
      <c r="N136" s="159">
        <f t="shared" si="69"/>
        <v>5.0290078198206856E-3</v>
      </c>
    </row>
    <row r="137" spans="1:14" x14ac:dyDescent="0.25">
      <c r="A137" s="161" t="s">
        <v>103</v>
      </c>
      <c r="B137" s="162" t="s">
        <v>103</v>
      </c>
      <c r="C137" s="163">
        <v>30557</v>
      </c>
      <c r="D137" s="163">
        <v>20724</v>
      </c>
      <c r="E137" s="163">
        <v>8355</v>
      </c>
      <c r="F137" s="163">
        <v>15250</v>
      </c>
      <c r="G137" s="163">
        <v>15250</v>
      </c>
      <c r="H137" s="163">
        <v>16233</v>
      </c>
      <c r="I137" s="163">
        <v>13928</v>
      </c>
      <c r="J137" s="165">
        <f>IFERROR(I137/H137-1,"-")</f>
        <v>-0.14199470214994148</v>
      </c>
      <c r="K137" s="164">
        <f t="shared" si="70"/>
        <v>-0.32792897124107312</v>
      </c>
      <c r="L137" s="162">
        <f t="shared" si="71"/>
        <v>-2305</v>
      </c>
      <c r="M137" s="163">
        <f t="shared" si="72"/>
        <v>-6796</v>
      </c>
      <c r="N137" s="164">
        <f t="shared" si="69"/>
        <v>3.2177517876912213E-3</v>
      </c>
    </row>
    <row r="138" spans="1:14" x14ac:dyDescent="0.25">
      <c r="A138" s="161" t="s">
        <v>100</v>
      </c>
      <c r="B138" s="162" t="s">
        <v>100</v>
      </c>
      <c r="C138" s="163">
        <v>11183</v>
      </c>
      <c r="D138" s="163">
        <v>13873</v>
      </c>
      <c r="E138" s="163">
        <v>3316</v>
      </c>
      <c r="F138" s="163">
        <v>7298</v>
      </c>
      <c r="G138" s="163">
        <v>7298</v>
      </c>
      <c r="H138" s="163">
        <v>8949</v>
      </c>
      <c r="I138" s="163">
        <v>7840</v>
      </c>
      <c r="J138" s="165">
        <f>IFERROR(I138/H138-1,"-")</f>
        <v>-0.12392446083361275</v>
      </c>
      <c r="K138" s="164">
        <f t="shared" si="70"/>
        <v>-0.43487349527859875</v>
      </c>
      <c r="L138" s="162">
        <f t="shared" si="71"/>
        <v>-1109</v>
      </c>
      <c r="M138" s="163">
        <f t="shared" si="72"/>
        <v>-6033</v>
      </c>
      <c r="N138" s="164">
        <f t="shared" si="69"/>
        <v>1.811256032129464E-3</v>
      </c>
    </row>
    <row r="139" spans="1:14" x14ac:dyDescent="0.25">
      <c r="A139" s="1"/>
      <c r="B139" s="157" t="s">
        <v>107</v>
      </c>
      <c r="C139" s="158">
        <v>181854</v>
      </c>
      <c r="D139" s="158">
        <v>163387</v>
      </c>
      <c r="E139" s="158">
        <v>69069</v>
      </c>
      <c r="F139" s="158">
        <v>179261</v>
      </c>
      <c r="G139" s="158">
        <v>179261</v>
      </c>
      <c r="H139" s="158">
        <v>192993</v>
      </c>
      <c r="I139" s="158">
        <v>208877</v>
      </c>
      <c r="J139" s="160">
        <f>IFERROR(I139/H139-1,"-")</f>
        <v>8.2303503235868769E-2</v>
      </c>
      <c r="K139" s="159">
        <f t="shared" si="70"/>
        <v>0.278418723643864</v>
      </c>
      <c r="L139" s="157">
        <f t="shared" si="71"/>
        <v>15884</v>
      </c>
      <c r="M139" s="158">
        <f t="shared" si="72"/>
        <v>45490</v>
      </c>
      <c r="N139" s="159">
        <f t="shared" si="69"/>
        <v>4.8256342630498224E-2</v>
      </c>
    </row>
    <row r="140" spans="1:14" s="56" customFormat="1" x14ac:dyDescent="0.25">
      <c r="B140" s="162" t="s">
        <v>110</v>
      </c>
      <c r="C140" s="163">
        <v>94015</v>
      </c>
      <c r="D140" s="163">
        <v>80122</v>
      </c>
      <c r="E140" s="163">
        <v>29175</v>
      </c>
      <c r="F140" s="163">
        <v>76612</v>
      </c>
      <c r="G140" s="163">
        <v>76612</v>
      </c>
      <c r="H140" s="163">
        <v>81089</v>
      </c>
      <c r="I140" s="163">
        <v>93384</v>
      </c>
      <c r="J140" s="165">
        <f t="shared" ref="J140:J147" si="73">IFERROR(I140/H140-1,"-")</f>
        <v>0.15162352476908092</v>
      </c>
      <c r="K140" s="164">
        <f t="shared" si="70"/>
        <v>0.16552257806844572</v>
      </c>
      <c r="L140" s="162">
        <f t="shared" si="71"/>
        <v>12295</v>
      </c>
      <c r="M140" s="163">
        <f t="shared" si="72"/>
        <v>13262</v>
      </c>
      <c r="N140" s="164">
        <f t="shared" si="69"/>
        <v>2.1574277207191055E-2</v>
      </c>
    </row>
    <row r="141" spans="1:14" s="56" customFormat="1" x14ac:dyDescent="0.25">
      <c r="B141" s="162" t="s">
        <v>113</v>
      </c>
      <c r="C141" s="163">
        <v>11537</v>
      </c>
      <c r="D141" s="163">
        <v>11014</v>
      </c>
      <c r="E141" s="163">
        <v>5114</v>
      </c>
      <c r="F141" s="163">
        <v>12053</v>
      </c>
      <c r="G141" s="163">
        <v>12053</v>
      </c>
      <c r="H141" s="163">
        <v>16580</v>
      </c>
      <c r="I141" s="163">
        <v>17738</v>
      </c>
      <c r="J141" s="165">
        <f t="shared" si="73"/>
        <v>6.9843184559710503E-2</v>
      </c>
      <c r="K141" s="164">
        <f t="shared" si="70"/>
        <v>0.6104957327038314</v>
      </c>
      <c r="L141" s="162">
        <f t="shared" si="71"/>
        <v>1158</v>
      </c>
      <c r="M141" s="163">
        <f t="shared" si="72"/>
        <v>6724</v>
      </c>
      <c r="N141" s="164">
        <f t="shared" si="69"/>
        <v>4.0979667726929129E-3</v>
      </c>
    </row>
    <row r="142" spans="1:14" x14ac:dyDescent="0.25">
      <c r="A142" s="1"/>
      <c r="B142" s="162" t="s">
        <v>116</v>
      </c>
      <c r="C142" s="163">
        <v>21197</v>
      </c>
      <c r="D142" s="163">
        <v>16096</v>
      </c>
      <c r="E142" s="163">
        <v>5245</v>
      </c>
      <c r="F142" s="163">
        <v>21874</v>
      </c>
      <c r="G142" s="163">
        <v>21874</v>
      </c>
      <c r="H142" s="163">
        <v>19812</v>
      </c>
      <c r="I142" s="163">
        <v>20940</v>
      </c>
      <c r="J142" s="165">
        <f t="shared" si="73"/>
        <v>5.6935190793458545E-2</v>
      </c>
      <c r="K142" s="164">
        <f t="shared" si="70"/>
        <v>0.30094433399602383</v>
      </c>
      <c r="L142" s="162">
        <f t="shared" si="71"/>
        <v>1128</v>
      </c>
      <c r="M142" s="163">
        <f t="shared" si="72"/>
        <v>4844</v>
      </c>
      <c r="N142" s="164">
        <f t="shared" si="69"/>
        <v>4.8377170041825224E-3</v>
      </c>
    </row>
    <row r="143" spans="1:14" x14ac:dyDescent="0.25">
      <c r="A143" s="1"/>
      <c r="B143" s="162" t="s">
        <v>123</v>
      </c>
      <c r="C143" s="163">
        <v>3990</v>
      </c>
      <c r="D143" s="163">
        <v>3535</v>
      </c>
      <c r="E143" s="163">
        <v>1139</v>
      </c>
      <c r="F143" s="163">
        <v>8536</v>
      </c>
      <c r="G143" s="163">
        <v>8536</v>
      </c>
      <c r="H143" s="163">
        <v>7720</v>
      </c>
      <c r="I143" s="163">
        <v>5580</v>
      </c>
      <c r="J143" s="165">
        <f t="shared" si="73"/>
        <v>-0.27720207253886009</v>
      </c>
      <c r="K143" s="164">
        <f t="shared" si="70"/>
        <v>0.5785007072135786</v>
      </c>
      <c r="L143" s="162">
        <f t="shared" si="71"/>
        <v>-2140</v>
      </c>
      <c r="M143" s="163">
        <f t="shared" si="72"/>
        <v>2045</v>
      </c>
      <c r="N143" s="164">
        <f t="shared" si="69"/>
        <v>1.289133757561532E-3</v>
      </c>
    </row>
    <row r="144" spans="1:14" x14ac:dyDescent="0.25">
      <c r="A144" s="1"/>
      <c r="B144" s="162" t="s">
        <v>119</v>
      </c>
      <c r="C144" s="163">
        <v>3432</v>
      </c>
      <c r="D144" s="163">
        <v>3539</v>
      </c>
      <c r="E144" s="163">
        <v>1685</v>
      </c>
      <c r="F144" s="163">
        <v>3755</v>
      </c>
      <c r="G144" s="163">
        <v>3755</v>
      </c>
      <c r="H144" s="163">
        <v>4388</v>
      </c>
      <c r="I144" s="163">
        <v>5051</v>
      </c>
      <c r="J144" s="165">
        <f t="shared" si="73"/>
        <v>0.15109389243391069</v>
      </c>
      <c r="K144" s="164">
        <f t="shared" si="70"/>
        <v>0.42723933314495621</v>
      </c>
      <c r="L144" s="162">
        <f t="shared" si="71"/>
        <v>663</v>
      </c>
      <c r="M144" s="163">
        <f t="shared" si="72"/>
        <v>1512</v>
      </c>
      <c r="N144" s="164">
        <f t="shared" si="69"/>
        <v>1.1669201809038168E-3</v>
      </c>
    </row>
    <row r="145" spans="1:14" x14ac:dyDescent="0.25">
      <c r="A145" s="1"/>
      <c r="B145" s="162" t="s">
        <v>128</v>
      </c>
      <c r="C145" s="163">
        <v>1733</v>
      </c>
      <c r="D145" s="163">
        <v>1925</v>
      </c>
      <c r="E145" s="163">
        <v>2359</v>
      </c>
      <c r="F145" s="163">
        <v>2429</v>
      </c>
      <c r="G145" s="163">
        <v>2429</v>
      </c>
      <c r="H145" s="163">
        <v>2769</v>
      </c>
      <c r="I145" s="163">
        <v>2561</v>
      </c>
      <c r="J145" s="165">
        <f t="shared" si="73"/>
        <v>-7.5117370892018753E-2</v>
      </c>
      <c r="K145" s="164">
        <f t="shared" si="70"/>
        <v>0.33038961038961046</v>
      </c>
      <c r="L145" s="162">
        <f t="shared" si="71"/>
        <v>-208</v>
      </c>
      <c r="M145" s="163">
        <f t="shared" si="72"/>
        <v>636</v>
      </c>
      <c r="N145" s="164">
        <f t="shared" si="69"/>
        <v>5.916615686586171E-4</v>
      </c>
    </row>
    <row r="146" spans="1:14" x14ac:dyDescent="0.25">
      <c r="A146" s="161" t="s">
        <v>144</v>
      </c>
      <c r="B146" s="162" t="s">
        <v>131</v>
      </c>
      <c r="C146" s="163">
        <v>8604</v>
      </c>
      <c r="D146" s="163">
        <v>5533</v>
      </c>
      <c r="E146" s="163">
        <v>4703</v>
      </c>
      <c r="F146" s="163">
        <v>1161</v>
      </c>
      <c r="G146" s="163">
        <v>1161</v>
      </c>
      <c r="H146" s="163">
        <v>2076</v>
      </c>
      <c r="I146" s="163">
        <v>1880</v>
      </c>
      <c r="J146" s="165">
        <f t="shared" si="73"/>
        <v>-9.4412331406551031E-2</v>
      </c>
      <c r="K146" s="164">
        <f t="shared" si="70"/>
        <v>-0.66022049521055481</v>
      </c>
      <c r="L146" s="162">
        <f t="shared" si="71"/>
        <v>-196</v>
      </c>
      <c r="M146" s="163">
        <f t="shared" si="72"/>
        <v>-3653</v>
      </c>
      <c r="N146" s="164">
        <f t="shared" si="69"/>
        <v>4.3433180362288171E-4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37346</v>
      </c>
      <c r="D147" s="169">
        <f t="shared" si="74"/>
        <v>41623</v>
      </c>
      <c r="E147" s="169">
        <f t="shared" si="74"/>
        <v>19649</v>
      </c>
      <c r="F147" s="169">
        <f t="shared" ref="F147" si="75">F139-SUM(F140:F146)</f>
        <v>52841</v>
      </c>
      <c r="G147" s="169">
        <f t="shared" si="74"/>
        <v>52841</v>
      </c>
      <c r="H147" s="169">
        <f t="shared" si="74"/>
        <v>58559</v>
      </c>
      <c r="I147" s="169">
        <f t="shared" si="74"/>
        <v>61743</v>
      </c>
      <c r="J147" s="171">
        <f t="shared" si="73"/>
        <v>5.4372513191823568E-2</v>
      </c>
      <c r="K147" s="170">
        <f t="shared" si="70"/>
        <v>0.48338658914542432</v>
      </c>
      <c r="L147" s="168">
        <f>I147-H147</f>
        <v>3184</v>
      </c>
      <c r="M147" s="169">
        <f t="shared" si="72"/>
        <v>20120</v>
      </c>
      <c r="N147" s="170">
        <f t="shared" si="69"/>
        <v>1.4264334335684886E-2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99556</v>
      </c>
      <c r="D149" s="176">
        <v>100187</v>
      </c>
      <c r="E149" s="176">
        <v>34288</v>
      </c>
      <c r="F149" s="176">
        <v>82550</v>
      </c>
      <c r="G149" s="176">
        <v>82550</v>
      </c>
      <c r="H149" s="176">
        <v>94165</v>
      </c>
      <c r="I149" s="176">
        <v>96017</v>
      </c>
      <c r="J149" s="177">
        <f>IFERROR(I149/H149-1,"-")</f>
        <v>1.9667604736367084E-2</v>
      </c>
      <c r="K149" s="177">
        <f>IFERROR(I149/D149-1,"-")</f>
        <v>-4.1622166548554218E-2</v>
      </c>
      <c r="L149" s="176">
        <f>I149-H149</f>
        <v>1852</v>
      </c>
      <c r="M149" s="176">
        <f>I149-D149</f>
        <v>-4170</v>
      </c>
      <c r="N149" s="177">
        <f t="shared" ref="N149:N161" si="76">I149/I$9</f>
        <v>2.2182572759818209E-2</v>
      </c>
    </row>
    <row r="150" spans="1:14" x14ac:dyDescent="0.25">
      <c r="A150" s="1" t="s">
        <v>96</v>
      </c>
      <c r="B150" s="157" t="s">
        <v>97</v>
      </c>
      <c r="C150" s="158">
        <v>39767</v>
      </c>
      <c r="D150" s="158">
        <v>43990</v>
      </c>
      <c r="E150" s="158">
        <v>12944</v>
      </c>
      <c r="F150" s="158">
        <v>42629</v>
      </c>
      <c r="G150" s="158">
        <v>42629</v>
      </c>
      <c r="H150" s="158">
        <v>46779</v>
      </c>
      <c r="I150" s="158">
        <v>41725</v>
      </c>
      <c r="J150" s="160">
        <f>IFERROR(I150/H150-1,"-")</f>
        <v>-0.10803993244832077</v>
      </c>
      <c r="K150" s="159">
        <f t="shared" ref="K150:K161" si="77">IFERROR(I150/D150-1,"-")</f>
        <v>-5.1488974766992546E-2</v>
      </c>
      <c r="L150" s="157">
        <f t="shared" ref="L150:L160" si="78">I150-H150</f>
        <v>-5054</v>
      </c>
      <c r="M150" s="158">
        <f t="shared" ref="M150:M161" si="79">I150-D150</f>
        <v>-2265</v>
      </c>
      <c r="N150" s="159">
        <f t="shared" si="76"/>
        <v>9.6396247373216701E-3</v>
      </c>
    </row>
    <row r="151" spans="1:14" x14ac:dyDescent="0.25">
      <c r="A151" s="161" t="s">
        <v>103</v>
      </c>
      <c r="B151" s="162" t="s">
        <v>103</v>
      </c>
      <c r="C151" s="163">
        <v>22876</v>
      </c>
      <c r="D151" s="163">
        <v>25975</v>
      </c>
      <c r="E151" s="163">
        <v>6545</v>
      </c>
      <c r="F151" s="163">
        <v>29602</v>
      </c>
      <c r="G151" s="163">
        <v>29602</v>
      </c>
      <c r="H151" s="163">
        <v>33119</v>
      </c>
      <c r="I151" s="163">
        <v>27548</v>
      </c>
      <c r="J151" s="165">
        <f>IFERROR(I151/H151-1,"-")</f>
        <v>-0.16821160059180529</v>
      </c>
      <c r="K151" s="164">
        <f t="shared" si="77"/>
        <v>6.0558229066409952E-2</v>
      </c>
      <c r="L151" s="162">
        <f t="shared" si="78"/>
        <v>-5571</v>
      </c>
      <c r="M151" s="163">
        <f t="shared" si="79"/>
        <v>1573</v>
      </c>
      <c r="N151" s="164">
        <f t="shared" si="76"/>
        <v>6.3643470884059286E-3</v>
      </c>
    </row>
    <row r="152" spans="1:14" x14ac:dyDescent="0.25">
      <c r="A152" s="161" t="s">
        <v>100</v>
      </c>
      <c r="B152" s="162" t="s">
        <v>100</v>
      </c>
      <c r="C152" s="163">
        <v>16891</v>
      </c>
      <c r="D152" s="163">
        <v>18015</v>
      </c>
      <c r="E152" s="163">
        <v>6399</v>
      </c>
      <c r="F152" s="163">
        <v>13027</v>
      </c>
      <c r="G152" s="163">
        <v>13027</v>
      </c>
      <c r="H152" s="163">
        <v>13660</v>
      </c>
      <c r="I152" s="163">
        <v>14177</v>
      </c>
      <c r="J152" s="165">
        <f>IFERROR(I152/H152-1,"-")</f>
        <v>3.7847730600292895E-2</v>
      </c>
      <c r="K152" s="164">
        <f t="shared" si="77"/>
        <v>-0.21304468498473494</v>
      </c>
      <c r="L152" s="162">
        <f t="shared" si="78"/>
        <v>517</v>
      </c>
      <c r="M152" s="163">
        <f t="shared" si="79"/>
        <v>-3838</v>
      </c>
      <c r="N152" s="164">
        <f t="shared" si="76"/>
        <v>3.2752776489157415E-3</v>
      </c>
    </row>
    <row r="153" spans="1:14" x14ac:dyDescent="0.25">
      <c r="A153" s="1"/>
      <c r="B153" s="157" t="s">
        <v>107</v>
      </c>
      <c r="C153" s="158">
        <v>59789</v>
      </c>
      <c r="D153" s="158">
        <v>56197</v>
      </c>
      <c r="E153" s="158">
        <v>21344</v>
      </c>
      <c r="F153" s="158">
        <v>39921</v>
      </c>
      <c r="G153" s="158">
        <v>39921</v>
      </c>
      <c r="H153" s="158">
        <v>47386</v>
      </c>
      <c r="I153" s="158">
        <v>54292</v>
      </c>
      <c r="J153" s="160">
        <f>IFERROR(I153/H153-1,"-")</f>
        <v>0.1457392478791204</v>
      </c>
      <c r="K153" s="159">
        <f t="shared" si="77"/>
        <v>-3.3898606687189692E-2</v>
      </c>
      <c r="L153" s="157">
        <f t="shared" si="78"/>
        <v>6906</v>
      </c>
      <c r="M153" s="158">
        <f t="shared" si="79"/>
        <v>-1905</v>
      </c>
      <c r="N153" s="159">
        <f t="shared" si="76"/>
        <v>1.2542948022496539E-2</v>
      </c>
    </row>
    <row r="154" spans="1:14" s="56" customFormat="1" x14ac:dyDescent="0.25">
      <c r="B154" s="162" t="s">
        <v>110</v>
      </c>
      <c r="C154" s="163">
        <v>18314</v>
      </c>
      <c r="D154" s="163">
        <v>17036</v>
      </c>
      <c r="E154" s="163">
        <v>5911</v>
      </c>
      <c r="F154" s="163">
        <v>14431</v>
      </c>
      <c r="G154" s="163">
        <v>14431</v>
      </c>
      <c r="H154" s="163">
        <v>15920</v>
      </c>
      <c r="I154" s="163">
        <v>16691</v>
      </c>
      <c r="J154" s="165">
        <f t="shared" ref="J154:J161" si="80">IFERROR(I154/H154-1,"-")</f>
        <v>4.8429648241206102E-2</v>
      </c>
      <c r="K154" s="164">
        <f t="shared" si="77"/>
        <v>-2.0251232683728526E-2</v>
      </c>
      <c r="L154" s="162">
        <f t="shared" si="78"/>
        <v>771</v>
      </c>
      <c r="M154" s="163">
        <f t="shared" si="79"/>
        <v>-345</v>
      </c>
      <c r="N154" s="164">
        <f t="shared" si="76"/>
        <v>3.8560809224837864E-3</v>
      </c>
    </row>
    <row r="155" spans="1:14" s="56" customFormat="1" x14ac:dyDescent="0.25">
      <c r="B155" s="162" t="s">
        <v>113</v>
      </c>
      <c r="C155" s="163">
        <v>19049</v>
      </c>
      <c r="D155" s="163">
        <v>15248</v>
      </c>
      <c r="E155" s="163">
        <v>5994</v>
      </c>
      <c r="F155" s="163">
        <v>8764</v>
      </c>
      <c r="G155" s="163">
        <v>8764</v>
      </c>
      <c r="H155" s="163">
        <v>9305</v>
      </c>
      <c r="I155" s="163">
        <v>9898</v>
      </c>
      <c r="J155" s="165">
        <f t="shared" si="80"/>
        <v>6.3729177861364894E-2</v>
      </c>
      <c r="K155" s="164">
        <f t="shared" si="77"/>
        <v>-0.35086568730325285</v>
      </c>
      <c r="L155" s="162">
        <f t="shared" si="78"/>
        <v>593</v>
      </c>
      <c r="M155" s="163">
        <f t="shared" si="79"/>
        <v>-5350</v>
      </c>
      <c r="N155" s="164">
        <f t="shared" si="76"/>
        <v>2.2867107405634486E-3</v>
      </c>
    </row>
    <row r="156" spans="1:14" x14ac:dyDescent="0.25">
      <c r="A156" s="1"/>
      <c r="B156" s="162" t="s">
        <v>116</v>
      </c>
      <c r="C156" s="163">
        <v>8256</v>
      </c>
      <c r="D156" s="163">
        <v>7981</v>
      </c>
      <c r="E156" s="163">
        <v>2298</v>
      </c>
      <c r="F156" s="163">
        <v>4643</v>
      </c>
      <c r="G156" s="163">
        <v>4643</v>
      </c>
      <c r="H156" s="163">
        <v>7314</v>
      </c>
      <c r="I156" s="163">
        <v>8818</v>
      </c>
      <c r="J156" s="165">
        <f t="shared" si="80"/>
        <v>0.20563303254033372</v>
      </c>
      <c r="K156" s="164">
        <f t="shared" si="77"/>
        <v>0.1048740759303346</v>
      </c>
      <c r="L156" s="162">
        <f t="shared" si="78"/>
        <v>1504</v>
      </c>
      <c r="M156" s="163">
        <f t="shared" si="79"/>
        <v>837</v>
      </c>
      <c r="N156" s="164">
        <f t="shared" si="76"/>
        <v>2.0372009810354099E-3</v>
      </c>
    </row>
    <row r="157" spans="1:14" x14ac:dyDescent="0.25">
      <c r="A157" s="1"/>
      <c r="B157" s="162" t="s">
        <v>123</v>
      </c>
      <c r="C157" s="163">
        <v>1067</v>
      </c>
      <c r="D157" s="163">
        <v>1132</v>
      </c>
      <c r="E157" s="163">
        <v>632</v>
      </c>
      <c r="F157" s="163">
        <v>1151</v>
      </c>
      <c r="G157" s="163">
        <v>1151</v>
      </c>
      <c r="H157" s="163">
        <v>1429</v>
      </c>
      <c r="I157" s="163">
        <v>2067</v>
      </c>
      <c r="J157" s="165">
        <f t="shared" si="80"/>
        <v>0.44646606018194546</v>
      </c>
      <c r="K157" s="164">
        <f t="shared" si="77"/>
        <v>0.82597173144876335</v>
      </c>
      <c r="L157" s="162">
        <f t="shared" si="78"/>
        <v>638</v>
      </c>
      <c r="M157" s="163">
        <f t="shared" si="79"/>
        <v>935</v>
      </c>
      <c r="N157" s="164">
        <f t="shared" si="76"/>
        <v>4.7753395643005135E-4</v>
      </c>
    </row>
    <row r="158" spans="1:14" x14ac:dyDescent="0.25">
      <c r="A158" s="1"/>
      <c r="B158" s="162" t="s">
        <v>119</v>
      </c>
      <c r="C158" s="163">
        <v>1610</v>
      </c>
      <c r="D158" s="163">
        <v>2299</v>
      </c>
      <c r="E158" s="163">
        <v>1101</v>
      </c>
      <c r="F158" s="163">
        <v>2656</v>
      </c>
      <c r="G158" s="163">
        <v>2656</v>
      </c>
      <c r="H158" s="163">
        <v>2466</v>
      </c>
      <c r="I158" s="163">
        <v>2785</v>
      </c>
      <c r="J158" s="165">
        <f t="shared" si="80"/>
        <v>0.12935928629359283</v>
      </c>
      <c r="K158" s="164">
        <f t="shared" si="77"/>
        <v>0.21139625924314909</v>
      </c>
      <c r="L158" s="162">
        <f t="shared" si="78"/>
        <v>319</v>
      </c>
      <c r="M158" s="163">
        <f t="shared" si="79"/>
        <v>486</v>
      </c>
      <c r="N158" s="164">
        <f t="shared" si="76"/>
        <v>6.4341174100517322E-4</v>
      </c>
    </row>
    <row r="159" spans="1:14" x14ac:dyDescent="0.25">
      <c r="A159" s="1"/>
      <c r="B159" s="162" t="s">
        <v>128</v>
      </c>
      <c r="C159" s="163">
        <v>328</v>
      </c>
      <c r="D159" s="163">
        <v>423</v>
      </c>
      <c r="E159" s="163">
        <v>437</v>
      </c>
      <c r="F159" s="163">
        <v>324</v>
      </c>
      <c r="G159" s="163">
        <v>324</v>
      </c>
      <c r="H159" s="163">
        <v>510</v>
      </c>
      <c r="I159" s="163">
        <v>368</v>
      </c>
      <c r="J159" s="165">
        <f t="shared" si="80"/>
        <v>-0.27843137254901962</v>
      </c>
      <c r="K159" s="164">
        <f t="shared" si="77"/>
        <v>-0.1300236406619385</v>
      </c>
      <c r="L159" s="162">
        <f t="shared" si="78"/>
        <v>-142</v>
      </c>
      <c r="M159" s="163">
        <f t="shared" si="79"/>
        <v>-55</v>
      </c>
      <c r="N159" s="164">
        <f t="shared" si="76"/>
        <v>8.5018140283627913E-5</v>
      </c>
    </row>
    <row r="160" spans="1:14" x14ac:dyDescent="0.25">
      <c r="A160" s="161" t="s">
        <v>144</v>
      </c>
      <c r="B160" s="162" t="s">
        <v>131</v>
      </c>
      <c r="C160" s="163">
        <v>932</v>
      </c>
      <c r="D160" s="163">
        <v>833</v>
      </c>
      <c r="E160" s="163">
        <v>575</v>
      </c>
      <c r="F160" s="163">
        <v>522</v>
      </c>
      <c r="G160" s="163">
        <v>522</v>
      </c>
      <c r="H160" s="163">
        <v>692</v>
      </c>
      <c r="I160" s="163">
        <v>614</v>
      </c>
      <c r="J160" s="165">
        <f t="shared" si="80"/>
        <v>-0.11271676300578037</v>
      </c>
      <c r="K160" s="164">
        <f t="shared" si="77"/>
        <v>-0.26290516206482595</v>
      </c>
      <c r="L160" s="162">
        <f t="shared" si="78"/>
        <v>-78</v>
      </c>
      <c r="M160" s="163">
        <f t="shared" si="79"/>
        <v>-219</v>
      </c>
      <c r="N160" s="164">
        <f t="shared" si="76"/>
        <v>1.4185091884279222E-4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10233</v>
      </c>
      <c r="D161" s="169">
        <f t="shared" si="81"/>
        <v>11245</v>
      </c>
      <c r="E161" s="169">
        <f t="shared" si="81"/>
        <v>4396</v>
      </c>
      <c r="F161" s="169">
        <f t="shared" ref="F161" si="82">F153-SUM(F154:F160)</f>
        <v>7430</v>
      </c>
      <c r="G161" s="169">
        <f t="shared" si="81"/>
        <v>7430</v>
      </c>
      <c r="H161" s="169">
        <f t="shared" si="81"/>
        <v>9750</v>
      </c>
      <c r="I161" s="169">
        <f t="shared" si="81"/>
        <v>13051</v>
      </c>
      <c r="J161" s="171">
        <f t="shared" si="80"/>
        <v>0.33856410256410263</v>
      </c>
      <c r="K161" s="170">
        <f t="shared" si="77"/>
        <v>0.16060471320586922</v>
      </c>
      <c r="L161" s="168">
        <f>I161-H161</f>
        <v>3301</v>
      </c>
      <c r="M161" s="169">
        <f t="shared" si="79"/>
        <v>1806</v>
      </c>
      <c r="N161" s="170">
        <f t="shared" si="76"/>
        <v>3.0151406218522497E-3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692F6-195D-4926-876F-1D18ABDB9E4D}">
  <sheetPr>
    <tabColor rgb="FFBB5C0D"/>
  </sheetPr>
  <dimension ref="A4:A24"/>
  <sheetViews>
    <sheetView showGridLines="0" workbookViewId="0">
      <selection activeCell="F17" sqref="F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832F9-2A43-40A7-8AB1-FA060C5A6F86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F21" si="0">IFERROR(E9/C9-1,"-")</f>
        <v>1.0158965394424957E-2</v>
      </c>
      <c r="G9" s="115">
        <v>29647</v>
      </c>
      <c r="H9" s="116">
        <f t="shared" ref="H9:H21" si="1">IFERROR(G9/E9-1,"-")</f>
        <v>-0.93992466012964615</v>
      </c>
      <c r="I9" s="115">
        <v>262511</v>
      </c>
      <c r="J9" s="116">
        <f t="shared" ref="J9:J21" si="2">IFERROR(I9/C9-1,"-")</f>
        <v>-0.4626556186468086</v>
      </c>
      <c r="K9" s="115">
        <v>459644</v>
      </c>
      <c r="L9" s="116">
        <f t="shared" ref="L9:L21" si="3">IFERROR(K9/I9-1,"-")</f>
        <v>0.75095138870371136</v>
      </c>
      <c r="M9" s="115">
        <v>482317</v>
      </c>
      <c r="N9" s="116">
        <v>4.9327305479893058E-2</v>
      </c>
      <c r="O9" s="116"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1"/>
        <v>-0.93988311314536122</v>
      </c>
      <c r="I10" s="115">
        <v>300105</v>
      </c>
      <c r="J10" s="116">
        <f t="shared" si="2"/>
        <v>-0.30981626837833676</v>
      </c>
      <c r="K10" s="115">
        <v>411785</v>
      </c>
      <c r="L10" s="116">
        <f t="shared" si="3"/>
        <v>0.37213641892004468</v>
      </c>
      <c r="M10" s="115">
        <v>476786</v>
      </c>
      <c r="N10" s="116">
        <v>0.15785179159027152</v>
      </c>
      <c r="O10" s="116"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1"/>
        <v>-0.83564731917394375</v>
      </c>
      <c r="I11" s="115">
        <v>366039</v>
      </c>
      <c r="J11" s="116">
        <f t="shared" si="2"/>
        <v>-0.22077582022701536</v>
      </c>
      <c r="K11" s="115">
        <v>435839</v>
      </c>
      <c r="L11" s="116">
        <f t="shared" si="3"/>
        <v>0.19069006308071001</v>
      </c>
      <c r="M11" s="115">
        <v>499150</v>
      </c>
      <c r="N11" s="116">
        <v>0.14526235605349691</v>
      </c>
      <c r="O11" s="116"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>IFERROR(E12/C12-1,"-")</f>
        <v>-1</v>
      </c>
      <c r="G12" s="115">
        <v>33867</v>
      </c>
      <c r="H12" s="116" t="str">
        <f t="shared" si="1"/>
        <v>-</v>
      </c>
      <c r="I12" s="115">
        <v>348988</v>
      </c>
      <c r="J12" s="116">
        <f t="shared" si="2"/>
        <v>-0.18100620016051894</v>
      </c>
      <c r="K12" s="115">
        <v>379392</v>
      </c>
      <c r="L12" s="116">
        <f t="shared" si="3"/>
        <v>8.7120474056414654E-2</v>
      </c>
      <c r="M12" s="115">
        <v>411482</v>
      </c>
      <c r="N12" s="116">
        <v>8.4582700742240169E-2</v>
      </c>
      <c r="O12" s="116"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1"/>
        <v>-</v>
      </c>
      <c r="I13" s="115">
        <v>310799</v>
      </c>
      <c r="J13" s="116">
        <f t="shared" si="2"/>
        <v>-0.24270541194472806</v>
      </c>
      <c r="K13" s="115">
        <v>340598</v>
      </c>
      <c r="L13" s="116">
        <f t="shared" si="3"/>
        <v>9.5878686868361873E-2</v>
      </c>
      <c r="M13" s="115">
        <v>405702</v>
      </c>
      <c r="N13" s="116">
        <v>0.19114616057639799</v>
      </c>
      <c r="O13" s="116"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1"/>
        <v>-</v>
      </c>
      <c r="I14" s="115">
        <v>364068</v>
      </c>
      <c r="J14" s="116">
        <f t="shared" si="2"/>
        <v>-0.18908227495667751</v>
      </c>
      <c r="K14" s="115">
        <v>393768</v>
      </c>
      <c r="L14" s="116">
        <f t="shared" si="3"/>
        <v>8.1578166716107958E-2</v>
      </c>
      <c r="M14" s="115">
        <v>460449</v>
      </c>
      <c r="N14" s="116">
        <v>0.16934083013347956</v>
      </c>
      <c r="O14" s="116"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1"/>
        <v>-</v>
      </c>
      <c r="I15" s="115">
        <v>417659</v>
      </c>
      <c r="J15" s="116">
        <f t="shared" si="2"/>
        <v>-0.13992030559817137</v>
      </c>
      <c r="K15" s="115">
        <v>454413</v>
      </c>
      <c r="L15" s="116">
        <f t="shared" si="3"/>
        <v>8.8000019154381937E-2</v>
      </c>
      <c r="M15" s="115">
        <v>532065</v>
      </c>
      <c r="N15" s="116">
        <v>0.17088419565461366</v>
      </c>
      <c r="O15" s="116"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1"/>
        <v>1.4522140093948606</v>
      </c>
      <c r="I16" s="115">
        <v>416027</v>
      </c>
      <c r="J16" s="116">
        <f t="shared" si="2"/>
        <v>-0.18850601168787595</v>
      </c>
      <c r="K16" s="115">
        <v>480859</v>
      </c>
      <c r="L16" s="116">
        <f t="shared" si="3"/>
        <v>0.15583603948782176</v>
      </c>
      <c r="M16" s="115">
        <v>551869</v>
      </c>
      <c r="N16" s="116">
        <v>0.14767322645515635</v>
      </c>
      <c r="O16" s="116"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1"/>
        <v>2.4940400961514633</v>
      </c>
      <c r="I17" s="115">
        <v>378277</v>
      </c>
      <c r="J17" s="116">
        <f t="shared" si="2"/>
        <v>-0.19703459987263849</v>
      </c>
      <c r="K17" s="115">
        <v>441114</v>
      </c>
      <c r="L17" s="116">
        <f t="shared" si="3"/>
        <v>0.16611372089764909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1"/>
        <v>4.1191622103386809</v>
      </c>
      <c r="I18" s="115">
        <v>375972</v>
      </c>
      <c r="J18" s="116">
        <f t="shared" si="2"/>
        <v>-0.10437862831088951</v>
      </c>
      <c r="K18" s="115">
        <v>428972</v>
      </c>
      <c r="L18" s="116">
        <f t="shared" si="3"/>
        <v>0.14096794442139315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1"/>
        <v>7.2306125773867702</v>
      </c>
      <c r="I19" s="115">
        <v>401911</v>
      </c>
      <c r="J19" s="116">
        <f t="shared" si="2"/>
        <v>-0.13337171492396993</v>
      </c>
      <c r="K19" s="115">
        <v>456108</v>
      </c>
      <c r="L19" s="116">
        <f t="shared" si="3"/>
        <v>0.13484826242625858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1"/>
        <v>5.3346117825447088</v>
      </c>
      <c r="I20" s="115">
        <v>410037</v>
      </c>
      <c r="J20" s="116">
        <f t="shared" si="2"/>
        <v>-0.11062790511039144</v>
      </c>
      <c r="K20" s="115">
        <v>440835</v>
      </c>
      <c r="L20" s="116">
        <f t="shared" si="3"/>
        <v>7.5110294924604304E-2</v>
      </c>
      <c r="M20" s="115"/>
      <c r="N20" s="116" t="s">
        <v>236</v>
      </c>
      <c r="O20" s="116" t="s">
        <v>236</v>
      </c>
    </row>
    <row r="21" spans="1:16" ht="15.75" x14ac:dyDescent="0.25">
      <c r="A21" s="1" t="s">
        <v>0</v>
      </c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1"/>
        <v>0.27202240209589679</v>
      </c>
      <c r="I21" s="118">
        <v>4352393</v>
      </c>
      <c r="J21" s="119">
        <f t="shared" si="2"/>
        <v>-0.20758259686619207</v>
      </c>
      <c r="K21" s="118">
        <v>5123327</v>
      </c>
      <c r="L21" s="119">
        <f t="shared" si="3"/>
        <v>0.17712876571577985</v>
      </c>
      <c r="M21" s="118">
        <v>3819820</v>
      </c>
      <c r="N21" s="119">
        <v>0.13810513845909989</v>
      </c>
      <c r="O21" s="119">
        <v>3.8881849362104592E-2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249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88427</v>
      </c>
      <c r="D31" s="116">
        <v>-0.19429435722681343</v>
      </c>
      <c r="E31" s="115">
        <v>109435</v>
      </c>
      <c r="F31" s="116">
        <f t="shared" ref="F31:F43" si="4">IFERROR(E31/C31-1,"-")</f>
        <v>0.23757449647732032</v>
      </c>
      <c r="G31" s="115">
        <v>7417</v>
      </c>
      <c r="H31" s="116">
        <f t="shared" ref="H31:H43" si="5">IFERROR(G31/E31-1,"-")</f>
        <v>-0.93222460821492215</v>
      </c>
      <c r="I31" s="115">
        <v>60652</v>
      </c>
      <c r="J31" s="116">
        <f t="shared" ref="J31:J43" si="6">IFERROR(I31/G31-1,"-")</f>
        <v>7.1774302278549271</v>
      </c>
      <c r="K31" s="115">
        <v>107373</v>
      </c>
      <c r="L31" s="116">
        <f t="shared" ref="L31:L43" si="7">IFERROR(K31/I31-1,"-")</f>
        <v>0.77031260304689053</v>
      </c>
      <c r="M31" s="115">
        <v>84180</v>
      </c>
      <c r="N31" s="116">
        <v>-0.21600402335782742</v>
      </c>
      <c r="O31" s="116">
        <v>-4.802831714295408E-2</v>
      </c>
    </row>
    <row r="32" spans="1:16" x14ac:dyDescent="0.25">
      <c r="B32" s="114" t="s">
        <v>73</v>
      </c>
      <c r="C32" s="115">
        <v>85231</v>
      </c>
      <c r="D32" s="116">
        <v>5.4134613006159293E-2</v>
      </c>
      <c r="E32" s="115">
        <v>98017</v>
      </c>
      <c r="F32" s="116">
        <f t="shared" si="4"/>
        <v>0.15001583930729434</v>
      </c>
      <c r="G32" s="115">
        <v>7375</v>
      </c>
      <c r="H32" s="116">
        <f t="shared" si="5"/>
        <v>-0.9247579501515043</v>
      </c>
      <c r="I32" s="115">
        <v>88163</v>
      </c>
      <c r="J32" s="116">
        <f t="shared" si="6"/>
        <v>10.954305084745762</v>
      </c>
      <c r="K32" s="115">
        <v>93902</v>
      </c>
      <c r="L32" s="116">
        <f t="shared" si="7"/>
        <v>6.5095334777627745E-2</v>
      </c>
      <c r="M32" s="115">
        <v>82338</v>
      </c>
      <c r="N32" s="116">
        <v>-0.12314966667376626</v>
      </c>
      <c r="O32" s="116">
        <v>-3.3943048890661798E-2</v>
      </c>
    </row>
    <row r="33" spans="2:16" x14ac:dyDescent="0.25">
      <c r="B33" s="114" t="s">
        <v>75</v>
      </c>
      <c r="C33" s="115">
        <v>113996</v>
      </c>
      <c r="D33" s="116">
        <v>-0.16973051711580478</v>
      </c>
      <c r="E33" s="115">
        <v>45193</v>
      </c>
      <c r="F33" s="116">
        <f t="shared" si="4"/>
        <v>-0.60355626513210991</v>
      </c>
      <c r="G33" s="115">
        <v>10153</v>
      </c>
      <c r="H33" s="116">
        <f t="shared" si="5"/>
        <v>-0.77534131392029737</v>
      </c>
      <c r="I33" s="115">
        <v>114307</v>
      </c>
      <c r="J33" s="116">
        <f t="shared" si="6"/>
        <v>10.25844577957254</v>
      </c>
      <c r="K33" s="115">
        <v>120720</v>
      </c>
      <c r="L33" s="116">
        <f t="shared" si="7"/>
        <v>5.6103300760233399E-2</v>
      </c>
      <c r="M33" s="115">
        <v>112876</v>
      </c>
      <c r="N33" s="116">
        <v>-6.4976805831676643E-2</v>
      </c>
      <c r="O33" s="116">
        <v>-9.8249061370574431E-3</v>
      </c>
    </row>
    <row r="34" spans="2:16" x14ac:dyDescent="0.25">
      <c r="B34" s="114" t="s">
        <v>77</v>
      </c>
      <c r="C34" s="115">
        <v>170942</v>
      </c>
      <c r="D34" s="116">
        <v>4.1268951738169024E-2</v>
      </c>
      <c r="E34" s="115">
        <v>0</v>
      </c>
      <c r="F34" s="116">
        <f t="shared" si="4"/>
        <v>-1</v>
      </c>
      <c r="G34" s="115">
        <v>12493</v>
      </c>
      <c r="H34" s="116" t="str">
        <f t="shared" si="5"/>
        <v>-</v>
      </c>
      <c r="I34" s="115">
        <v>130266</v>
      </c>
      <c r="J34" s="116">
        <f t="shared" si="6"/>
        <v>9.4271191867445765</v>
      </c>
      <c r="K34" s="115">
        <v>140492</v>
      </c>
      <c r="L34" s="116">
        <f t="shared" si="7"/>
        <v>7.850091351542221E-2</v>
      </c>
      <c r="M34" s="115">
        <v>127831</v>
      </c>
      <c r="N34" s="116">
        <v>-9.0119010335108052E-2</v>
      </c>
      <c r="O34" s="116">
        <v>-0.25219665149582904</v>
      </c>
    </row>
    <row r="35" spans="2:16" x14ac:dyDescent="0.25">
      <c r="B35" s="114" t="s">
        <v>79</v>
      </c>
      <c r="C35" s="115">
        <v>211113</v>
      </c>
      <c r="D35" s="116">
        <v>1.7220859693840573E-2</v>
      </c>
      <c r="E35" s="115">
        <v>0</v>
      </c>
      <c r="F35" s="116">
        <f t="shared" si="4"/>
        <v>-1</v>
      </c>
      <c r="G35" s="115">
        <v>30219</v>
      </c>
      <c r="H35" s="116" t="str">
        <f t="shared" si="5"/>
        <v>-</v>
      </c>
      <c r="I35" s="115">
        <v>157891</v>
      </c>
      <c r="J35" s="116">
        <f t="shared" si="6"/>
        <v>4.2248916244746679</v>
      </c>
      <c r="K35" s="115">
        <v>148058</v>
      </c>
      <c r="L35" s="116">
        <f t="shared" si="7"/>
        <v>-6.2277140558993249E-2</v>
      </c>
      <c r="M35" s="115">
        <v>161111</v>
      </c>
      <c r="N35" s="116">
        <v>8.8161396209593512E-2</v>
      </c>
      <c r="O35" s="116">
        <v>-0.23684945976799154</v>
      </c>
    </row>
    <row r="36" spans="2:16" x14ac:dyDescent="0.25">
      <c r="B36" s="114" t="s">
        <v>81</v>
      </c>
      <c r="C36" s="115">
        <v>228176</v>
      </c>
      <c r="D36" s="116">
        <v>-3.7223942818082834E-2</v>
      </c>
      <c r="E36" s="115">
        <v>0</v>
      </c>
      <c r="F36" s="116">
        <f t="shared" si="4"/>
        <v>-1</v>
      </c>
      <c r="G36" s="115">
        <v>57962</v>
      </c>
      <c r="H36" s="116" t="str">
        <f t="shared" si="5"/>
        <v>-</v>
      </c>
      <c r="I36" s="115">
        <v>189872</v>
      </c>
      <c r="J36" s="116">
        <f t="shared" si="6"/>
        <v>2.2758013871156964</v>
      </c>
      <c r="K36" s="115">
        <v>185864</v>
      </c>
      <c r="L36" s="116">
        <f t="shared" si="7"/>
        <v>-2.1108957613550139E-2</v>
      </c>
      <c r="M36" s="115">
        <v>186304</v>
      </c>
      <c r="N36" s="116">
        <v>2.3673223432187918E-3</v>
      </c>
      <c r="O36" s="116">
        <v>-0.18350746791950079</v>
      </c>
    </row>
    <row r="37" spans="2:16" x14ac:dyDescent="0.25">
      <c r="B37" s="114" t="s">
        <v>83</v>
      </c>
      <c r="C37" s="115">
        <v>213759</v>
      </c>
      <c r="D37" s="116">
        <v>1.9618785953464446E-2</v>
      </c>
      <c r="E37" s="115">
        <v>0</v>
      </c>
      <c r="F37" s="116">
        <f t="shared" si="4"/>
        <v>-1</v>
      </c>
      <c r="G37" s="115">
        <v>128184</v>
      </c>
      <c r="H37" s="116" t="str">
        <f t="shared" si="5"/>
        <v>-</v>
      </c>
      <c r="I37" s="115">
        <v>201715</v>
      </c>
      <c r="J37" s="116">
        <f t="shared" si="6"/>
        <v>0.57363633526805224</v>
      </c>
      <c r="K37" s="115">
        <v>201058</v>
      </c>
      <c r="L37" s="116">
        <f t="shared" si="7"/>
        <v>-3.2570706194383625E-3</v>
      </c>
      <c r="M37" s="115">
        <v>207746</v>
      </c>
      <c r="N37" s="116">
        <v>3.3264033264033266E-2</v>
      </c>
      <c r="O37" s="116">
        <v>-2.812980973900514E-2</v>
      </c>
    </row>
    <row r="38" spans="2:16" x14ac:dyDescent="0.25">
      <c r="B38" s="114" t="s">
        <v>85</v>
      </c>
      <c r="C38" s="115">
        <v>225008</v>
      </c>
      <c r="D38" s="116">
        <v>-0.12535713313923436</v>
      </c>
      <c r="E38" s="115">
        <v>66105</v>
      </c>
      <c r="F38" s="116">
        <f t="shared" si="4"/>
        <v>-0.70621044585081427</v>
      </c>
      <c r="G38" s="115">
        <v>162040</v>
      </c>
      <c r="H38" s="116">
        <f t="shared" si="5"/>
        <v>1.4512517963845397</v>
      </c>
      <c r="I38" s="115">
        <v>197193</v>
      </c>
      <c r="J38" s="116">
        <f t="shared" si="6"/>
        <v>0.21694026166378677</v>
      </c>
      <c r="K38" s="115">
        <v>202524</v>
      </c>
      <c r="L38" s="116">
        <f t="shared" si="7"/>
        <v>2.7034428199784077E-2</v>
      </c>
      <c r="M38" s="115">
        <v>229806</v>
      </c>
      <c r="N38" s="116">
        <v>0.13470996030100135</v>
      </c>
      <c r="O38" s="116">
        <v>2.1323686268932551E-2</v>
      </c>
    </row>
    <row r="39" spans="2:16" x14ac:dyDescent="0.25">
      <c r="B39" s="114" t="s">
        <v>87</v>
      </c>
      <c r="C39" s="115">
        <v>171150</v>
      </c>
      <c r="D39" s="116">
        <v>-2.1026620754350023E-2</v>
      </c>
      <c r="E39" s="115">
        <v>52265</v>
      </c>
      <c r="F39" s="116">
        <f t="shared" si="4"/>
        <v>-0.69462459830557988</v>
      </c>
      <c r="G39" s="115">
        <v>130958</v>
      </c>
      <c r="H39" s="116">
        <f t="shared" si="5"/>
        <v>1.5056538792691092</v>
      </c>
      <c r="I39" s="115">
        <v>158091</v>
      </c>
      <c r="J39" s="116">
        <f t="shared" si="6"/>
        <v>0.20718856427251486</v>
      </c>
      <c r="K39" s="115">
        <v>158021</v>
      </c>
      <c r="L39" s="116">
        <f t="shared" si="7"/>
        <v>-4.4278295412136792E-4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127243</v>
      </c>
      <c r="D40" s="116">
        <v>-5.9625603239943592E-2</v>
      </c>
      <c r="E40" s="115">
        <v>36133</v>
      </c>
      <c r="F40" s="116">
        <f t="shared" si="4"/>
        <v>-0.71603153022170174</v>
      </c>
      <c r="G40" s="115">
        <v>96677</v>
      </c>
      <c r="H40" s="116">
        <f t="shared" si="5"/>
        <v>1.6755874131680182</v>
      </c>
      <c r="I40" s="115">
        <v>140180</v>
      </c>
      <c r="J40" s="116">
        <f t="shared" si="6"/>
        <v>0.44998293285890134</v>
      </c>
      <c r="K40" s="115">
        <v>118073</v>
      </c>
      <c r="L40" s="116">
        <f t="shared" si="7"/>
        <v>-0.15770438008275078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123532</v>
      </c>
      <c r="D41" s="116">
        <v>0.17575619134639187</v>
      </c>
      <c r="E41" s="115">
        <v>14426</v>
      </c>
      <c r="F41" s="116">
        <f t="shared" si="4"/>
        <v>-0.88322054204578571</v>
      </c>
      <c r="G41" s="115">
        <v>60107</v>
      </c>
      <c r="H41" s="116">
        <f t="shared" si="5"/>
        <v>3.1665742409538336</v>
      </c>
      <c r="I41" s="115">
        <v>108306</v>
      </c>
      <c r="J41" s="116">
        <f t="shared" si="6"/>
        <v>0.80188663550002492</v>
      </c>
      <c r="K41" s="115">
        <v>80072</v>
      </c>
      <c r="L41" s="116">
        <f t="shared" si="7"/>
        <v>-0.26068731187561167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112849</v>
      </c>
      <c r="D42" s="116">
        <v>7.5039058034523487E-2</v>
      </c>
      <c r="E42" s="115">
        <v>14280</v>
      </c>
      <c r="F42" s="116">
        <f t="shared" si="4"/>
        <v>-0.87345922427314382</v>
      </c>
      <c r="G42" s="115">
        <v>61877</v>
      </c>
      <c r="H42" s="116">
        <f t="shared" si="5"/>
        <v>3.33312324929972</v>
      </c>
      <c r="I42" s="115">
        <v>109752</v>
      </c>
      <c r="J42" s="116">
        <f t="shared" si="6"/>
        <v>0.77371236485285322</v>
      </c>
      <c r="K42" s="115">
        <v>84951</v>
      </c>
      <c r="L42" s="116">
        <f t="shared" si="7"/>
        <v>-0.22597310299584517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1871426</v>
      </c>
      <c r="D43" s="119">
        <v>-2.7167101508717373E-2</v>
      </c>
      <c r="E43" s="118">
        <v>472177</v>
      </c>
      <c r="F43" s="119">
        <f t="shared" si="4"/>
        <v>-0.74769133270564803</v>
      </c>
      <c r="G43" s="118">
        <v>765462</v>
      </c>
      <c r="H43" s="119">
        <f t="shared" si="5"/>
        <v>0.62113360032360743</v>
      </c>
      <c r="I43" s="118">
        <v>1656388</v>
      </c>
      <c r="J43" s="119">
        <f t="shared" si="6"/>
        <v>1.1639062422432467</v>
      </c>
      <c r="K43" s="118">
        <v>1641108</v>
      </c>
      <c r="L43" s="119">
        <f t="shared" si="7"/>
        <v>-9.2248917524154761E-3</v>
      </c>
      <c r="M43" s="118">
        <v>1192192</v>
      </c>
      <c r="N43" s="119">
        <v>-6.4992154107822442E-3</v>
      </c>
      <c r="O43" s="119">
        <v>-0.10807599883888996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249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80161</v>
      </c>
      <c r="D53" s="116">
        <v>-0.10126355207247206</v>
      </c>
      <c r="E53" s="115">
        <v>100476</v>
      </c>
      <c r="F53" s="116">
        <f t="shared" ref="F53:F65" si="8">IFERROR(E53/C53-1,"-")</f>
        <v>0.25342747720213077</v>
      </c>
      <c r="G53" s="115">
        <v>3792</v>
      </c>
      <c r="H53" s="116">
        <f t="shared" ref="H53:H65" si="9">IFERROR(G53/E53-1,"-")</f>
        <v>-0.96225964409411202</v>
      </c>
      <c r="I53" s="115">
        <v>52306</v>
      </c>
      <c r="J53" s="116">
        <f t="shared" ref="J53:J65" si="10">IFERROR(I53/G53-1,"-")</f>
        <v>12.793776371308017</v>
      </c>
      <c r="K53" s="115">
        <v>94379</v>
      </c>
      <c r="L53" s="116">
        <f>IFERROR(K53/I53-1,"-")</f>
        <v>0.80436278820785367</v>
      </c>
      <c r="M53" s="115">
        <v>76235</v>
      </c>
      <c r="N53" s="116">
        <v>-0.19224615645429599</v>
      </c>
      <c r="O53" s="116">
        <v>-4.8976434924714041E-2</v>
      </c>
    </row>
    <row r="54" spans="1:16" x14ac:dyDescent="0.25">
      <c r="A54" s="1">
        <v>2</v>
      </c>
      <c r="B54" s="114" t="s">
        <v>73</v>
      </c>
      <c r="C54" s="115">
        <v>76926</v>
      </c>
      <c r="D54" s="116">
        <v>0.20958535779989629</v>
      </c>
      <c r="E54" s="115">
        <v>90119</v>
      </c>
      <c r="F54" s="116">
        <f t="shared" si="8"/>
        <v>0.17150248290564951</v>
      </c>
      <c r="G54" s="115">
        <v>3601</v>
      </c>
      <c r="H54" s="116">
        <f t="shared" si="9"/>
        <v>-0.96004172261121401</v>
      </c>
      <c r="I54" s="115">
        <v>75169</v>
      </c>
      <c r="J54" s="116">
        <f t="shared" si="10"/>
        <v>19.874479311302416</v>
      </c>
      <c r="K54" s="115">
        <v>85353</v>
      </c>
      <c r="L54" s="116">
        <f t="shared" ref="L54:L65" si="11">IFERROR(K54/I54-1,"-")</f>
        <v>0.13548138195266657</v>
      </c>
      <c r="M54" s="115">
        <v>74115</v>
      </c>
      <c r="N54" s="116">
        <v>-0.13166496783944326</v>
      </c>
      <c r="O54" s="116">
        <v>-3.6541611418766107E-2</v>
      </c>
    </row>
    <row r="55" spans="1:16" x14ac:dyDescent="0.25">
      <c r="A55" s="1">
        <v>3</v>
      </c>
      <c r="B55" s="114" t="s">
        <v>75</v>
      </c>
      <c r="C55" s="115">
        <v>103819</v>
      </c>
      <c r="D55" s="116">
        <v>-3.656307129798908E-2</v>
      </c>
      <c r="E55" s="115">
        <v>40050</v>
      </c>
      <c r="F55" s="116">
        <f t="shared" si="8"/>
        <v>-0.61423246226605921</v>
      </c>
      <c r="G55" s="115">
        <v>5902</v>
      </c>
      <c r="H55" s="116">
        <f t="shared" si="9"/>
        <v>-0.85263420724094885</v>
      </c>
      <c r="I55" s="115">
        <v>101860</v>
      </c>
      <c r="J55" s="116">
        <f t="shared" si="10"/>
        <v>16.258556421552015</v>
      </c>
      <c r="K55" s="115">
        <v>107350</v>
      </c>
      <c r="L55" s="116">
        <f t="shared" si="11"/>
        <v>5.3897506381307636E-2</v>
      </c>
      <c r="M55" s="115">
        <v>98365</v>
      </c>
      <c r="N55" s="116">
        <v>-8.3698183511877078E-2</v>
      </c>
      <c r="O55" s="116">
        <v>-5.2533736599273739E-2</v>
      </c>
    </row>
    <row r="56" spans="1:16" x14ac:dyDescent="0.25">
      <c r="A56" s="1">
        <v>4</v>
      </c>
      <c r="B56" s="114" t="s">
        <v>77</v>
      </c>
      <c r="C56" s="115">
        <v>151185</v>
      </c>
      <c r="D56" s="116">
        <v>6.9450437513705499E-2</v>
      </c>
      <c r="E56" s="115">
        <v>0</v>
      </c>
      <c r="F56" s="116">
        <f t="shared" si="8"/>
        <v>-1</v>
      </c>
      <c r="G56" s="115">
        <v>7899</v>
      </c>
      <c r="H56" s="116" t="str">
        <f t="shared" si="9"/>
        <v>-</v>
      </c>
      <c r="I56" s="115">
        <v>107856</v>
      </c>
      <c r="J56" s="116">
        <f t="shared" si="10"/>
        <v>12.654386631219142</v>
      </c>
      <c r="K56" s="115">
        <v>113397</v>
      </c>
      <c r="L56" s="116">
        <f t="shared" si="11"/>
        <v>5.1374054294615057E-2</v>
      </c>
      <c r="M56" s="115">
        <v>108738</v>
      </c>
      <c r="N56" s="116">
        <v>-4.1085743009074305E-2</v>
      </c>
      <c r="O56" s="116">
        <v>-0.28076198035519395</v>
      </c>
    </row>
    <row r="57" spans="1:16" x14ac:dyDescent="0.25">
      <c r="A57" s="1">
        <v>5</v>
      </c>
      <c r="B57" s="114" t="s">
        <v>79</v>
      </c>
      <c r="C57" s="115">
        <v>190316</v>
      </c>
      <c r="D57" s="116">
        <v>3.9200161627634067E-2</v>
      </c>
      <c r="E57" s="115">
        <v>0</v>
      </c>
      <c r="F57" s="116">
        <f t="shared" si="8"/>
        <v>-1</v>
      </c>
      <c r="G57" s="115">
        <v>18426</v>
      </c>
      <c r="H57" s="116" t="str">
        <f t="shared" si="9"/>
        <v>-</v>
      </c>
      <c r="I57" s="115">
        <v>138427</v>
      </c>
      <c r="J57" s="116">
        <f t="shared" si="10"/>
        <v>6.512590904157169</v>
      </c>
      <c r="K57" s="115">
        <v>122735</v>
      </c>
      <c r="L57" s="116">
        <f t="shared" si="11"/>
        <v>-0.11335938798066847</v>
      </c>
      <c r="M57" s="115">
        <v>127566</v>
      </c>
      <c r="N57" s="116">
        <v>3.9361225404326294E-2</v>
      </c>
      <c r="O57" s="116">
        <v>-0.32971479013850646</v>
      </c>
    </row>
    <row r="58" spans="1:16" x14ac:dyDescent="0.25">
      <c r="A58" s="1">
        <v>6</v>
      </c>
      <c r="B58" s="114" t="s">
        <v>81</v>
      </c>
      <c r="C58" s="115">
        <v>202520</v>
      </c>
      <c r="D58" s="116">
        <v>-9.2251377604124496E-4</v>
      </c>
      <c r="E58" s="115">
        <v>0</v>
      </c>
      <c r="F58" s="116">
        <f t="shared" si="8"/>
        <v>-1</v>
      </c>
      <c r="G58" s="115">
        <v>42217</v>
      </c>
      <c r="H58" s="116" t="str">
        <f t="shared" si="9"/>
        <v>-</v>
      </c>
      <c r="I58" s="115">
        <v>166385</v>
      </c>
      <c r="J58" s="116">
        <f t="shared" si="10"/>
        <v>2.941184830755383</v>
      </c>
      <c r="K58" s="115">
        <v>151037</v>
      </c>
      <c r="L58" s="116">
        <f t="shared" si="11"/>
        <v>-9.2243892177780396E-2</v>
      </c>
      <c r="M58" s="115">
        <v>145345</v>
      </c>
      <c r="N58" s="116">
        <v>-3.7686129888702791E-2</v>
      </c>
      <c r="O58" s="116">
        <v>-0.282317795773257</v>
      </c>
    </row>
    <row r="59" spans="1:16" x14ac:dyDescent="0.25">
      <c r="A59" s="1">
        <v>7</v>
      </c>
      <c r="B59" s="114" t="s">
        <v>83</v>
      </c>
      <c r="C59" s="115">
        <v>181686</v>
      </c>
      <c r="D59" s="116">
        <v>7.7685970021768913E-2</v>
      </c>
      <c r="E59" s="115">
        <v>0</v>
      </c>
      <c r="F59" s="116">
        <f t="shared" si="8"/>
        <v>-1</v>
      </c>
      <c r="G59" s="115">
        <v>98067</v>
      </c>
      <c r="H59" s="116" t="str">
        <f t="shared" si="9"/>
        <v>-</v>
      </c>
      <c r="I59" s="115">
        <v>156203</v>
      </c>
      <c r="J59" s="116">
        <f t="shared" si="10"/>
        <v>0.59281919504012559</v>
      </c>
      <c r="K59" s="115">
        <v>161599</v>
      </c>
      <c r="L59" s="116">
        <f t="shared" si="11"/>
        <v>3.454479107315489E-2</v>
      </c>
      <c r="M59" s="115">
        <v>163095</v>
      </c>
      <c r="N59" s="116">
        <v>9.2574830289791077E-3</v>
      </c>
      <c r="O59" s="116">
        <v>-0.10232489019517188</v>
      </c>
    </row>
    <row r="60" spans="1:16" x14ac:dyDescent="0.25">
      <c r="A60" s="1">
        <v>8</v>
      </c>
      <c r="B60" s="114" t="s">
        <v>85</v>
      </c>
      <c r="C60" s="115">
        <v>203316</v>
      </c>
      <c r="D60" s="116">
        <v>-2.7540488056860268E-2</v>
      </c>
      <c r="E60" s="115">
        <v>54073</v>
      </c>
      <c r="F60" s="116">
        <f t="shared" si="8"/>
        <v>-0.73404454150189857</v>
      </c>
      <c r="G60" s="115">
        <v>129856</v>
      </c>
      <c r="H60" s="116">
        <f t="shared" si="9"/>
        <v>1.4014942762561722</v>
      </c>
      <c r="I60" s="115">
        <v>168396</v>
      </c>
      <c r="J60" s="116">
        <f t="shared" si="10"/>
        <v>0.29679029078363728</v>
      </c>
      <c r="K60" s="115">
        <v>177694</v>
      </c>
      <c r="L60" s="116">
        <f t="shared" si="11"/>
        <v>5.5215088244376265E-2</v>
      </c>
      <c r="M60" s="115">
        <v>188499</v>
      </c>
      <c r="N60" s="116">
        <v>6.0806780195167054E-2</v>
      </c>
      <c r="O60" s="116">
        <v>-7.2876704243640456E-2</v>
      </c>
    </row>
    <row r="61" spans="1:16" x14ac:dyDescent="0.25">
      <c r="A61" s="1">
        <v>9</v>
      </c>
      <c r="B61" s="114" t="s">
        <v>87</v>
      </c>
      <c r="C61" s="115">
        <v>150007</v>
      </c>
      <c r="D61" s="116">
        <v>5.9005005330076354E-2</v>
      </c>
      <c r="E61" s="115">
        <v>44522</v>
      </c>
      <c r="F61" s="116">
        <f t="shared" si="8"/>
        <v>-0.7032005173091922</v>
      </c>
      <c r="G61" s="115">
        <v>107061</v>
      </c>
      <c r="H61" s="116">
        <f t="shared" si="9"/>
        <v>1.4046763397870716</v>
      </c>
      <c r="I61" s="115">
        <v>138602</v>
      </c>
      <c r="J61" s="116">
        <f t="shared" si="10"/>
        <v>0.29460774698536341</v>
      </c>
      <c r="K61" s="115">
        <v>127466</v>
      </c>
      <c r="L61" s="116">
        <f t="shared" si="11"/>
        <v>-8.0345160964488294E-2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112169</v>
      </c>
      <c r="D62" s="116">
        <v>4.4472172301732948E-2</v>
      </c>
      <c r="E62" s="115">
        <v>26446</v>
      </c>
      <c r="F62" s="116">
        <f t="shared" si="8"/>
        <v>-0.76423075894409331</v>
      </c>
      <c r="G62" s="115">
        <v>71801</v>
      </c>
      <c r="H62" s="116">
        <f t="shared" si="9"/>
        <v>1.7150041594191938</v>
      </c>
      <c r="I62" s="115">
        <v>113852</v>
      </c>
      <c r="J62" s="116">
        <f t="shared" si="10"/>
        <v>0.58566036684725842</v>
      </c>
      <c r="K62" s="115">
        <v>103186</v>
      </c>
      <c r="L62" s="116">
        <f t="shared" si="11"/>
        <v>-9.3683027087798187E-2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109101</v>
      </c>
      <c r="D63" s="116">
        <v>0.16385573015009447</v>
      </c>
      <c r="E63" s="115">
        <v>9600</v>
      </c>
      <c r="F63" s="116">
        <f t="shared" si="8"/>
        <v>-0.91200813924711965</v>
      </c>
      <c r="G63" s="115">
        <v>48671</v>
      </c>
      <c r="H63" s="116">
        <f t="shared" si="9"/>
        <v>4.0698958333333337</v>
      </c>
      <c r="I63" s="115">
        <v>94916</v>
      </c>
      <c r="J63" s="116">
        <f t="shared" si="10"/>
        <v>0.950155123173964</v>
      </c>
      <c r="K63" s="115">
        <v>69364</v>
      </c>
      <c r="L63" s="116">
        <f t="shared" si="11"/>
        <v>-0.26920645623498674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102182</v>
      </c>
      <c r="D64" s="116">
        <v>0.10130088486037314</v>
      </c>
      <c r="E64" s="115">
        <v>6993</v>
      </c>
      <c r="F64" s="116">
        <f t="shared" si="8"/>
        <v>-0.93156328903329355</v>
      </c>
      <c r="G64" s="115">
        <v>46259</v>
      </c>
      <c r="H64" s="116">
        <f t="shared" si="9"/>
        <v>5.6150436150436152</v>
      </c>
      <c r="I64" s="115">
        <v>94753</v>
      </c>
      <c r="J64" s="116">
        <f t="shared" si="10"/>
        <v>1.0483149225015671</v>
      </c>
      <c r="K64" s="115">
        <v>71834</v>
      </c>
      <c r="L64" s="116">
        <f t="shared" si="11"/>
        <v>-0.2418815235401518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1663388</v>
      </c>
      <c r="D65" s="119">
        <v>3.8975283402946648E-2</v>
      </c>
      <c r="E65" s="118">
        <v>400640</v>
      </c>
      <c r="F65" s="119">
        <f t="shared" si="8"/>
        <v>-0.75914218450535897</v>
      </c>
      <c r="G65" s="118">
        <v>583552</v>
      </c>
      <c r="H65" s="119">
        <f t="shared" si="9"/>
        <v>0.45654952076677313</v>
      </c>
      <c r="I65" s="118">
        <v>1408725</v>
      </c>
      <c r="J65" s="119">
        <f t="shared" si="10"/>
        <v>1.4140522181399429</v>
      </c>
      <c r="K65" s="118">
        <v>1385394</v>
      </c>
      <c r="L65" s="119">
        <f t="shared" si="11"/>
        <v>-1.6561784592450612E-2</v>
      </c>
      <c r="M65" s="118">
        <v>981958</v>
      </c>
      <c r="N65" s="119">
        <v>-3.1163915922742369E-2</v>
      </c>
      <c r="O65" s="119">
        <v>-0.1747759740287026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249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8266</v>
      </c>
      <c r="D75" s="116">
        <v>-0.5979180854168693</v>
      </c>
      <c r="E75" s="115">
        <v>8959</v>
      </c>
      <c r="F75" s="116">
        <f t="shared" ref="F75:F87" si="12">IFERROR(E75/C75-1,"-")</f>
        <v>8.3837406242438961E-2</v>
      </c>
      <c r="G75" s="115">
        <v>3625</v>
      </c>
      <c r="H75" s="116">
        <f t="shared" ref="H75:H87" si="13">IFERROR(G75/E75-1,"-")</f>
        <v>-0.59537894854336426</v>
      </c>
      <c r="I75" s="115">
        <v>8346</v>
      </c>
      <c r="J75" s="116">
        <f t="shared" ref="J75:J87" si="14">IFERROR(I75/G75-1,"-")</f>
        <v>1.3023448275862068</v>
      </c>
      <c r="K75" s="115">
        <v>12994</v>
      </c>
      <c r="L75" s="116">
        <f>IFERROR(K75/I75-1,"-")</f>
        <v>0.55691349149293079</v>
      </c>
      <c r="M75" s="115">
        <v>7945</v>
      </c>
      <c r="N75" s="116">
        <v>-0.38856395259350474</v>
      </c>
      <c r="O75" s="116">
        <v>-3.8833776917493346E-2</v>
      </c>
    </row>
    <row r="76" spans="1:16" x14ac:dyDescent="0.25">
      <c r="A76" s="1">
        <v>2</v>
      </c>
      <c r="B76" s="114" t="s">
        <v>73</v>
      </c>
      <c r="C76" s="115">
        <v>8305</v>
      </c>
      <c r="D76" s="116">
        <v>-0.51874601610940485</v>
      </c>
      <c r="E76" s="115">
        <v>7898</v>
      </c>
      <c r="F76" s="116">
        <f t="shared" si="12"/>
        <v>-4.9006622516556297E-2</v>
      </c>
      <c r="G76" s="115">
        <v>3774</v>
      </c>
      <c r="H76" s="116">
        <f t="shared" si="13"/>
        <v>-0.52215750822993168</v>
      </c>
      <c r="I76" s="115">
        <v>12994</v>
      </c>
      <c r="J76" s="116">
        <f t="shared" si="14"/>
        <v>2.4430312665606784</v>
      </c>
      <c r="K76" s="115">
        <v>8549</v>
      </c>
      <c r="L76" s="116">
        <f t="shared" ref="L76:L87" si="15">IFERROR(K76/I76-1,"-")</f>
        <v>-0.34208096044328151</v>
      </c>
      <c r="M76" s="115">
        <v>8223</v>
      </c>
      <c r="N76" s="116">
        <v>-3.8133114984208683E-2</v>
      </c>
      <c r="O76" s="116">
        <v>-9.8735701384707886E-3</v>
      </c>
    </row>
    <row r="77" spans="1:16" x14ac:dyDescent="0.25">
      <c r="A77" s="1">
        <v>3</v>
      </c>
      <c r="B77" s="114" t="s">
        <v>75</v>
      </c>
      <c r="C77" s="115">
        <v>10177</v>
      </c>
      <c r="D77" s="116">
        <v>-0.65549575166717444</v>
      </c>
      <c r="E77" s="115">
        <v>5143</v>
      </c>
      <c r="F77" s="116">
        <f t="shared" si="12"/>
        <v>-0.4946447872654024</v>
      </c>
      <c r="G77" s="115">
        <v>4251</v>
      </c>
      <c r="H77" s="116">
        <f t="shared" si="13"/>
        <v>-0.17343962667703672</v>
      </c>
      <c r="I77" s="115">
        <v>12447</v>
      </c>
      <c r="J77" s="116">
        <f t="shared" si="14"/>
        <v>1.928016937191249</v>
      </c>
      <c r="K77" s="115">
        <v>13370</v>
      </c>
      <c r="L77" s="116">
        <f t="shared" si="15"/>
        <v>7.4154414718406114E-2</v>
      </c>
      <c r="M77" s="115">
        <v>14511</v>
      </c>
      <c r="N77" s="116">
        <v>8.534031413612575E-2</v>
      </c>
      <c r="O77" s="116">
        <v>0.42586223838066228</v>
      </c>
    </row>
    <row r="78" spans="1:16" x14ac:dyDescent="0.25">
      <c r="A78" s="1">
        <v>4</v>
      </c>
      <c r="B78" s="114" t="s">
        <v>77</v>
      </c>
      <c r="C78" s="115">
        <v>19757</v>
      </c>
      <c r="D78" s="116">
        <v>-0.13346491228070179</v>
      </c>
      <c r="E78" s="115">
        <v>0</v>
      </c>
      <c r="F78" s="116">
        <f t="shared" si="12"/>
        <v>-1</v>
      </c>
      <c r="G78" s="115">
        <v>4594</v>
      </c>
      <c r="H78" s="116" t="str">
        <f t="shared" si="13"/>
        <v>-</v>
      </c>
      <c r="I78" s="115">
        <v>22410</v>
      </c>
      <c r="J78" s="116">
        <f t="shared" si="14"/>
        <v>3.8781018720069653</v>
      </c>
      <c r="K78" s="115">
        <v>27095</v>
      </c>
      <c r="L78" s="116">
        <f t="shared" si="15"/>
        <v>0.20905845604640794</v>
      </c>
      <c r="M78" s="115">
        <v>19093</v>
      </c>
      <c r="N78" s="116">
        <v>-0.29533124192655469</v>
      </c>
      <c r="O78" s="116">
        <v>-3.3608341347370563E-2</v>
      </c>
    </row>
    <row r="79" spans="1:16" x14ac:dyDescent="0.25">
      <c r="A79" s="1">
        <v>5</v>
      </c>
      <c r="B79" s="114" t="s">
        <v>79</v>
      </c>
      <c r="C79" s="115">
        <v>20797</v>
      </c>
      <c r="D79" s="116">
        <v>-0.14773379231210559</v>
      </c>
      <c r="E79" s="115">
        <v>0</v>
      </c>
      <c r="F79" s="116">
        <f t="shared" si="12"/>
        <v>-1</v>
      </c>
      <c r="G79" s="115">
        <v>11793</v>
      </c>
      <c r="H79" s="116" t="str">
        <f t="shared" si="13"/>
        <v>-</v>
      </c>
      <c r="I79" s="115">
        <v>19464</v>
      </c>
      <c r="J79" s="116">
        <f t="shared" si="14"/>
        <v>0.6504706181633173</v>
      </c>
      <c r="K79" s="115">
        <v>25323</v>
      </c>
      <c r="L79" s="116">
        <f t="shared" si="15"/>
        <v>0.30101726263871753</v>
      </c>
      <c r="M79" s="115">
        <v>33545</v>
      </c>
      <c r="N79" s="116">
        <v>0.32468506890968674</v>
      </c>
      <c r="O79" s="116">
        <v>0.61297302495552253</v>
      </c>
    </row>
    <row r="80" spans="1:16" x14ac:dyDescent="0.25">
      <c r="A80" s="1">
        <v>6</v>
      </c>
      <c r="B80" s="114" t="s">
        <v>81</v>
      </c>
      <c r="C80" s="115">
        <v>25656</v>
      </c>
      <c r="D80" s="116">
        <v>-0.25181534513429182</v>
      </c>
      <c r="E80" s="115">
        <v>0</v>
      </c>
      <c r="F80" s="116">
        <f t="shared" si="12"/>
        <v>-1</v>
      </c>
      <c r="G80" s="115">
        <v>15745</v>
      </c>
      <c r="H80" s="116" t="str">
        <f t="shared" si="13"/>
        <v>-</v>
      </c>
      <c r="I80" s="115">
        <v>23487</v>
      </c>
      <c r="J80" s="116">
        <f t="shared" si="14"/>
        <v>0.49171165449349008</v>
      </c>
      <c r="K80" s="115">
        <v>34827</v>
      </c>
      <c r="L80" s="116">
        <f t="shared" si="15"/>
        <v>0.48282028356111883</v>
      </c>
      <c r="M80" s="115">
        <v>40959</v>
      </c>
      <c r="N80" s="116">
        <v>0.17607029029201482</v>
      </c>
      <c r="O80" s="116">
        <v>0.59646866230121609</v>
      </c>
    </row>
    <row r="81" spans="1:16" x14ac:dyDescent="0.25">
      <c r="A81" s="1">
        <v>7</v>
      </c>
      <c r="B81" s="114" t="s">
        <v>83</v>
      </c>
      <c r="C81" s="115">
        <v>32073</v>
      </c>
      <c r="D81" s="116">
        <v>-0.2188177411890786</v>
      </c>
      <c r="E81" s="115">
        <v>0</v>
      </c>
      <c r="F81" s="116">
        <f t="shared" si="12"/>
        <v>-1</v>
      </c>
      <c r="G81" s="115">
        <v>30117</v>
      </c>
      <c r="H81" s="116" t="str">
        <f t="shared" si="13"/>
        <v>-</v>
      </c>
      <c r="I81" s="115">
        <v>45512</v>
      </c>
      <c r="J81" s="116">
        <f t="shared" si="14"/>
        <v>0.51117309160938995</v>
      </c>
      <c r="K81" s="115">
        <v>39459</v>
      </c>
      <c r="L81" s="116">
        <f t="shared" si="15"/>
        <v>-0.13299789066619794</v>
      </c>
      <c r="M81" s="115">
        <v>44651</v>
      </c>
      <c r="N81" s="116">
        <v>0.13157961428317999</v>
      </c>
      <c r="O81" s="116">
        <v>0.39216786705328466</v>
      </c>
    </row>
    <row r="82" spans="1:16" x14ac:dyDescent="0.25">
      <c r="A82" s="1">
        <v>8</v>
      </c>
      <c r="B82" s="114" t="s">
        <v>85</v>
      </c>
      <c r="C82" s="115">
        <v>21692</v>
      </c>
      <c r="D82" s="116">
        <v>-0.54979972189361392</v>
      </c>
      <c r="E82" s="115">
        <v>12032</v>
      </c>
      <c r="F82" s="116">
        <f t="shared" si="12"/>
        <v>-0.44532546560944131</v>
      </c>
      <c r="G82" s="115">
        <v>32184</v>
      </c>
      <c r="H82" s="116">
        <f t="shared" si="13"/>
        <v>1.6748670212765959</v>
      </c>
      <c r="I82" s="115">
        <v>28797</v>
      </c>
      <c r="J82" s="116">
        <f t="shared" si="14"/>
        <v>-0.10523862788963456</v>
      </c>
      <c r="K82" s="115">
        <v>24830</v>
      </c>
      <c r="L82" s="116">
        <f t="shared" si="15"/>
        <v>-0.1377574052852728</v>
      </c>
      <c r="M82" s="115">
        <v>41307</v>
      </c>
      <c r="N82" s="116">
        <v>0.66359242851389455</v>
      </c>
      <c r="O82" s="116">
        <v>0.90425041489950209</v>
      </c>
    </row>
    <row r="83" spans="1:16" x14ac:dyDescent="0.25">
      <c r="A83" s="1">
        <v>9</v>
      </c>
      <c r="B83" s="114" t="s">
        <v>87</v>
      </c>
      <c r="C83" s="115">
        <v>21143</v>
      </c>
      <c r="D83" s="116">
        <v>-0.36272116225095696</v>
      </c>
      <c r="E83" s="115">
        <v>7743</v>
      </c>
      <c r="F83" s="116">
        <f t="shared" si="12"/>
        <v>-0.63377950148985485</v>
      </c>
      <c r="G83" s="115">
        <v>23897</v>
      </c>
      <c r="H83" s="116">
        <f t="shared" si="13"/>
        <v>2.0862714710060701</v>
      </c>
      <c r="I83" s="115">
        <v>19489</v>
      </c>
      <c r="J83" s="116">
        <f t="shared" si="14"/>
        <v>-0.18445830020504661</v>
      </c>
      <c r="K83" s="115">
        <v>30555</v>
      </c>
      <c r="L83" s="116">
        <f t="shared" si="15"/>
        <v>0.567807481143209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15074</v>
      </c>
      <c r="D84" s="116">
        <v>-0.46006160899777926</v>
      </c>
      <c r="E84" s="115">
        <v>9687</v>
      </c>
      <c r="F84" s="116">
        <f t="shared" si="12"/>
        <v>-0.35737030648799262</v>
      </c>
      <c r="G84" s="115">
        <v>24876</v>
      </c>
      <c r="H84" s="116">
        <f t="shared" si="13"/>
        <v>1.5679777020749457</v>
      </c>
      <c r="I84" s="115">
        <v>26328</v>
      </c>
      <c r="J84" s="116">
        <f t="shared" si="14"/>
        <v>5.836951278340563E-2</v>
      </c>
      <c r="K84" s="115">
        <v>14887</v>
      </c>
      <c r="L84" s="116">
        <f t="shared" si="15"/>
        <v>-0.43455636584624735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14431</v>
      </c>
      <c r="D85" s="116">
        <v>0.27426048565121408</v>
      </c>
      <c r="E85" s="115">
        <v>4826</v>
      </c>
      <c r="F85" s="116">
        <f t="shared" si="12"/>
        <v>-0.66558104081491232</v>
      </c>
      <c r="G85" s="115">
        <v>11436</v>
      </c>
      <c r="H85" s="116">
        <f t="shared" si="13"/>
        <v>1.3696643182760049</v>
      </c>
      <c r="I85" s="115">
        <v>13390</v>
      </c>
      <c r="J85" s="116">
        <f t="shared" si="14"/>
        <v>0.17086393844001391</v>
      </c>
      <c r="K85" s="115">
        <v>10708</v>
      </c>
      <c r="L85" s="116">
        <f t="shared" si="15"/>
        <v>-0.2002987303958178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10667</v>
      </c>
      <c r="D86" s="116">
        <v>-0.12486668307490356</v>
      </c>
      <c r="E86" s="115">
        <v>7287</v>
      </c>
      <c r="F86" s="116">
        <f t="shared" si="12"/>
        <v>-0.31686509796568862</v>
      </c>
      <c r="G86" s="115">
        <v>15618</v>
      </c>
      <c r="H86" s="116">
        <f t="shared" si="13"/>
        <v>1.1432688349114861</v>
      </c>
      <c r="I86" s="115">
        <v>14999</v>
      </c>
      <c r="J86" s="116">
        <f t="shared" si="14"/>
        <v>-3.9633755922653391E-2</v>
      </c>
      <c r="K86" s="115">
        <v>13117</v>
      </c>
      <c r="L86" s="116">
        <f t="shared" si="15"/>
        <v>-0.12547503166877794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208038</v>
      </c>
      <c r="D87" s="119">
        <v>-0.35531673577152634</v>
      </c>
      <c r="E87" s="118">
        <v>71537</v>
      </c>
      <c r="F87" s="119">
        <f t="shared" si="12"/>
        <v>-0.65613493688653035</v>
      </c>
      <c r="G87" s="118">
        <v>181910</v>
      </c>
      <c r="H87" s="119">
        <f t="shared" si="13"/>
        <v>1.5428799082992017</v>
      </c>
      <c r="I87" s="118">
        <v>247663</v>
      </c>
      <c r="J87" s="119">
        <f t="shared" si="14"/>
        <v>0.36145896322357207</v>
      </c>
      <c r="K87" s="118">
        <v>255714</v>
      </c>
      <c r="L87" s="119">
        <f t="shared" si="15"/>
        <v>3.2507883696797579E-2</v>
      </c>
      <c r="M87" s="118">
        <v>210234</v>
      </c>
      <c r="N87" s="119">
        <v>0.12758049204331523</v>
      </c>
      <c r="O87" s="119">
        <v>0.4328632866012827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249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400107</v>
      </c>
      <c r="D97" s="116">
        <v>-2.2070265740962158E-3</v>
      </c>
      <c r="E97" s="115">
        <v>384062</v>
      </c>
      <c r="F97" s="116">
        <f t="shared" ref="F97:F109" si="16">IFERROR(E97/C97-1,"-")</f>
        <v>-4.0101772775782529E-2</v>
      </c>
      <c r="G97" s="115">
        <v>22230</v>
      </c>
      <c r="H97" s="116">
        <f t="shared" ref="H97:H109" si="17">IFERROR(G97/E97-1,"-")</f>
        <v>-0.94211872041493305</v>
      </c>
      <c r="I97" s="115">
        <v>201859</v>
      </c>
      <c r="J97" s="116">
        <f t="shared" ref="J97:J109" si="18">IFERROR(I97/G97-1,"-")</f>
        <v>8.0804768331084116</v>
      </c>
      <c r="K97" s="115">
        <v>352271</v>
      </c>
      <c r="L97" s="116">
        <f t="shared" ref="L97:L109" si="19">IFERROR(K97/I97-1,"-")</f>
        <v>0.74513397965906902</v>
      </c>
      <c r="M97" s="115">
        <v>398137</v>
      </c>
      <c r="N97" s="116">
        <v>0.13020089646891164</v>
      </c>
      <c r="O97" s="116">
        <v>-4.9236829148202599E-3</v>
      </c>
    </row>
    <row r="98" spans="2:15" x14ac:dyDescent="0.25">
      <c r="B98" s="114" t="s">
        <v>73</v>
      </c>
      <c r="C98" s="115">
        <v>349588</v>
      </c>
      <c r="D98" s="116">
        <v>-5.5619338856817135E-2</v>
      </c>
      <c r="E98" s="115">
        <v>332827</v>
      </c>
      <c r="F98" s="116">
        <f t="shared" si="16"/>
        <v>-4.7945009554103635E-2</v>
      </c>
      <c r="G98" s="115">
        <v>18526</v>
      </c>
      <c r="H98" s="116">
        <f t="shared" si="17"/>
        <v>-0.94433744858439972</v>
      </c>
      <c r="I98" s="115">
        <v>211942</v>
      </c>
      <c r="J98" s="116">
        <f t="shared" si="18"/>
        <v>10.440246140559214</v>
      </c>
      <c r="K98" s="115">
        <v>317883</v>
      </c>
      <c r="L98" s="116">
        <f t="shared" si="19"/>
        <v>0.49985845184059796</v>
      </c>
      <c r="M98" s="115">
        <v>394448</v>
      </c>
      <c r="N98" s="116">
        <v>0.2408590582069503</v>
      </c>
      <c r="O98" s="116">
        <v>0.12832248246507327</v>
      </c>
    </row>
    <row r="99" spans="2:15" x14ac:dyDescent="0.25">
      <c r="B99" s="114" t="s">
        <v>75</v>
      </c>
      <c r="C99" s="115">
        <v>355752</v>
      </c>
      <c r="D99" s="116">
        <v>-2.7962818249878452E-2</v>
      </c>
      <c r="E99" s="115">
        <v>172613</v>
      </c>
      <c r="F99" s="116">
        <f t="shared" si="16"/>
        <v>-0.51479401380737144</v>
      </c>
      <c r="G99" s="115">
        <v>25644</v>
      </c>
      <c r="H99" s="116">
        <f t="shared" si="17"/>
        <v>-0.85143645032529414</v>
      </c>
      <c r="I99" s="115">
        <v>251732</v>
      </c>
      <c r="J99" s="116">
        <f t="shared" si="18"/>
        <v>8.8164092965216039</v>
      </c>
      <c r="K99" s="115">
        <v>315119</v>
      </c>
      <c r="L99" s="116">
        <f t="shared" si="19"/>
        <v>0.25180350531517637</v>
      </c>
      <c r="M99" s="115">
        <v>386274</v>
      </c>
      <c r="N99" s="116">
        <v>0.22580358531221534</v>
      </c>
      <c r="O99" s="116">
        <v>8.5795722863118096E-2</v>
      </c>
    </row>
    <row r="100" spans="2:15" x14ac:dyDescent="0.25">
      <c r="B100" s="114" t="s">
        <v>77</v>
      </c>
      <c r="C100" s="115">
        <v>255176</v>
      </c>
      <c r="D100" s="116">
        <v>1.1551482189152473E-2</v>
      </c>
      <c r="E100" s="115">
        <v>0</v>
      </c>
      <c r="F100" s="116">
        <f t="shared" si="16"/>
        <v>-1</v>
      </c>
      <c r="G100" s="115">
        <v>21374</v>
      </c>
      <c r="H100" s="116" t="str">
        <f t="shared" si="17"/>
        <v>-</v>
      </c>
      <c r="I100" s="115">
        <v>218722</v>
      </c>
      <c r="J100" s="116">
        <f t="shared" si="18"/>
        <v>9.2330869280434165</v>
      </c>
      <c r="K100" s="115">
        <v>238900</v>
      </c>
      <c r="L100" s="116">
        <f t="shared" si="19"/>
        <v>9.2254094238348294E-2</v>
      </c>
      <c r="M100" s="115">
        <v>283651</v>
      </c>
      <c r="N100" s="116">
        <v>0.18732105483465888</v>
      </c>
      <c r="O100" s="116">
        <v>0.1115896479292724</v>
      </c>
    </row>
    <row r="101" spans="2:15" x14ac:dyDescent="0.25">
      <c r="B101" s="114" t="s">
        <v>79</v>
      </c>
      <c r="C101" s="115">
        <v>199294</v>
      </c>
      <c r="D101" s="116">
        <v>-0.14921429089806915</v>
      </c>
      <c r="E101" s="115">
        <v>0</v>
      </c>
      <c r="F101" s="116">
        <f t="shared" si="16"/>
        <v>-1</v>
      </c>
      <c r="G101" s="115">
        <v>35271</v>
      </c>
      <c r="H101" s="116" t="str">
        <f t="shared" si="17"/>
        <v>-</v>
      </c>
      <c r="I101" s="115">
        <v>152908</v>
      </c>
      <c r="J101" s="116">
        <f t="shared" si="18"/>
        <v>3.3352329108899665</v>
      </c>
      <c r="K101" s="115">
        <v>192540</v>
      </c>
      <c r="L101" s="116">
        <f t="shared" si="19"/>
        <v>0.25918853166609979</v>
      </c>
      <c r="M101" s="115">
        <v>244591</v>
      </c>
      <c r="N101" s="116">
        <v>0.27033863093383204</v>
      </c>
      <c r="O101" s="116">
        <v>0.22728732425461873</v>
      </c>
    </row>
    <row r="102" spans="2:15" x14ac:dyDescent="0.25">
      <c r="B102" s="114" t="s">
        <v>81</v>
      </c>
      <c r="C102" s="115">
        <v>220782</v>
      </c>
      <c r="D102" s="116">
        <v>-0.15849935395838655</v>
      </c>
      <c r="E102" s="115">
        <v>0</v>
      </c>
      <c r="F102" s="116">
        <f t="shared" si="16"/>
        <v>-1</v>
      </c>
      <c r="G102" s="115">
        <v>52661</v>
      </c>
      <c r="H102" s="116" t="str">
        <f t="shared" si="17"/>
        <v>-</v>
      </c>
      <c r="I102" s="115">
        <v>174196</v>
      </c>
      <c r="J102" s="116">
        <f t="shared" si="18"/>
        <v>2.3078748979320558</v>
      </c>
      <c r="K102" s="115">
        <v>207904</v>
      </c>
      <c r="L102" s="116">
        <f t="shared" si="19"/>
        <v>0.19350616546878219</v>
      </c>
      <c r="M102" s="115">
        <v>274145</v>
      </c>
      <c r="N102" s="116">
        <v>0.31861339849161152</v>
      </c>
      <c r="O102" s="116">
        <v>0.24169995742406547</v>
      </c>
    </row>
    <row r="103" spans="2:15" x14ac:dyDescent="0.25">
      <c r="B103" s="114" t="s">
        <v>83</v>
      </c>
      <c r="C103" s="115">
        <v>271846</v>
      </c>
      <c r="D103" s="116">
        <v>-8.8838314602598945E-2</v>
      </c>
      <c r="E103" s="115">
        <v>0</v>
      </c>
      <c r="F103" s="116">
        <f t="shared" si="16"/>
        <v>-1</v>
      </c>
      <c r="G103" s="115">
        <v>97493</v>
      </c>
      <c r="H103" s="116" t="str">
        <f t="shared" si="17"/>
        <v>-</v>
      </c>
      <c r="I103" s="115">
        <v>215944</v>
      </c>
      <c r="J103" s="116">
        <f t="shared" si="18"/>
        <v>1.2149692798457323</v>
      </c>
      <c r="K103" s="115">
        <v>253355</v>
      </c>
      <c r="L103" s="116">
        <f t="shared" si="19"/>
        <v>0.17324398918238071</v>
      </c>
      <c r="M103" s="115">
        <v>324319</v>
      </c>
      <c r="N103" s="116">
        <v>0.2800970969588128</v>
      </c>
      <c r="O103" s="116">
        <v>0.19302472723527297</v>
      </c>
    </row>
    <row r="104" spans="2:15" x14ac:dyDescent="0.25">
      <c r="B104" s="114" t="s">
        <v>85</v>
      </c>
      <c r="C104" s="115">
        <v>287660</v>
      </c>
      <c r="D104" s="116">
        <v>-6.3585433261825641E-2</v>
      </c>
      <c r="E104" s="115">
        <v>49703</v>
      </c>
      <c r="F104" s="116">
        <f t="shared" si="16"/>
        <v>-0.8272161579642634</v>
      </c>
      <c r="G104" s="115">
        <v>121946</v>
      </c>
      <c r="H104" s="116">
        <f t="shared" si="17"/>
        <v>1.4534937528921796</v>
      </c>
      <c r="I104" s="115">
        <v>218834</v>
      </c>
      <c r="J104" s="116">
        <f t="shared" si="18"/>
        <v>0.79451560526790543</v>
      </c>
      <c r="K104" s="115">
        <v>278335</v>
      </c>
      <c r="L104" s="116">
        <f t="shared" si="19"/>
        <v>0.27190016176645315</v>
      </c>
      <c r="M104" s="115">
        <v>322063</v>
      </c>
      <c r="N104" s="116">
        <v>0.1571056460739757</v>
      </c>
      <c r="O104" s="116">
        <v>0.11959605089341574</v>
      </c>
    </row>
    <row r="105" spans="2:15" x14ac:dyDescent="0.25">
      <c r="B105" s="114" t="s">
        <v>87</v>
      </c>
      <c r="C105" s="115">
        <v>299950</v>
      </c>
      <c r="D105" s="116">
        <v>-9.9449371611113446E-2</v>
      </c>
      <c r="E105" s="115">
        <v>28441</v>
      </c>
      <c r="F105" s="116">
        <f t="shared" si="16"/>
        <v>-0.90518086347724624</v>
      </c>
      <c r="G105" s="115">
        <v>151032</v>
      </c>
      <c r="H105" s="116">
        <f t="shared" si="17"/>
        <v>4.3103618016244152</v>
      </c>
      <c r="I105" s="115">
        <v>220186</v>
      </c>
      <c r="J105" s="116">
        <f t="shared" si="18"/>
        <v>0.45787647650828966</v>
      </c>
      <c r="K105" s="115">
        <v>283093</v>
      </c>
      <c r="L105" s="116">
        <f t="shared" si="19"/>
        <v>0.28569936326560263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292546</v>
      </c>
      <c r="D106" s="116">
        <v>-9.7041230176612592E-2</v>
      </c>
      <c r="E106" s="115">
        <v>19967</v>
      </c>
      <c r="F106" s="116">
        <f t="shared" si="16"/>
        <v>-0.93174748586547074</v>
      </c>
      <c r="G106" s="115">
        <v>190508</v>
      </c>
      <c r="H106" s="116">
        <f t="shared" si="17"/>
        <v>8.5411428857615057</v>
      </c>
      <c r="I106" s="115">
        <v>235792</v>
      </c>
      <c r="J106" s="116">
        <f t="shared" si="18"/>
        <v>0.23770130388225175</v>
      </c>
      <c r="K106" s="115">
        <v>310899</v>
      </c>
      <c r="L106" s="116">
        <f t="shared" si="19"/>
        <v>0.3185307389563683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340232</v>
      </c>
      <c r="D107" s="116">
        <v>-9.0753118060028171E-2</v>
      </c>
      <c r="E107" s="115">
        <v>22402</v>
      </c>
      <c r="F107" s="116">
        <f t="shared" si="16"/>
        <v>-0.93415669308001603</v>
      </c>
      <c r="G107" s="115">
        <v>243010</v>
      </c>
      <c r="H107" s="116">
        <f t="shared" si="17"/>
        <v>9.8476921703419329</v>
      </c>
      <c r="I107" s="115">
        <v>293605</v>
      </c>
      <c r="J107" s="116">
        <f t="shared" si="18"/>
        <v>0.20820130858812402</v>
      </c>
      <c r="K107" s="115">
        <v>376036</v>
      </c>
      <c r="L107" s="116">
        <f t="shared" si="19"/>
        <v>0.28075475553890428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348192</v>
      </c>
      <c r="D108" s="116">
        <v>-5.5742826382316313E-2</v>
      </c>
      <c r="E108" s="115">
        <v>30566</v>
      </c>
      <c r="F108" s="116">
        <f t="shared" si="16"/>
        <v>-0.91221509971509973</v>
      </c>
      <c r="G108" s="115">
        <v>222205</v>
      </c>
      <c r="H108" s="116">
        <f t="shared" si="17"/>
        <v>6.2696787279984294</v>
      </c>
      <c r="I108" s="115">
        <v>300285</v>
      </c>
      <c r="J108" s="116">
        <f t="shared" si="18"/>
        <v>0.35138723251051962</v>
      </c>
      <c r="K108" s="115">
        <v>355884</v>
      </c>
      <c r="L108" s="116">
        <f t="shared" si="19"/>
        <v>0.18515410360157847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3621125</v>
      </c>
      <c r="D109" s="119">
        <v>-6.9495805423668067E-2</v>
      </c>
      <c r="E109" s="118">
        <v>1074464</v>
      </c>
      <c r="F109" s="119">
        <f t="shared" si="16"/>
        <v>-0.70327895336394075</v>
      </c>
      <c r="G109" s="118">
        <v>1201900</v>
      </c>
      <c r="H109" s="119">
        <f t="shared" si="17"/>
        <v>0.11860425291121901</v>
      </c>
      <c r="I109" s="118">
        <v>2696005</v>
      </c>
      <c r="J109" s="119">
        <f t="shared" si="18"/>
        <v>1.2431192278891756</v>
      </c>
      <c r="K109" s="118">
        <v>3482219</v>
      </c>
      <c r="L109" s="119">
        <f t="shared" si="19"/>
        <v>0.2916218627190974</v>
      </c>
      <c r="M109" s="118">
        <v>2627628</v>
      </c>
      <c r="N109" s="119">
        <v>0.2185778741153277</v>
      </c>
      <c r="O109" s="119">
        <v>0.12281958204516275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249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53603</v>
      </c>
      <c r="D119" s="116">
        <v>4.9701361010476841E-2</v>
      </c>
      <c r="E119" s="115">
        <v>56783</v>
      </c>
      <c r="F119" s="116">
        <f t="shared" ref="F119:F131" si="20">IFERROR(E119/C119-1,"-")</f>
        <v>5.9325037777736345E-2</v>
      </c>
      <c r="G119" s="115">
        <v>3948</v>
      </c>
      <c r="H119" s="116">
        <f t="shared" ref="H119:H131" si="21">IFERROR(G119/E119-1,"-")</f>
        <v>-0.93047214835426095</v>
      </c>
      <c r="I119" s="115">
        <v>21971</v>
      </c>
      <c r="J119" s="116">
        <f t="shared" ref="J119:J131" si="22">IFERROR(I119/G119-1,"-")</f>
        <v>4.5650962512664641</v>
      </c>
      <c r="K119" s="115">
        <v>54058</v>
      </c>
      <c r="L119" s="116">
        <f t="shared" ref="L119:L131" si="23">IFERROR(K119/I119-1,"-")</f>
        <v>1.4604251058213098</v>
      </c>
      <c r="M119" s="115">
        <v>70667</v>
      </c>
      <c r="N119" s="116">
        <v>0.30724407118280372</v>
      </c>
      <c r="O119" s="116">
        <v>0.3183403913960039</v>
      </c>
    </row>
    <row r="120" spans="1:16" x14ac:dyDescent="0.25">
      <c r="B120" s="114" t="s">
        <v>73</v>
      </c>
      <c r="C120" s="115">
        <v>52718</v>
      </c>
      <c r="D120" s="116">
        <v>6.5462115240809249E-2</v>
      </c>
      <c r="E120" s="115">
        <v>47712</v>
      </c>
      <c r="F120" s="116">
        <f t="shared" si="20"/>
        <v>-9.495807883455365E-2</v>
      </c>
      <c r="G120" s="115">
        <v>2265</v>
      </c>
      <c r="H120" s="116">
        <f t="shared" si="21"/>
        <v>-0.95252766599597583</v>
      </c>
      <c r="I120" s="115">
        <v>33017</v>
      </c>
      <c r="J120" s="116">
        <f t="shared" si="22"/>
        <v>13.577041942604856</v>
      </c>
      <c r="K120" s="115">
        <v>48665</v>
      </c>
      <c r="L120" s="116">
        <f t="shared" si="23"/>
        <v>0.47393766847381658</v>
      </c>
      <c r="M120" s="115">
        <v>65783</v>
      </c>
      <c r="N120" s="116">
        <v>0.35175177232096999</v>
      </c>
      <c r="O120" s="116">
        <v>0.24782806631511067</v>
      </c>
    </row>
    <row r="121" spans="1:16" x14ac:dyDescent="0.25">
      <c r="B121" s="114" t="s">
        <v>75</v>
      </c>
      <c r="C121" s="115">
        <v>48551</v>
      </c>
      <c r="D121" s="116">
        <v>1.4734774066797574E-2</v>
      </c>
      <c r="E121" s="115">
        <v>27667</v>
      </c>
      <c r="F121" s="116">
        <f t="shared" si="20"/>
        <v>-0.43014562006961754</v>
      </c>
      <c r="G121" s="115">
        <v>2369</v>
      </c>
      <c r="H121" s="116">
        <f t="shared" si="21"/>
        <v>-0.91437452560812515</v>
      </c>
      <c r="I121" s="115">
        <v>42079</v>
      </c>
      <c r="J121" s="116">
        <f t="shared" si="22"/>
        <v>16.762346981848882</v>
      </c>
      <c r="K121" s="115">
        <v>51458</v>
      </c>
      <c r="L121" s="116">
        <f t="shared" si="23"/>
        <v>0.22289027781078441</v>
      </c>
      <c r="M121" s="115">
        <v>67607</v>
      </c>
      <c r="N121" s="116">
        <v>0.31382875354658157</v>
      </c>
      <c r="O121" s="116">
        <v>0.39249449032975625</v>
      </c>
    </row>
    <row r="122" spans="1:16" x14ac:dyDescent="0.25">
      <c r="B122" s="114" t="s">
        <v>77</v>
      </c>
      <c r="C122" s="115">
        <v>36215</v>
      </c>
      <c r="D122" s="116">
        <v>4.4171496122019427E-2</v>
      </c>
      <c r="E122" s="115">
        <v>0</v>
      </c>
      <c r="F122" s="116">
        <f t="shared" si="20"/>
        <v>-1</v>
      </c>
      <c r="G122" s="115">
        <v>631</v>
      </c>
      <c r="H122" s="116" t="str">
        <f t="shared" si="21"/>
        <v>-</v>
      </c>
      <c r="I122" s="115">
        <v>41409</v>
      </c>
      <c r="J122" s="116">
        <f t="shared" si="22"/>
        <v>64.62440570522979</v>
      </c>
      <c r="K122" s="115">
        <v>41501</v>
      </c>
      <c r="L122" s="116">
        <f t="shared" si="23"/>
        <v>2.2217392354320076E-3</v>
      </c>
      <c r="M122" s="115">
        <v>47099</v>
      </c>
      <c r="N122" s="116">
        <v>0.13488831594419404</v>
      </c>
      <c r="O122" s="116">
        <v>0.30053845091812792</v>
      </c>
    </row>
    <row r="123" spans="1:16" x14ac:dyDescent="0.25">
      <c r="B123" s="114" t="s">
        <v>79</v>
      </c>
      <c r="C123" s="115">
        <v>33634</v>
      </c>
      <c r="D123" s="116">
        <v>0.35168588996503636</v>
      </c>
      <c r="E123" s="115">
        <v>0</v>
      </c>
      <c r="F123" s="116">
        <f t="shared" si="20"/>
        <v>-1</v>
      </c>
      <c r="G123" s="115">
        <v>1510</v>
      </c>
      <c r="H123" s="116" t="str">
        <f t="shared" si="21"/>
        <v>-</v>
      </c>
      <c r="I123" s="115">
        <v>28356</v>
      </c>
      <c r="J123" s="116">
        <f t="shared" si="22"/>
        <v>17.778807947019867</v>
      </c>
      <c r="K123" s="115">
        <v>37494</v>
      </c>
      <c r="L123" s="116">
        <f t="shared" si="23"/>
        <v>0.32225983918747358</v>
      </c>
      <c r="M123" s="115">
        <v>47307</v>
      </c>
      <c r="N123" s="116">
        <v>0.26172187550008008</v>
      </c>
      <c r="O123" s="116">
        <v>0.40652316108699527</v>
      </c>
    </row>
    <row r="124" spans="1:16" x14ac:dyDescent="0.25">
      <c r="B124" s="114" t="s">
        <v>81</v>
      </c>
      <c r="C124" s="115">
        <v>36276</v>
      </c>
      <c r="D124" s="116">
        <v>3.6990452232576798E-2</v>
      </c>
      <c r="E124" s="115">
        <v>0</v>
      </c>
      <c r="F124" s="116">
        <f t="shared" si="20"/>
        <v>-1</v>
      </c>
      <c r="G124" s="115">
        <v>2217</v>
      </c>
      <c r="H124" s="116" t="str">
        <f t="shared" si="21"/>
        <v>-</v>
      </c>
      <c r="I124" s="115">
        <v>39494</v>
      </c>
      <c r="J124" s="116">
        <f t="shared" si="22"/>
        <v>16.814163283716734</v>
      </c>
      <c r="K124" s="115">
        <v>44671</v>
      </c>
      <c r="L124" s="116">
        <f t="shared" si="23"/>
        <v>0.13108320251177386</v>
      </c>
      <c r="M124" s="115">
        <v>59447</v>
      </c>
      <c r="N124" s="116">
        <v>0.33077388014595588</v>
      </c>
      <c r="O124" s="116">
        <v>0.638741867901643</v>
      </c>
    </row>
    <row r="125" spans="1:16" x14ac:dyDescent="0.25">
      <c r="B125" s="114" t="s">
        <v>83</v>
      </c>
      <c r="C125" s="115">
        <v>53562</v>
      </c>
      <c r="D125" s="116">
        <v>0.36265805072887791</v>
      </c>
      <c r="E125" s="115">
        <v>0</v>
      </c>
      <c r="F125" s="116">
        <f t="shared" si="20"/>
        <v>-1</v>
      </c>
      <c r="G125" s="115">
        <v>6240</v>
      </c>
      <c r="H125" s="116" t="str">
        <f t="shared" si="21"/>
        <v>-</v>
      </c>
      <c r="I125" s="115">
        <v>54259</v>
      </c>
      <c r="J125" s="116">
        <f t="shared" si="22"/>
        <v>7.6953525641025635</v>
      </c>
      <c r="K125" s="115">
        <v>61706</v>
      </c>
      <c r="L125" s="116">
        <f t="shared" si="23"/>
        <v>0.13724911996166544</v>
      </c>
      <c r="M125" s="115">
        <v>73992</v>
      </c>
      <c r="N125" s="116">
        <v>0.19910543545198189</v>
      </c>
      <c r="O125" s="116">
        <v>0.38142713117508675</v>
      </c>
    </row>
    <row r="126" spans="1:16" x14ac:dyDescent="0.25">
      <c r="B126" s="114" t="s">
        <v>85</v>
      </c>
      <c r="C126" s="115">
        <v>47204</v>
      </c>
      <c r="D126" s="116">
        <v>0.32268549652544265</v>
      </c>
      <c r="E126" s="115">
        <v>4094</v>
      </c>
      <c r="F126" s="116">
        <f t="shared" si="20"/>
        <v>-0.91327006185916448</v>
      </c>
      <c r="G126" s="115">
        <v>7645</v>
      </c>
      <c r="H126" s="116">
        <f t="shared" si="21"/>
        <v>0.86736687835857351</v>
      </c>
      <c r="I126" s="115">
        <v>55284</v>
      </c>
      <c r="J126" s="116">
        <f t="shared" si="22"/>
        <v>6.2313930673642908</v>
      </c>
      <c r="K126" s="115">
        <v>66954</v>
      </c>
      <c r="L126" s="116">
        <f t="shared" si="23"/>
        <v>0.21109181680052092</v>
      </c>
      <c r="M126" s="115">
        <v>75222</v>
      </c>
      <c r="N126" s="116">
        <v>0.12348776772112191</v>
      </c>
      <c r="O126" s="116">
        <v>0.59355139394966527</v>
      </c>
    </row>
    <row r="127" spans="1:16" x14ac:dyDescent="0.25">
      <c r="B127" s="114" t="s">
        <v>87</v>
      </c>
      <c r="C127" s="115">
        <v>60384</v>
      </c>
      <c r="D127" s="116">
        <v>0.10508400131766771</v>
      </c>
      <c r="E127" s="115">
        <v>4342</v>
      </c>
      <c r="F127" s="116">
        <f t="shared" si="20"/>
        <v>-0.92809353471118172</v>
      </c>
      <c r="G127" s="115">
        <v>14420</v>
      </c>
      <c r="H127" s="116">
        <f t="shared" si="21"/>
        <v>2.3210502072777524</v>
      </c>
      <c r="I127" s="115">
        <v>46875</v>
      </c>
      <c r="J127" s="116">
        <f t="shared" si="22"/>
        <v>2.2506934812760058</v>
      </c>
      <c r="K127" s="115">
        <v>70200</v>
      </c>
      <c r="L127" s="116">
        <f t="shared" si="23"/>
        <v>0.49760000000000004</v>
      </c>
      <c r="M127" s="115"/>
      <c r="N127" s="116" t="s">
        <v>236</v>
      </c>
      <c r="O127" s="116" t="s">
        <v>236</v>
      </c>
    </row>
    <row r="128" spans="1:16" x14ac:dyDescent="0.25">
      <c r="A128" s="120"/>
      <c r="B128" s="114" t="s">
        <v>89</v>
      </c>
      <c r="C128" s="115">
        <v>51277</v>
      </c>
      <c r="D128" s="116">
        <v>-1.6325199508901211E-2</v>
      </c>
      <c r="E128" s="115">
        <v>3047</v>
      </c>
      <c r="F128" s="116">
        <f t="shared" si="20"/>
        <v>-0.94057764689821943</v>
      </c>
      <c r="G128" s="115">
        <v>27428</v>
      </c>
      <c r="H128" s="116">
        <f t="shared" si="21"/>
        <v>8.0016409583196584</v>
      </c>
      <c r="I128" s="115">
        <v>48171</v>
      </c>
      <c r="J128" s="116">
        <f t="shared" si="22"/>
        <v>0.7562709639784162</v>
      </c>
      <c r="K128" s="115">
        <v>66201</v>
      </c>
      <c r="L128" s="116">
        <f t="shared" si="23"/>
        <v>0.37429158622407677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47549</v>
      </c>
      <c r="D129" s="116">
        <v>-4.8734620386115868E-2</v>
      </c>
      <c r="E129" s="115">
        <v>4492</v>
      </c>
      <c r="F129" s="116">
        <f t="shared" si="20"/>
        <v>-0.90552903320784872</v>
      </c>
      <c r="G129" s="115">
        <v>24631</v>
      </c>
      <c r="H129" s="116">
        <f t="shared" si="21"/>
        <v>4.4833036509349959</v>
      </c>
      <c r="I129" s="115">
        <v>45348</v>
      </c>
      <c r="J129" s="116">
        <f t="shared" si="22"/>
        <v>0.84109455564126501</v>
      </c>
      <c r="K129" s="115">
        <v>60886</v>
      </c>
      <c r="L129" s="116">
        <f t="shared" si="23"/>
        <v>0.34263914615859581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53911</v>
      </c>
      <c r="D130" s="116">
        <v>0.13013856570865556</v>
      </c>
      <c r="E130" s="115">
        <v>6245</v>
      </c>
      <c r="F130" s="116">
        <f t="shared" si="20"/>
        <v>-0.88416093190628997</v>
      </c>
      <c r="G130" s="115">
        <v>20997</v>
      </c>
      <c r="H130" s="116">
        <f t="shared" si="21"/>
        <v>2.3622097678142513</v>
      </c>
      <c r="I130" s="115">
        <v>47781</v>
      </c>
      <c r="J130" s="116">
        <f t="shared" si="22"/>
        <v>1.2756108015430776</v>
      </c>
      <c r="K130" s="115">
        <v>62747</v>
      </c>
      <c r="L130" s="116">
        <f t="shared" si="23"/>
        <v>0.31322073627592562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574884</v>
      </c>
      <c r="D131" s="119">
        <v>0.10048603440717785</v>
      </c>
      <c r="E131" s="118">
        <v>163077</v>
      </c>
      <c r="F131" s="119">
        <f t="shared" si="20"/>
        <v>-0.71633059886864126</v>
      </c>
      <c r="G131" s="118">
        <v>114301</v>
      </c>
      <c r="H131" s="119">
        <f t="shared" si="21"/>
        <v>-0.29909797212359801</v>
      </c>
      <c r="I131" s="118">
        <v>504044</v>
      </c>
      <c r="J131" s="119">
        <f t="shared" si="22"/>
        <v>3.4097951898933516</v>
      </c>
      <c r="K131" s="118">
        <v>666541</v>
      </c>
      <c r="L131" s="119">
        <f t="shared" si="23"/>
        <v>0.32238653768321823</v>
      </c>
      <c r="M131" s="118">
        <v>507124</v>
      </c>
      <c r="N131" s="119">
        <v>0.24751603293424229</v>
      </c>
      <c r="O131" s="119">
        <v>0.40181278903591577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249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189937</v>
      </c>
      <c r="D141" s="116">
        <v>-6.9419811274533783E-2</v>
      </c>
      <c r="E141" s="115">
        <v>164737</v>
      </c>
      <c r="F141" s="116">
        <f t="shared" ref="F141:F153" si="24">IFERROR(E141/C141-1,"-")</f>
        <v>-0.13267557137366603</v>
      </c>
      <c r="G141" s="115">
        <v>8497</v>
      </c>
      <c r="H141" s="116">
        <f t="shared" ref="H141:H153" si="25">IFERROR(G141/E141-1,"-")</f>
        <v>-0.94842081621008034</v>
      </c>
      <c r="I141" s="115">
        <v>86286</v>
      </c>
      <c r="J141" s="116">
        <f t="shared" ref="J141:J153" si="26">IFERROR(I141/G141-1,"-")</f>
        <v>9.1548781923031655</v>
      </c>
      <c r="K141" s="115">
        <v>147240</v>
      </c>
      <c r="L141" s="116">
        <f t="shared" ref="L141:L153" si="27">IFERROR(K141/I141-1,"-")</f>
        <v>0.70641819066824274</v>
      </c>
      <c r="M141" s="115">
        <v>155725</v>
      </c>
      <c r="N141" s="116">
        <v>5.7627003531649068E-2</v>
      </c>
      <c r="O141" s="116">
        <v>-0.18012288285062938</v>
      </c>
    </row>
    <row r="142" spans="2:16" x14ac:dyDescent="0.25">
      <c r="B142" s="114" t="s">
        <v>73</v>
      </c>
      <c r="C142" s="115">
        <v>153512</v>
      </c>
      <c r="D142" s="116">
        <v>-0.14903241184720362</v>
      </c>
      <c r="E142" s="115">
        <v>143791</v>
      </c>
      <c r="F142" s="116">
        <f t="shared" si="24"/>
        <v>-6.3324039814477096E-2</v>
      </c>
      <c r="G142" s="115">
        <v>5982</v>
      </c>
      <c r="H142" s="116">
        <f t="shared" si="25"/>
        <v>-0.95839795258395866</v>
      </c>
      <c r="I142" s="115">
        <v>80561</v>
      </c>
      <c r="J142" s="116">
        <f t="shared" si="26"/>
        <v>12.467235038448679</v>
      </c>
      <c r="K142" s="115">
        <v>124021</v>
      </c>
      <c r="L142" s="116">
        <f t="shared" si="27"/>
        <v>0.53946698774841417</v>
      </c>
      <c r="M142" s="115">
        <v>152616</v>
      </c>
      <c r="N142" s="116">
        <v>0.2305657912772836</v>
      </c>
      <c r="O142" s="116">
        <v>-5.8366772630152886E-3</v>
      </c>
    </row>
    <row r="143" spans="2:16" x14ac:dyDescent="0.25">
      <c r="B143" s="114" t="s">
        <v>75</v>
      </c>
      <c r="C143" s="115">
        <v>155191</v>
      </c>
      <c r="D143" s="116">
        <v>-0.11163584116135161</v>
      </c>
      <c r="E143" s="115">
        <v>74925</v>
      </c>
      <c r="F143" s="116">
        <f t="shared" si="24"/>
        <v>-0.51720782777351781</v>
      </c>
      <c r="G143" s="115">
        <v>7174</v>
      </c>
      <c r="H143" s="116">
        <f t="shared" si="25"/>
        <v>-0.90425091758425091</v>
      </c>
      <c r="I143" s="115">
        <v>98445</v>
      </c>
      <c r="J143" s="116">
        <f t="shared" si="26"/>
        <v>12.722470030666296</v>
      </c>
      <c r="K143" s="115">
        <v>121326</v>
      </c>
      <c r="L143" s="116">
        <f t="shared" si="27"/>
        <v>0.23242419625171418</v>
      </c>
      <c r="M143" s="115">
        <v>150045</v>
      </c>
      <c r="N143" s="116">
        <v>0.23670936155481925</v>
      </c>
      <c r="O143" s="116">
        <v>-3.3159139383082792E-2</v>
      </c>
    </row>
    <row r="144" spans="2:16" x14ac:dyDescent="0.25">
      <c r="B144" s="114" t="s">
        <v>77</v>
      </c>
      <c r="C144" s="115">
        <v>117654</v>
      </c>
      <c r="D144" s="116">
        <v>-4.7297461435685695E-2</v>
      </c>
      <c r="E144" s="115">
        <v>0</v>
      </c>
      <c r="F144" s="116">
        <f t="shared" si="24"/>
        <v>-1</v>
      </c>
      <c r="G144" s="115">
        <v>6219</v>
      </c>
      <c r="H144" s="116" t="str">
        <f t="shared" si="25"/>
        <v>-</v>
      </c>
      <c r="I144" s="115">
        <v>80247</v>
      </c>
      <c r="J144" s="116">
        <f t="shared" si="26"/>
        <v>11.903521466473709</v>
      </c>
      <c r="K144" s="115">
        <v>86889</v>
      </c>
      <c r="L144" s="116">
        <f t="shared" si="27"/>
        <v>8.2769449325208466E-2</v>
      </c>
      <c r="M144" s="115">
        <v>106843</v>
      </c>
      <c r="N144" s="116">
        <v>0.2296493226990759</v>
      </c>
      <c r="O144" s="116">
        <v>-9.1888078603362455E-2</v>
      </c>
    </row>
    <row r="145" spans="1:16" x14ac:dyDescent="0.25">
      <c r="B145" s="114" t="s">
        <v>79</v>
      </c>
      <c r="C145" s="115">
        <v>92061</v>
      </c>
      <c r="D145" s="116">
        <v>-0.21369820893227764</v>
      </c>
      <c r="E145" s="115">
        <v>0</v>
      </c>
      <c r="F145" s="116">
        <f t="shared" si="24"/>
        <v>-1</v>
      </c>
      <c r="G145" s="115">
        <v>9110</v>
      </c>
      <c r="H145" s="116" t="str">
        <f t="shared" si="25"/>
        <v>-</v>
      </c>
      <c r="I145" s="115">
        <v>63199</v>
      </c>
      <c r="J145" s="116">
        <f t="shared" si="26"/>
        <v>5.9373216245883649</v>
      </c>
      <c r="K145" s="115">
        <v>71295</v>
      </c>
      <c r="L145" s="116">
        <f t="shared" si="27"/>
        <v>0.12810329277361987</v>
      </c>
      <c r="M145" s="115">
        <v>87638</v>
      </c>
      <c r="N145" s="116">
        <v>0.22923066133669967</v>
      </c>
      <c r="O145" s="116">
        <v>-4.8044231542129667E-2</v>
      </c>
    </row>
    <row r="146" spans="1:16" x14ac:dyDescent="0.25">
      <c r="B146" s="114" t="s">
        <v>81</v>
      </c>
      <c r="C146" s="115">
        <v>105050</v>
      </c>
      <c r="D146" s="116">
        <v>-0.24835969977318417</v>
      </c>
      <c r="E146" s="115">
        <v>0</v>
      </c>
      <c r="F146" s="116">
        <f t="shared" si="24"/>
        <v>-1</v>
      </c>
      <c r="G146" s="115">
        <v>18070</v>
      </c>
      <c r="H146" s="116" t="str">
        <f t="shared" si="25"/>
        <v>-</v>
      </c>
      <c r="I146" s="115">
        <v>67149</v>
      </c>
      <c r="J146" s="116">
        <f t="shared" si="26"/>
        <v>2.7160486995019371</v>
      </c>
      <c r="K146" s="115">
        <v>68057</v>
      </c>
      <c r="L146" s="116">
        <f t="shared" si="27"/>
        <v>1.3522167120880502E-2</v>
      </c>
      <c r="M146" s="115">
        <v>81325</v>
      </c>
      <c r="N146" s="116">
        <v>0.19495422954288322</v>
      </c>
      <c r="O146" s="116">
        <v>-0.22584483579247983</v>
      </c>
    </row>
    <row r="147" spans="1:16" x14ac:dyDescent="0.25">
      <c r="B147" s="114" t="s">
        <v>83</v>
      </c>
      <c r="C147" s="115">
        <v>102367</v>
      </c>
      <c r="D147" s="116">
        <v>-0.26843613546870193</v>
      </c>
      <c r="E147" s="115">
        <v>0</v>
      </c>
      <c r="F147" s="116">
        <f t="shared" si="24"/>
        <v>-1</v>
      </c>
      <c r="G147" s="115">
        <v>31188</v>
      </c>
      <c r="H147" s="116" t="str">
        <f t="shared" si="25"/>
        <v>-</v>
      </c>
      <c r="I147" s="115">
        <v>65143</v>
      </c>
      <c r="J147" s="116">
        <f t="shared" si="26"/>
        <v>1.088720020520713</v>
      </c>
      <c r="K147" s="115">
        <v>61051</v>
      </c>
      <c r="L147" s="116">
        <f t="shared" si="27"/>
        <v>-6.2815651720061982E-2</v>
      </c>
      <c r="M147" s="115">
        <v>76623</v>
      </c>
      <c r="N147" s="116">
        <v>0.25506543709357743</v>
      </c>
      <c r="O147" s="116">
        <v>-0.25148729571053174</v>
      </c>
    </row>
    <row r="148" spans="1:16" x14ac:dyDescent="0.25">
      <c r="B148" s="114" t="s">
        <v>85</v>
      </c>
      <c r="C148" s="115">
        <v>111225</v>
      </c>
      <c r="D148" s="116">
        <v>-0.17936326410152359</v>
      </c>
      <c r="E148" s="115">
        <v>18885</v>
      </c>
      <c r="F148" s="116">
        <f t="shared" si="24"/>
        <v>-0.83020903573836824</v>
      </c>
      <c r="G148" s="115">
        <v>38422</v>
      </c>
      <c r="H148" s="116">
        <f t="shared" si="25"/>
        <v>1.0345247550966374</v>
      </c>
      <c r="I148" s="115">
        <v>66358</v>
      </c>
      <c r="J148" s="116">
        <f t="shared" si="26"/>
        <v>0.72708344177814799</v>
      </c>
      <c r="K148" s="115">
        <v>65688</v>
      </c>
      <c r="L148" s="116">
        <f t="shared" si="27"/>
        <v>-1.0096747942975992E-2</v>
      </c>
      <c r="M148" s="115">
        <v>68793</v>
      </c>
      <c r="N148" s="116">
        <v>4.7268907563025264E-2</v>
      </c>
      <c r="O148" s="116">
        <v>-0.38149696561024948</v>
      </c>
    </row>
    <row r="149" spans="1:16" x14ac:dyDescent="0.25">
      <c r="B149" s="114" t="s">
        <v>87</v>
      </c>
      <c r="C149" s="115">
        <v>121486</v>
      </c>
      <c r="D149" s="116">
        <v>-0.19631918074648391</v>
      </c>
      <c r="E149" s="115">
        <v>4527</v>
      </c>
      <c r="F149" s="116">
        <f t="shared" si="24"/>
        <v>-0.96273644699800798</v>
      </c>
      <c r="G149" s="115">
        <v>60509</v>
      </c>
      <c r="H149" s="116">
        <f t="shared" si="25"/>
        <v>12.366246962668434</v>
      </c>
      <c r="I149" s="115">
        <v>81698</v>
      </c>
      <c r="J149" s="116">
        <f t="shared" si="26"/>
        <v>0.35017931216843778</v>
      </c>
      <c r="K149" s="115">
        <v>87257</v>
      </c>
      <c r="L149" s="116">
        <f t="shared" si="27"/>
        <v>6.8043281353276752E-2</v>
      </c>
      <c r="M149" s="115"/>
      <c r="N149" s="116" t="s">
        <v>236</v>
      </c>
      <c r="O149" s="116" t="s">
        <v>236</v>
      </c>
    </row>
    <row r="150" spans="1:16" x14ac:dyDescent="0.25">
      <c r="A150" s="120"/>
      <c r="B150" s="114" t="s">
        <v>89</v>
      </c>
      <c r="C150" s="115">
        <v>116602</v>
      </c>
      <c r="D150" s="116">
        <v>-0.21587852377878203</v>
      </c>
      <c r="E150" s="115">
        <v>2230</v>
      </c>
      <c r="F150" s="116">
        <f t="shared" si="24"/>
        <v>-0.98087511363441449</v>
      </c>
      <c r="G150" s="115">
        <v>79348</v>
      </c>
      <c r="H150" s="116">
        <f t="shared" si="25"/>
        <v>34.582062780269055</v>
      </c>
      <c r="I150" s="115">
        <v>81267</v>
      </c>
      <c r="J150" s="116">
        <f t="shared" si="26"/>
        <v>2.4184604526894082E-2</v>
      </c>
      <c r="K150" s="115">
        <v>95060</v>
      </c>
      <c r="L150" s="116">
        <f t="shared" si="27"/>
        <v>0.16972448841473176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145880</v>
      </c>
      <c r="D151" s="116">
        <v>-0.20803044533357939</v>
      </c>
      <c r="E151" s="115">
        <v>11037</v>
      </c>
      <c r="F151" s="116">
        <f t="shared" si="24"/>
        <v>-0.92434192486975597</v>
      </c>
      <c r="G151" s="115">
        <v>113393</v>
      </c>
      <c r="H151" s="116">
        <f t="shared" si="25"/>
        <v>9.2738968922714502</v>
      </c>
      <c r="I151" s="115">
        <v>123598</v>
      </c>
      <c r="J151" s="116">
        <f t="shared" si="26"/>
        <v>8.9996737011984962E-2</v>
      </c>
      <c r="K151" s="115">
        <v>146312</v>
      </c>
      <c r="L151" s="116">
        <f t="shared" si="27"/>
        <v>0.18377320021359567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151824</v>
      </c>
      <c r="D152" s="116">
        <v>-0.12414115366643019</v>
      </c>
      <c r="E152" s="115">
        <v>12813</v>
      </c>
      <c r="F152" s="116">
        <f t="shared" si="24"/>
        <v>-0.91560622826430604</v>
      </c>
      <c r="G152" s="115">
        <v>100325</v>
      </c>
      <c r="H152" s="116">
        <f t="shared" si="25"/>
        <v>6.8299383438695074</v>
      </c>
      <c r="I152" s="115">
        <v>120073</v>
      </c>
      <c r="J152" s="116">
        <f t="shared" si="26"/>
        <v>0.19684026912534258</v>
      </c>
      <c r="K152" s="115">
        <v>136634</v>
      </c>
      <c r="L152" s="116">
        <f t="shared" si="27"/>
        <v>0.13792442930550575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1562789</v>
      </c>
      <c r="D153" s="119">
        <v>-0.1653573879582676</v>
      </c>
      <c r="E153" s="118">
        <v>445011</v>
      </c>
      <c r="F153" s="119">
        <f t="shared" si="24"/>
        <v>-0.71524562816861392</v>
      </c>
      <c r="G153" s="118">
        <v>478237</v>
      </c>
      <c r="H153" s="119">
        <f t="shared" si="25"/>
        <v>7.4663322929096054E-2</v>
      </c>
      <c r="I153" s="118">
        <v>1014024</v>
      </c>
      <c r="J153" s="119">
        <f t="shared" si="26"/>
        <v>1.1203378241332227</v>
      </c>
      <c r="K153" s="118">
        <v>1210830</v>
      </c>
      <c r="L153" s="119">
        <f t="shared" si="27"/>
        <v>0.1940841636884334</v>
      </c>
      <c r="M153" s="118">
        <v>879608</v>
      </c>
      <c r="N153" s="119">
        <v>0.1797839764903757</v>
      </c>
      <c r="O153" s="119">
        <v>-0.14351453801715097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249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12058</v>
      </c>
      <c r="D163" s="116">
        <v>0.4114479690975068</v>
      </c>
      <c r="E163" s="115">
        <v>12838</v>
      </c>
      <c r="F163" s="116">
        <f t="shared" ref="F163:F175" si="28">IFERROR(E163/C163-1,"-")</f>
        <v>6.468734450157565E-2</v>
      </c>
      <c r="G163" s="115">
        <v>2725</v>
      </c>
      <c r="H163" s="116">
        <f t="shared" ref="H163:H175" si="29">IFERROR(G163/E163-1,"-")</f>
        <v>-0.78773952329023211</v>
      </c>
      <c r="I163" s="115">
        <v>9584</v>
      </c>
      <c r="J163" s="116">
        <f t="shared" ref="J163:J175" si="30">IFERROR(I163/G163-1,"-")</f>
        <v>2.5170642201834861</v>
      </c>
      <c r="K163" s="115">
        <v>18854</v>
      </c>
      <c r="L163" s="116">
        <f t="shared" ref="L163:L175" si="31">IFERROR(K163/I163-1,"-")</f>
        <v>0.96723706176961599</v>
      </c>
      <c r="M163" s="115">
        <v>25326</v>
      </c>
      <c r="N163" s="116">
        <v>0.34326933276758242</v>
      </c>
      <c r="O163" s="116">
        <v>1.1003483164703929</v>
      </c>
    </row>
    <row r="164" spans="2:15" x14ac:dyDescent="0.25">
      <c r="B164" s="114" t="s">
        <v>73</v>
      </c>
      <c r="C164" s="115">
        <v>11707</v>
      </c>
      <c r="D164" s="116">
        <v>0.40354873516364953</v>
      </c>
      <c r="E164" s="115">
        <v>16806</v>
      </c>
      <c r="F164" s="116">
        <f t="shared" si="28"/>
        <v>0.43555137951652867</v>
      </c>
      <c r="G164" s="115">
        <v>2722</v>
      </c>
      <c r="H164" s="116">
        <f t="shared" si="29"/>
        <v>-0.83803403546352495</v>
      </c>
      <c r="I164" s="115">
        <v>15037</v>
      </c>
      <c r="J164" s="116">
        <f t="shared" si="30"/>
        <v>4.5242468772961058</v>
      </c>
      <c r="K164" s="115">
        <v>20151</v>
      </c>
      <c r="L164" s="116">
        <f t="shared" si="31"/>
        <v>0.34009443373013237</v>
      </c>
      <c r="M164" s="115">
        <v>30435</v>
      </c>
      <c r="N164" s="116">
        <v>0.5103468810480869</v>
      </c>
      <c r="O164" s="116">
        <v>1.5997266592636885</v>
      </c>
    </row>
    <row r="165" spans="2:15" x14ac:dyDescent="0.25">
      <c r="B165" s="114" t="s">
        <v>75</v>
      </c>
      <c r="C165" s="115">
        <v>11449</v>
      </c>
      <c r="D165" s="116">
        <v>0.12201097608780875</v>
      </c>
      <c r="E165" s="115">
        <v>6098</v>
      </c>
      <c r="F165" s="116">
        <f t="shared" si="28"/>
        <v>-0.46737706349899555</v>
      </c>
      <c r="G165" s="115">
        <v>5410</v>
      </c>
      <c r="H165" s="116">
        <f t="shared" si="29"/>
        <v>-0.11282387668087901</v>
      </c>
      <c r="I165" s="115">
        <v>18097</v>
      </c>
      <c r="J165" s="116">
        <f t="shared" si="30"/>
        <v>2.3451016635859521</v>
      </c>
      <c r="K165" s="115">
        <v>23354</v>
      </c>
      <c r="L165" s="116">
        <f t="shared" si="31"/>
        <v>0.29049013648671052</v>
      </c>
      <c r="M165" s="115">
        <v>33158</v>
      </c>
      <c r="N165" s="116">
        <v>0.41979960606320121</v>
      </c>
      <c r="O165" s="116">
        <v>1.8961481352083149</v>
      </c>
    </row>
    <row r="166" spans="2:15" x14ac:dyDescent="0.25">
      <c r="B166" s="114" t="s">
        <v>77</v>
      </c>
      <c r="C166" s="115">
        <v>17773</v>
      </c>
      <c r="D166" s="116">
        <v>-4.926935781871089E-3</v>
      </c>
      <c r="E166" s="115">
        <v>0</v>
      </c>
      <c r="F166" s="116">
        <f t="shared" si="28"/>
        <v>-1</v>
      </c>
      <c r="G166" s="115">
        <v>2655</v>
      </c>
      <c r="H166" s="116" t="str">
        <f t="shared" si="29"/>
        <v>-</v>
      </c>
      <c r="I166" s="115">
        <v>18742</v>
      </c>
      <c r="J166" s="116">
        <f t="shared" si="30"/>
        <v>6.0591337099811673</v>
      </c>
      <c r="K166" s="115">
        <v>23096</v>
      </c>
      <c r="L166" s="116">
        <f t="shared" si="31"/>
        <v>0.23231245331341377</v>
      </c>
      <c r="M166" s="115">
        <v>32463</v>
      </c>
      <c r="N166" s="116">
        <v>0.4055680637339798</v>
      </c>
      <c r="O166" s="116">
        <v>0.82653463118213022</v>
      </c>
    </row>
    <row r="167" spans="2:15" x14ac:dyDescent="0.25">
      <c r="B167" s="114" t="s">
        <v>79</v>
      </c>
      <c r="C167" s="115">
        <v>14679</v>
      </c>
      <c r="D167" s="116">
        <v>-4.6570537802026468E-2</v>
      </c>
      <c r="E167" s="115">
        <v>0</v>
      </c>
      <c r="F167" s="116">
        <f t="shared" si="28"/>
        <v>-1</v>
      </c>
      <c r="G167" s="115">
        <v>6118</v>
      </c>
      <c r="H167" s="116" t="str">
        <f t="shared" si="29"/>
        <v>-</v>
      </c>
      <c r="I167" s="115">
        <v>12742</v>
      </c>
      <c r="J167" s="116">
        <f t="shared" si="30"/>
        <v>1.0827067669172932</v>
      </c>
      <c r="K167" s="115">
        <v>16668</v>
      </c>
      <c r="L167" s="116">
        <f t="shared" si="31"/>
        <v>0.30811489562078176</v>
      </c>
      <c r="M167" s="115">
        <v>30513</v>
      </c>
      <c r="N167" s="116">
        <v>0.83063354931605482</v>
      </c>
      <c r="O167" s="116">
        <v>1.0786838340486411</v>
      </c>
    </row>
    <row r="168" spans="2:15" x14ac:dyDescent="0.25">
      <c r="B168" s="114" t="s">
        <v>81</v>
      </c>
      <c r="C168" s="115">
        <v>13281</v>
      </c>
      <c r="D168" s="116">
        <v>0.10887534441011937</v>
      </c>
      <c r="E168" s="115">
        <v>0</v>
      </c>
      <c r="F168" s="116">
        <f t="shared" si="28"/>
        <v>-1</v>
      </c>
      <c r="G168" s="115">
        <v>6244</v>
      </c>
      <c r="H168" s="116" t="str">
        <f t="shared" si="29"/>
        <v>-</v>
      </c>
      <c r="I168" s="115">
        <v>10927</v>
      </c>
      <c r="J168" s="116">
        <f t="shared" si="30"/>
        <v>0.75</v>
      </c>
      <c r="K168" s="115">
        <v>16599</v>
      </c>
      <c r="L168" s="116">
        <f t="shared" si="31"/>
        <v>0.51908117507092522</v>
      </c>
      <c r="M168" s="115">
        <v>31108</v>
      </c>
      <c r="N168" s="116">
        <v>0.87408880053015237</v>
      </c>
      <c r="O168" s="116">
        <v>1.3422935019953317</v>
      </c>
    </row>
    <row r="169" spans="2:15" x14ac:dyDescent="0.25">
      <c r="B169" s="114" t="s">
        <v>83</v>
      </c>
      <c r="C169" s="115">
        <v>16102</v>
      </c>
      <c r="D169" s="116">
        <v>0.11401688114016872</v>
      </c>
      <c r="E169" s="115">
        <v>0</v>
      </c>
      <c r="F169" s="116">
        <f t="shared" si="28"/>
        <v>-1</v>
      </c>
      <c r="G169" s="115">
        <v>11639</v>
      </c>
      <c r="H169" s="116" t="str">
        <f t="shared" si="29"/>
        <v>-</v>
      </c>
      <c r="I169" s="115">
        <v>15423</v>
      </c>
      <c r="J169" s="116">
        <f t="shared" si="30"/>
        <v>0.32511384139530897</v>
      </c>
      <c r="K169" s="115">
        <v>21776</v>
      </c>
      <c r="L169" s="116">
        <f t="shared" si="31"/>
        <v>0.41191726642028148</v>
      </c>
      <c r="M169" s="115">
        <v>38922</v>
      </c>
      <c r="N169" s="116">
        <v>0.78738060249816311</v>
      </c>
      <c r="O169" s="116">
        <v>1.4172152527636319</v>
      </c>
    </row>
    <row r="170" spans="2:15" x14ac:dyDescent="0.25">
      <c r="B170" s="114" t="s">
        <v>85</v>
      </c>
      <c r="C170" s="115">
        <v>21584</v>
      </c>
      <c r="D170" s="116">
        <v>-5.9561674872554593E-2</v>
      </c>
      <c r="E170" s="115">
        <v>4147</v>
      </c>
      <c r="F170" s="116">
        <f t="shared" si="28"/>
        <v>-0.80786693847294289</v>
      </c>
      <c r="G170" s="115">
        <v>14723</v>
      </c>
      <c r="H170" s="116">
        <f t="shared" si="29"/>
        <v>2.5502773088979986</v>
      </c>
      <c r="I170" s="115">
        <v>17002</v>
      </c>
      <c r="J170" s="116">
        <f t="shared" si="30"/>
        <v>0.15479182231882094</v>
      </c>
      <c r="K170" s="115">
        <v>33567</v>
      </c>
      <c r="L170" s="116">
        <f t="shared" si="31"/>
        <v>0.97429714151276325</v>
      </c>
      <c r="M170" s="115">
        <v>43043</v>
      </c>
      <c r="N170" s="116">
        <v>0.28230106950278544</v>
      </c>
      <c r="O170" s="116">
        <v>0.99420867309117855</v>
      </c>
    </row>
    <row r="171" spans="2:15" x14ac:dyDescent="0.25">
      <c r="B171" s="114" t="s">
        <v>87</v>
      </c>
      <c r="C171" s="115">
        <v>17116</v>
      </c>
      <c r="D171" s="116">
        <v>0.20858635785905943</v>
      </c>
      <c r="E171" s="115">
        <v>1472</v>
      </c>
      <c r="F171" s="116">
        <f t="shared" si="28"/>
        <v>-0.91399859780322501</v>
      </c>
      <c r="G171" s="115">
        <v>12480</v>
      </c>
      <c r="H171" s="116">
        <f t="shared" si="29"/>
        <v>7.4782608695652169</v>
      </c>
      <c r="I171" s="115">
        <v>16073</v>
      </c>
      <c r="J171" s="116">
        <f t="shared" si="30"/>
        <v>0.28790064102564106</v>
      </c>
      <c r="K171" s="115">
        <v>25350</v>
      </c>
      <c r="L171" s="116">
        <f t="shared" si="31"/>
        <v>0.57717912026379636</v>
      </c>
      <c r="M171" s="115"/>
      <c r="N171" s="116" t="s">
        <v>236</v>
      </c>
      <c r="O171" s="116" t="s">
        <v>236</v>
      </c>
    </row>
    <row r="172" spans="2:15" x14ac:dyDescent="0.25">
      <c r="B172" s="114" t="s">
        <v>89</v>
      </c>
      <c r="C172" s="115">
        <v>15837</v>
      </c>
      <c r="D172" s="116">
        <v>8.4651736182453252E-2</v>
      </c>
      <c r="E172" s="115">
        <v>4177</v>
      </c>
      <c r="F172" s="116">
        <f t="shared" si="28"/>
        <v>-0.7362505525036307</v>
      </c>
      <c r="G172" s="115">
        <v>14829</v>
      </c>
      <c r="H172" s="116">
        <f t="shared" si="29"/>
        <v>2.5501556140770889</v>
      </c>
      <c r="I172" s="115">
        <v>15893</v>
      </c>
      <c r="J172" s="116">
        <f t="shared" si="30"/>
        <v>7.175129813203851E-2</v>
      </c>
      <c r="K172" s="115">
        <v>29606</v>
      </c>
      <c r="L172" s="116">
        <f t="shared" si="31"/>
        <v>0.86283269363870896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11373</v>
      </c>
      <c r="D173" s="116">
        <v>0.41807980049875315</v>
      </c>
      <c r="E173" s="115">
        <v>612</v>
      </c>
      <c r="F173" s="116">
        <f t="shared" si="28"/>
        <v>-0.94618834080717484</v>
      </c>
      <c r="G173" s="115">
        <v>14802</v>
      </c>
      <c r="H173" s="116">
        <f t="shared" si="29"/>
        <v>23.186274509803923</v>
      </c>
      <c r="I173" s="115">
        <v>15008</v>
      </c>
      <c r="J173" s="116">
        <f t="shared" si="30"/>
        <v>1.3917038238075996E-2</v>
      </c>
      <c r="K173" s="115">
        <v>22746</v>
      </c>
      <c r="L173" s="116">
        <f t="shared" si="31"/>
        <v>0.51559168443496795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10701</v>
      </c>
      <c r="D174" s="116">
        <v>0.35096578714808735</v>
      </c>
      <c r="E174" s="115">
        <v>2033</v>
      </c>
      <c r="F174" s="116">
        <f t="shared" si="28"/>
        <v>-0.81001775534996723</v>
      </c>
      <c r="G174" s="115">
        <v>11502</v>
      </c>
      <c r="H174" s="116">
        <f t="shared" si="29"/>
        <v>4.6576487948844072</v>
      </c>
      <c r="I174" s="115">
        <v>14877</v>
      </c>
      <c r="J174" s="116">
        <f t="shared" si="30"/>
        <v>0.29342723004694826</v>
      </c>
      <c r="K174" s="115">
        <v>23544</v>
      </c>
      <c r="L174" s="116">
        <f t="shared" si="31"/>
        <v>0.58257713248638843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173660</v>
      </c>
      <c r="D175" s="119">
        <v>0.12451515563585036</v>
      </c>
      <c r="E175" s="118">
        <v>48969</v>
      </c>
      <c r="F175" s="119">
        <f t="shared" si="28"/>
        <v>-0.71801796614073476</v>
      </c>
      <c r="G175" s="118">
        <v>105849</v>
      </c>
      <c r="H175" s="119">
        <f t="shared" si="29"/>
        <v>1.1615511854438521</v>
      </c>
      <c r="I175" s="118">
        <v>179405</v>
      </c>
      <c r="J175" s="119">
        <f t="shared" si="30"/>
        <v>0.69491445360844217</v>
      </c>
      <c r="K175" s="118">
        <v>275311</v>
      </c>
      <c r="L175" s="119">
        <f t="shared" si="31"/>
        <v>0.53457818901368404</v>
      </c>
      <c r="M175" s="118">
        <v>264968</v>
      </c>
      <c r="N175" s="119">
        <v>0.52223594634188375</v>
      </c>
      <c r="O175" s="119">
        <v>1.2335100688678531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249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4231</v>
      </c>
      <c r="D185" s="116">
        <v>-4.2543561891830728E-2</v>
      </c>
      <c r="E185" s="115">
        <v>2894</v>
      </c>
      <c r="F185" s="116">
        <f t="shared" ref="F185:F197" si="32">IFERROR(E185/C185-1,"-")</f>
        <v>-0.31600094540297807</v>
      </c>
      <c r="G185" s="115">
        <v>241</v>
      </c>
      <c r="H185" s="116">
        <f t="shared" ref="H185:H197" si="33">IFERROR(G185/E185-1,"-")</f>
        <v>-0.91672425708362126</v>
      </c>
      <c r="I185" s="115">
        <v>3071</v>
      </c>
      <c r="J185" s="116">
        <f t="shared" ref="J185:J197" si="34">IFERROR(I185/G185-1,"-")</f>
        <v>11.742738589211617</v>
      </c>
      <c r="K185" s="115">
        <v>3587</v>
      </c>
      <c r="L185" s="116">
        <f t="shared" ref="L185:L197" si="35">IFERROR(K185/I185-1,"-")</f>
        <v>0.16802344513187895</v>
      </c>
      <c r="M185" s="115">
        <v>3593</v>
      </c>
      <c r="N185" s="116">
        <v>1.6727069974908915E-3</v>
      </c>
      <c r="O185" s="116">
        <v>-0.15079177499409124</v>
      </c>
    </row>
    <row r="186" spans="1:16" x14ac:dyDescent="0.25">
      <c r="B186" s="114" t="s">
        <v>73</v>
      </c>
      <c r="C186" s="115">
        <v>3025</v>
      </c>
      <c r="D186" s="116">
        <v>-0.19697371913989914</v>
      </c>
      <c r="E186" s="115">
        <v>2669</v>
      </c>
      <c r="F186" s="116">
        <f t="shared" si="32"/>
        <v>-0.11768595041322316</v>
      </c>
      <c r="G186" s="115">
        <v>241</v>
      </c>
      <c r="H186" s="116">
        <f t="shared" si="33"/>
        <v>-0.90970400899213189</v>
      </c>
      <c r="I186" s="115">
        <v>3129</v>
      </c>
      <c r="J186" s="116">
        <f t="shared" si="34"/>
        <v>11.983402489626556</v>
      </c>
      <c r="K186" s="115">
        <v>2714</v>
      </c>
      <c r="L186" s="116">
        <f t="shared" si="35"/>
        <v>-0.13263023330137425</v>
      </c>
      <c r="M186" s="115">
        <v>4033</v>
      </c>
      <c r="N186" s="116">
        <v>0.48599852616064854</v>
      </c>
      <c r="O186" s="116">
        <v>0.33322314049586788</v>
      </c>
    </row>
    <row r="187" spans="1:16" x14ac:dyDescent="0.25">
      <c r="B187" s="114" t="s">
        <v>75</v>
      </c>
      <c r="C187" s="115">
        <v>3774</v>
      </c>
      <c r="D187" s="116">
        <v>-7.6255587693926374E-3</v>
      </c>
      <c r="E187" s="115">
        <v>2054</v>
      </c>
      <c r="F187" s="116">
        <f t="shared" si="32"/>
        <v>-0.45574986751457336</v>
      </c>
      <c r="G187" s="115">
        <v>121</v>
      </c>
      <c r="H187" s="116">
        <f t="shared" si="33"/>
        <v>-0.94109055501460559</v>
      </c>
      <c r="I187" s="115">
        <v>2637</v>
      </c>
      <c r="J187" s="116">
        <f t="shared" si="34"/>
        <v>20.793388429752067</v>
      </c>
      <c r="K187" s="115">
        <v>4070</v>
      </c>
      <c r="L187" s="116">
        <f t="shared" si="35"/>
        <v>0.5434205536594614</v>
      </c>
      <c r="M187" s="115">
        <v>3780</v>
      </c>
      <c r="N187" s="116">
        <v>-7.1253071253071232E-2</v>
      </c>
      <c r="O187" s="116">
        <v>1.5898251192367763E-3</v>
      </c>
    </row>
    <row r="188" spans="1:16" x14ac:dyDescent="0.25">
      <c r="B188" s="114" t="s">
        <v>77</v>
      </c>
      <c r="C188" s="115">
        <v>4200</v>
      </c>
      <c r="D188" s="116">
        <v>0.21352210343831257</v>
      </c>
      <c r="E188" s="115">
        <v>0</v>
      </c>
      <c r="F188" s="116">
        <f t="shared" si="32"/>
        <v>-1</v>
      </c>
      <c r="G188" s="115">
        <v>190</v>
      </c>
      <c r="H188" s="116" t="str">
        <f t="shared" si="33"/>
        <v>-</v>
      </c>
      <c r="I188" s="115">
        <v>2990</v>
      </c>
      <c r="J188" s="116">
        <f t="shared" si="34"/>
        <v>14.736842105263158</v>
      </c>
      <c r="K188" s="115">
        <v>2042</v>
      </c>
      <c r="L188" s="116">
        <f t="shared" si="35"/>
        <v>-0.31705685618729096</v>
      </c>
      <c r="M188" s="115">
        <v>3683</v>
      </c>
      <c r="N188" s="116">
        <v>0.80362389813907931</v>
      </c>
      <c r="O188" s="116">
        <v>-0.12309523809523815</v>
      </c>
    </row>
    <row r="189" spans="1:16" x14ac:dyDescent="0.25">
      <c r="B189" s="114" t="s">
        <v>79</v>
      </c>
      <c r="C189" s="115">
        <v>3184</v>
      </c>
      <c r="D189" s="116">
        <v>-9.4132412927516729E-4</v>
      </c>
      <c r="E189" s="115">
        <v>0</v>
      </c>
      <c r="F189" s="116">
        <f t="shared" si="32"/>
        <v>-1</v>
      </c>
      <c r="G189" s="115">
        <v>963</v>
      </c>
      <c r="H189" s="116" t="str">
        <f t="shared" si="33"/>
        <v>-</v>
      </c>
      <c r="I189" s="115">
        <v>1713</v>
      </c>
      <c r="J189" s="116">
        <f t="shared" si="34"/>
        <v>0.77881619937694713</v>
      </c>
      <c r="K189" s="115">
        <v>2232</v>
      </c>
      <c r="L189" s="116">
        <f t="shared" si="35"/>
        <v>0.30297723292469358</v>
      </c>
      <c r="M189" s="115">
        <v>3663</v>
      </c>
      <c r="N189" s="116">
        <v>0.6411290322580645</v>
      </c>
      <c r="O189" s="116">
        <v>0.1504396984924623</v>
      </c>
    </row>
    <row r="190" spans="1:16" x14ac:dyDescent="0.25">
      <c r="B190" s="114" t="s">
        <v>120</v>
      </c>
      <c r="C190" s="115">
        <v>4112</v>
      </c>
      <c r="D190" s="116">
        <v>-0.19277581468394189</v>
      </c>
      <c r="E190" s="115">
        <v>0</v>
      </c>
      <c r="F190" s="116">
        <f t="shared" si="32"/>
        <v>-1</v>
      </c>
      <c r="G190" s="115">
        <v>1692</v>
      </c>
      <c r="H190" s="116" t="str">
        <f t="shared" si="33"/>
        <v>-</v>
      </c>
      <c r="I190" s="115">
        <v>2174</v>
      </c>
      <c r="J190" s="116">
        <f t="shared" si="34"/>
        <v>0.28486997635933808</v>
      </c>
      <c r="K190" s="115">
        <v>2900</v>
      </c>
      <c r="L190" s="116">
        <f t="shared" si="35"/>
        <v>0.33394664213431469</v>
      </c>
      <c r="M190" s="115">
        <v>4781</v>
      </c>
      <c r="N190" s="116">
        <v>0.6486206896551725</v>
      </c>
      <c r="O190" s="116">
        <v>0.16269455252918297</v>
      </c>
    </row>
    <row r="191" spans="1:16" x14ac:dyDescent="0.25">
      <c r="B191" s="114" t="s">
        <v>83</v>
      </c>
      <c r="C191" s="115">
        <v>5192</v>
      </c>
      <c r="D191" s="116">
        <v>-0.33546653014207095</v>
      </c>
      <c r="E191" s="115">
        <v>0</v>
      </c>
      <c r="F191" s="116">
        <f t="shared" si="32"/>
        <v>-1</v>
      </c>
      <c r="G191" s="115">
        <v>2335</v>
      </c>
      <c r="H191" s="116" t="str">
        <f t="shared" si="33"/>
        <v>-</v>
      </c>
      <c r="I191" s="115">
        <v>3144</v>
      </c>
      <c r="J191" s="116">
        <f t="shared" si="34"/>
        <v>0.34646680942184149</v>
      </c>
      <c r="K191" s="115">
        <v>5343</v>
      </c>
      <c r="L191" s="116">
        <f t="shared" si="35"/>
        <v>0.69942748091603058</v>
      </c>
      <c r="M191" s="115">
        <v>8924</v>
      </c>
      <c r="N191" s="116">
        <v>0.67022272131761174</v>
      </c>
      <c r="O191" s="116">
        <v>0.71879815100154087</v>
      </c>
    </row>
    <row r="192" spans="1:16" x14ac:dyDescent="0.25">
      <c r="B192" s="114" t="s">
        <v>85</v>
      </c>
      <c r="C192" s="115">
        <v>5825</v>
      </c>
      <c r="D192" s="116">
        <v>-0.2407455683003128</v>
      </c>
      <c r="E192" s="115">
        <v>1276</v>
      </c>
      <c r="F192" s="116">
        <f t="shared" si="32"/>
        <v>-0.78094420600858372</v>
      </c>
      <c r="G192" s="115">
        <v>6710</v>
      </c>
      <c r="H192" s="116">
        <f t="shared" si="33"/>
        <v>4.2586206896551726</v>
      </c>
      <c r="I192" s="115">
        <v>2618</v>
      </c>
      <c r="J192" s="116">
        <f t="shared" si="34"/>
        <v>-0.60983606557377046</v>
      </c>
      <c r="K192" s="115">
        <v>6391</v>
      </c>
      <c r="L192" s="116">
        <f t="shared" si="35"/>
        <v>1.4411764705882355</v>
      </c>
      <c r="M192" s="115">
        <v>5956</v>
      </c>
      <c r="N192" s="116">
        <v>-6.8064465654827155E-2</v>
      </c>
      <c r="O192" s="116">
        <v>2.2489270386266025E-2</v>
      </c>
    </row>
    <row r="193" spans="2:16" x14ac:dyDescent="0.25">
      <c r="B193" s="114" t="s">
        <v>87</v>
      </c>
      <c r="C193" s="115">
        <v>4261</v>
      </c>
      <c r="D193" s="116">
        <v>-0.24141000534092927</v>
      </c>
      <c r="E193" s="115">
        <v>3461</v>
      </c>
      <c r="F193" s="116">
        <f t="shared" si="32"/>
        <v>-0.18774935461159348</v>
      </c>
      <c r="G193" s="115">
        <v>5611</v>
      </c>
      <c r="H193" s="116">
        <f t="shared" si="33"/>
        <v>0.62120774342675533</v>
      </c>
      <c r="I193" s="115">
        <v>3064</v>
      </c>
      <c r="J193" s="116">
        <f t="shared" si="34"/>
        <v>-0.45392978078773838</v>
      </c>
      <c r="K193" s="115">
        <v>4673</v>
      </c>
      <c r="L193" s="116">
        <f t="shared" si="35"/>
        <v>0.52513054830287209</v>
      </c>
      <c r="M193" s="115"/>
      <c r="N193" s="116" t="s">
        <v>236</v>
      </c>
      <c r="O193" s="116" t="s">
        <v>236</v>
      </c>
    </row>
    <row r="194" spans="2:16" x14ac:dyDescent="0.25">
      <c r="B194" s="114" t="s">
        <v>89</v>
      </c>
      <c r="C194" s="115">
        <v>3124</v>
      </c>
      <c r="D194" s="116">
        <v>-0.29448961156278231</v>
      </c>
      <c r="E194" s="115">
        <v>1379</v>
      </c>
      <c r="F194" s="116">
        <f t="shared" si="32"/>
        <v>-0.55857874519846351</v>
      </c>
      <c r="G194" s="115">
        <v>5242</v>
      </c>
      <c r="H194" s="116">
        <f t="shared" si="33"/>
        <v>2.8013052936910805</v>
      </c>
      <c r="I194" s="115">
        <v>2154</v>
      </c>
      <c r="J194" s="116">
        <f t="shared" si="34"/>
        <v>-0.58908813429988549</v>
      </c>
      <c r="K194" s="115">
        <v>4047</v>
      </c>
      <c r="L194" s="116">
        <f t="shared" si="35"/>
        <v>0.87883008356545966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2939</v>
      </c>
      <c r="D195" s="116">
        <v>-0.21354027294621358</v>
      </c>
      <c r="E195" s="115">
        <v>671</v>
      </c>
      <c r="F195" s="116">
        <f t="shared" si="32"/>
        <v>-0.77169105137801974</v>
      </c>
      <c r="G195" s="115">
        <v>6043</v>
      </c>
      <c r="H195" s="116">
        <f t="shared" si="33"/>
        <v>8.0059612518628906</v>
      </c>
      <c r="I195" s="115">
        <v>3174</v>
      </c>
      <c r="J195" s="116">
        <f t="shared" si="34"/>
        <v>-0.47476418997186831</v>
      </c>
      <c r="K195" s="115">
        <v>3953</v>
      </c>
      <c r="L195" s="116">
        <f t="shared" si="35"/>
        <v>0.245431632010082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2949</v>
      </c>
      <c r="D196" s="116">
        <v>-7.728410513141426E-2</v>
      </c>
      <c r="E196" s="115">
        <v>337</v>
      </c>
      <c r="F196" s="116">
        <f t="shared" si="32"/>
        <v>-0.88572397422855209</v>
      </c>
      <c r="G196" s="115">
        <v>3911</v>
      </c>
      <c r="H196" s="116">
        <f t="shared" si="33"/>
        <v>10.6053412462908</v>
      </c>
      <c r="I196" s="115">
        <v>3870</v>
      </c>
      <c r="J196" s="116">
        <f t="shared" si="34"/>
        <v>-1.0483252365124041E-2</v>
      </c>
      <c r="K196" s="115">
        <v>3615</v>
      </c>
      <c r="L196" s="116">
        <f t="shared" si="35"/>
        <v>-6.589147286821706E-2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46816</v>
      </c>
      <c r="D197" s="119">
        <v>-0.1668861444282308</v>
      </c>
      <c r="E197" s="118">
        <v>14962</v>
      </c>
      <c r="F197" s="119">
        <f t="shared" si="32"/>
        <v>-0.68040840738209152</v>
      </c>
      <c r="G197" s="118">
        <v>33300</v>
      </c>
      <c r="H197" s="119">
        <f t="shared" si="33"/>
        <v>1.2256382836519184</v>
      </c>
      <c r="I197" s="118">
        <v>33738</v>
      </c>
      <c r="J197" s="119">
        <f t="shared" si="34"/>
        <v>1.3153153153153241E-2</v>
      </c>
      <c r="K197" s="118">
        <v>45567</v>
      </c>
      <c r="L197" s="119">
        <f t="shared" si="35"/>
        <v>0.35061355148497242</v>
      </c>
      <c r="M197" s="118">
        <v>38413</v>
      </c>
      <c r="N197" s="119">
        <v>0.31196420642781519</v>
      </c>
      <c r="O197" s="119">
        <v>0.14518677518409207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249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4705</v>
      </c>
      <c r="D207" s="116">
        <v>-0.25174936386768443</v>
      </c>
      <c r="E207" s="115">
        <v>4444</v>
      </c>
      <c r="F207" s="116">
        <f t="shared" ref="F207:F219" si="36">IFERROR(E207/C207-1,"-")</f>
        <v>-5.5472901168969191E-2</v>
      </c>
      <c r="G207" s="115">
        <v>228</v>
      </c>
      <c r="H207" s="116">
        <f t="shared" ref="H207:H219" si="37">IFERROR(G207/E207-1,"-")</f>
        <v>-0.9486948694869487</v>
      </c>
      <c r="I207" s="115">
        <v>6256</v>
      </c>
      <c r="J207" s="116">
        <f t="shared" ref="J207:J219" si="38">IFERROR(I207/G207-1,"-")</f>
        <v>26.438596491228068</v>
      </c>
      <c r="K207" s="115">
        <v>6581</v>
      </c>
      <c r="L207" s="116">
        <f t="shared" ref="L207:L219" si="39">IFERROR(K207/I207-1,"-")</f>
        <v>5.1950127877237851E-2</v>
      </c>
      <c r="M207" s="115">
        <v>8748</v>
      </c>
      <c r="N207" s="116">
        <v>0.32928126424555537</v>
      </c>
      <c r="O207" s="116">
        <v>0.859298618490967</v>
      </c>
    </row>
    <row r="208" spans="2:16" x14ac:dyDescent="0.25">
      <c r="B208" s="114" t="s">
        <v>73</v>
      </c>
      <c r="C208" s="115">
        <v>4466</v>
      </c>
      <c r="D208" s="116">
        <v>-0.26810881678138321</v>
      </c>
      <c r="E208" s="115">
        <v>3952</v>
      </c>
      <c r="F208" s="116">
        <f t="shared" si="36"/>
        <v>-0.11509180474697711</v>
      </c>
      <c r="G208" s="115">
        <v>299</v>
      </c>
      <c r="H208" s="116">
        <f t="shared" si="37"/>
        <v>-0.92434210526315785</v>
      </c>
      <c r="I208" s="115">
        <v>5800</v>
      </c>
      <c r="J208" s="116">
        <f t="shared" si="38"/>
        <v>18.397993311036789</v>
      </c>
      <c r="K208" s="115">
        <v>5446</v>
      </c>
      <c r="L208" s="116">
        <f t="shared" si="39"/>
        <v>-6.1034482758620667E-2</v>
      </c>
      <c r="M208" s="115">
        <v>7811</v>
      </c>
      <c r="N208" s="116">
        <v>0.43426367976496505</v>
      </c>
      <c r="O208" s="116">
        <v>0.7489923869234214</v>
      </c>
    </row>
    <row r="209" spans="2:16" x14ac:dyDescent="0.25">
      <c r="B209" s="114" t="s">
        <v>75</v>
      </c>
      <c r="C209" s="115">
        <v>4968</v>
      </c>
      <c r="D209" s="116">
        <v>-0.3839285714285714</v>
      </c>
      <c r="E209" s="115">
        <v>2527</v>
      </c>
      <c r="F209" s="116">
        <f t="shared" si="36"/>
        <v>-0.49134460547504022</v>
      </c>
      <c r="G209" s="115">
        <v>324</v>
      </c>
      <c r="H209" s="116">
        <f t="shared" si="37"/>
        <v>-0.87178472497032056</v>
      </c>
      <c r="I209" s="115">
        <v>5060</v>
      </c>
      <c r="J209" s="116">
        <f t="shared" si="38"/>
        <v>14.617283950617283</v>
      </c>
      <c r="K209" s="115">
        <v>5191</v>
      </c>
      <c r="L209" s="116">
        <f t="shared" si="39"/>
        <v>2.5889328063241068E-2</v>
      </c>
      <c r="M209" s="115">
        <v>7389</v>
      </c>
      <c r="N209" s="116">
        <v>0.42342515892891552</v>
      </c>
      <c r="O209" s="116">
        <v>0.4873188405797102</v>
      </c>
    </row>
    <row r="210" spans="2:16" x14ac:dyDescent="0.25">
      <c r="B210" s="114" t="s">
        <v>77</v>
      </c>
      <c r="C210" s="115">
        <v>4755</v>
      </c>
      <c r="D210" s="116">
        <v>-0.2511811023622047</v>
      </c>
      <c r="E210" s="115">
        <v>0</v>
      </c>
      <c r="F210" s="116">
        <f t="shared" si="36"/>
        <v>-1</v>
      </c>
      <c r="G210" s="115">
        <v>162</v>
      </c>
      <c r="H210" s="116" t="str">
        <f t="shared" si="37"/>
        <v>-</v>
      </c>
      <c r="I210" s="115">
        <v>5496</v>
      </c>
      <c r="J210" s="116">
        <f t="shared" si="38"/>
        <v>32.925925925925924</v>
      </c>
      <c r="K210" s="115">
        <v>4693</v>
      </c>
      <c r="L210" s="116">
        <f t="shared" si="39"/>
        <v>-0.1461062590975255</v>
      </c>
      <c r="M210" s="115">
        <v>7994</v>
      </c>
      <c r="N210" s="116">
        <v>0.70338802471766471</v>
      </c>
      <c r="O210" s="116">
        <v>0.68117770767613028</v>
      </c>
    </row>
    <row r="211" spans="2:16" x14ac:dyDescent="0.25">
      <c r="B211" s="114" t="s">
        <v>79</v>
      </c>
      <c r="C211" s="115">
        <v>4549</v>
      </c>
      <c r="D211" s="116">
        <v>-0.2591205211726384</v>
      </c>
      <c r="E211" s="115">
        <v>0</v>
      </c>
      <c r="F211" s="116">
        <f t="shared" si="36"/>
        <v>-1</v>
      </c>
      <c r="G211" s="115">
        <v>482</v>
      </c>
      <c r="H211" s="116" t="str">
        <f t="shared" si="37"/>
        <v>-</v>
      </c>
      <c r="I211" s="115">
        <v>4009</v>
      </c>
      <c r="J211" s="116">
        <f t="shared" si="38"/>
        <v>7.3174273858921168</v>
      </c>
      <c r="K211" s="115">
        <v>4570</v>
      </c>
      <c r="L211" s="116">
        <f t="shared" si="39"/>
        <v>0.13993514592167622</v>
      </c>
      <c r="M211" s="115">
        <v>7162</v>
      </c>
      <c r="N211" s="116">
        <v>0.56717724288840254</v>
      </c>
      <c r="O211" s="116">
        <v>0.5744119586722356</v>
      </c>
    </row>
    <row r="212" spans="2:16" x14ac:dyDescent="0.25">
      <c r="B212" s="114" t="s">
        <v>81</v>
      </c>
      <c r="C212" s="115">
        <v>4832</v>
      </c>
      <c r="D212" s="116">
        <v>-0.24688279301745641</v>
      </c>
      <c r="E212" s="115">
        <v>0</v>
      </c>
      <c r="F212" s="116">
        <f t="shared" si="36"/>
        <v>-1</v>
      </c>
      <c r="G212" s="115">
        <v>1221</v>
      </c>
      <c r="H212" s="116" t="str">
        <f t="shared" si="37"/>
        <v>-</v>
      </c>
      <c r="I212" s="115">
        <v>3989</v>
      </c>
      <c r="J212" s="116">
        <f t="shared" si="38"/>
        <v>2.2669942669942671</v>
      </c>
      <c r="K212" s="115">
        <v>6037</v>
      </c>
      <c r="L212" s="116">
        <f t="shared" si="39"/>
        <v>0.51341188267736282</v>
      </c>
      <c r="M212" s="115">
        <v>10443</v>
      </c>
      <c r="N212" s="116">
        <v>0.72983269836011266</v>
      </c>
      <c r="O212" s="116">
        <v>1.1612168874172184</v>
      </c>
    </row>
    <row r="213" spans="2:16" x14ac:dyDescent="0.25">
      <c r="B213" s="114" t="s">
        <v>83</v>
      </c>
      <c r="C213" s="115">
        <v>11365</v>
      </c>
      <c r="D213" s="116">
        <v>-0.22184183498801779</v>
      </c>
      <c r="E213" s="115">
        <v>0</v>
      </c>
      <c r="F213" s="116">
        <f t="shared" si="36"/>
        <v>-1</v>
      </c>
      <c r="G213" s="115">
        <v>3777</v>
      </c>
      <c r="H213" s="116" t="str">
        <f t="shared" si="37"/>
        <v>-</v>
      </c>
      <c r="I213" s="115">
        <v>7258</v>
      </c>
      <c r="J213" s="116">
        <f t="shared" si="38"/>
        <v>0.92163092401376745</v>
      </c>
      <c r="K213" s="115">
        <v>9426</v>
      </c>
      <c r="L213" s="116">
        <f t="shared" si="39"/>
        <v>0.29870487737668783</v>
      </c>
      <c r="M213" s="115">
        <v>17870</v>
      </c>
      <c r="N213" s="116">
        <v>0.89582007214088688</v>
      </c>
      <c r="O213" s="116">
        <v>0.57237131544214703</v>
      </c>
    </row>
    <row r="214" spans="2:16" x14ac:dyDescent="0.25">
      <c r="B214" s="114" t="s">
        <v>85</v>
      </c>
      <c r="C214" s="115">
        <v>13998</v>
      </c>
      <c r="D214" s="116">
        <v>-0.2564538404334431</v>
      </c>
      <c r="E214" s="115">
        <v>1443</v>
      </c>
      <c r="F214" s="116">
        <f t="shared" si="36"/>
        <v>-0.89691384483497638</v>
      </c>
      <c r="G214" s="115">
        <v>5378</v>
      </c>
      <c r="H214" s="116">
        <f t="shared" si="37"/>
        <v>2.726957726957727</v>
      </c>
      <c r="I214" s="115">
        <v>10210</v>
      </c>
      <c r="J214" s="116">
        <f t="shared" si="38"/>
        <v>0.89847526961695801</v>
      </c>
      <c r="K214" s="115">
        <v>13529</v>
      </c>
      <c r="L214" s="116">
        <f t="shared" si="39"/>
        <v>0.32507345739471116</v>
      </c>
      <c r="M214" s="115">
        <v>17817</v>
      </c>
      <c r="N214" s="116">
        <v>0.31694877670189969</v>
      </c>
      <c r="O214" s="116">
        <v>0.2728246892413202</v>
      </c>
    </row>
    <row r="215" spans="2:16" x14ac:dyDescent="0.25">
      <c r="B215" s="114" t="s">
        <v>87</v>
      </c>
      <c r="C215" s="115">
        <v>6570</v>
      </c>
      <c r="D215" s="116">
        <v>-0.17700112739571594</v>
      </c>
      <c r="E215" s="115">
        <v>396</v>
      </c>
      <c r="F215" s="116">
        <f t="shared" si="36"/>
        <v>-0.9397260273972603</v>
      </c>
      <c r="G215" s="115">
        <v>5141</v>
      </c>
      <c r="H215" s="116">
        <f t="shared" si="37"/>
        <v>11.982323232323232</v>
      </c>
      <c r="I215" s="115">
        <v>7103</v>
      </c>
      <c r="J215" s="116">
        <f t="shared" si="38"/>
        <v>0.38163781365493099</v>
      </c>
      <c r="K215" s="115">
        <v>9989</v>
      </c>
      <c r="L215" s="116">
        <f t="shared" si="39"/>
        <v>0.40630719414331962</v>
      </c>
      <c r="M215" s="115"/>
      <c r="N215" s="116" t="s">
        <v>236</v>
      </c>
      <c r="O215" s="116" t="s">
        <v>236</v>
      </c>
    </row>
    <row r="216" spans="2:16" x14ac:dyDescent="0.25">
      <c r="B216" s="114" t="s">
        <v>89</v>
      </c>
      <c r="C216" s="115">
        <v>5485</v>
      </c>
      <c r="D216" s="116">
        <v>-0.28459632189904782</v>
      </c>
      <c r="E216" s="115">
        <v>218</v>
      </c>
      <c r="F216" s="116">
        <f t="shared" si="36"/>
        <v>-0.96025524156791253</v>
      </c>
      <c r="G216" s="115">
        <v>7377</v>
      </c>
      <c r="H216" s="116">
        <f t="shared" si="37"/>
        <v>32.839449541284402</v>
      </c>
      <c r="I216" s="115">
        <v>6492</v>
      </c>
      <c r="J216" s="116">
        <f t="shared" si="38"/>
        <v>-0.11996746644977629</v>
      </c>
      <c r="K216" s="115">
        <v>9266</v>
      </c>
      <c r="L216" s="116">
        <f t="shared" si="39"/>
        <v>0.42729513247073325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4824</v>
      </c>
      <c r="D217" s="116">
        <v>0.14557112324863453</v>
      </c>
      <c r="E217" s="115">
        <v>367</v>
      </c>
      <c r="F217" s="116">
        <f t="shared" si="36"/>
        <v>-0.92392205638474301</v>
      </c>
      <c r="G217" s="115">
        <v>6793</v>
      </c>
      <c r="H217" s="116">
        <f t="shared" si="37"/>
        <v>17.509536784741144</v>
      </c>
      <c r="I217" s="115">
        <v>6967</v>
      </c>
      <c r="J217" s="116">
        <f t="shared" si="38"/>
        <v>2.5614603268069969E-2</v>
      </c>
      <c r="K217" s="115">
        <v>8087</v>
      </c>
      <c r="L217" s="116">
        <f t="shared" si="39"/>
        <v>0.16075785847567103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4718</v>
      </c>
      <c r="D218" s="116">
        <v>-9.8241590214067309E-2</v>
      </c>
      <c r="E218" s="115">
        <v>553</v>
      </c>
      <c r="F218" s="116">
        <f t="shared" si="36"/>
        <v>-0.8827893175074184</v>
      </c>
      <c r="G218" s="115">
        <v>7042</v>
      </c>
      <c r="H218" s="116">
        <f t="shared" si="37"/>
        <v>11.734177215189874</v>
      </c>
      <c r="I218" s="115">
        <v>6873</v>
      </c>
      <c r="J218" s="116">
        <f t="shared" si="38"/>
        <v>-2.3998863959102557E-2</v>
      </c>
      <c r="K218" s="115">
        <v>7535</v>
      </c>
      <c r="L218" s="116">
        <f t="shared" si="39"/>
        <v>9.6318929143023535E-2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75235</v>
      </c>
      <c r="D219" s="119">
        <v>-0.2313861305218422</v>
      </c>
      <c r="E219" s="118">
        <v>15102</v>
      </c>
      <c r="F219" s="119">
        <f t="shared" si="36"/>
        <v>-0.79926895726722935</v>
      </c>
      <c r="G219" s="118">
        <v>38224</v>
      </c>
      <c r="H219" s="119">
        <f t="shared" si="37"/>
        <v>1.5310554893391606</v>
      </c>
      <c r="I219" s="118">
        <v>75513</v>
      </c>
      <c r="J219" s="119">
        <f t="shared" si="38"/>
        <v>0.97553892842193379</v>
      </c>
      <c r="K219" s="118">
        <v>90350</v>
      </c>
      <c r="L219" s="119">
        <f t="shared" si="39"/>
        <v>0.19648272482883744</v>
      </c>
      <c r="M219" s="118">
        <v>85234</v>
      </c>
      <c r="N219" s="119">
        <v>0.53649523191462523</v>
      </c>
      <c r="O219" s="119">
        <v>0.5890599947798203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249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13241</v>
      </c>
      <c r="D229" s="116">
        <v>0.17865408581093112</v>
      </c>
      <c r="E229" s="115">
        <v>12677</v>
      </c>
      <c r="F229" s="116">
        <f t="shared" ref="F229:F241" si="40">IFERROR(E229/C229-1,"-")</f>
        <v>-4.2594970168416291E-2</v>
      </c>
      <c r="G229" s="115">
        <v>191</v>
      </c>
      <c r="H229" s="116">
        <f t="shared" ref="H229:H241" si="41">IFERROR(G229/E229-1,"-")</f>
        <v>-0.9849333438510689</v>
      </c>
      <c r="I229" s="115">
        <v>8499</v>
      </c>
      <c r="J229" s="116">
        <f t="shared" ref="J229:J241" si="42">IFERROR(I229/G229-1,"-")</f>
        <v>43.497382198952877</v>
      </c>
      <c r="K229" s="115">
        <v>14185</v>
      </c>
      <c r="L229" s="116">
        <f t="shared" ref="L229:L241" si="43">IFERROR(K229/I229-1,"-")</f>
        <v>0.66901988469231677</v>
      </c>
      <c r="M229" s="115">
        <v>11905</v>
      </c>
      <c r="N229" s="116">
        <v>-0.16073316884032429</v>
      </c>
      <c r="O229" s="116">
        <v>-0.10089872366135488</v>
      </c>
    </row>
    <row r="230" spans="2:16" x14ac:dyDescent="0.25">
      <c r="B230" s="114" t="s">
        <v>73</v>
      </c>
      <c r="C230" s="115">
        <v>10288</v>
      </c>
      <c r="D230" s="116">
        <v>-0.11164838960366119</v>
      </c>
      <c r="E230" s="115">
        <v>10552</v>
      </c>
      <c r="F230" s="116">
        <f t="shared" si="40"/>
        <v>2.5660964230171057E-2</v>
      </c>
      <c r="G230" s="115">
        <v>120</v>
      </c>
      <c r="H230" s="116">
        <f t="shared" si="41"/>
        <v>-0.98862774829416222</v>
      </c>
      <c r="I230" s="115">
        <v>8138</v>
      </c>
      <c r="J230" s="116">
        <f t="shared" si="42"/>
        <v>66.816666666666663</v>
      </c>
      <c r="K230" s="115">
        <v>13893</v>
      </c>
      <c r="L230" s="116">
        <f t="shared" si="43"/>
        <v>0.70717621037109857</v>
      </c>
      <c r="M230" s="115">
        <v>13299</v>
      </c>
      <c r="N230" s="116">
        <v>-4.2755344418052288E-2</v>
      </c>
      <c r="O230" s="116">
        <v>0.29267107309486784</v>
      </c>
    </row>
    <row r="231" spans="2:16" x14ac:dyDescent="0.25">
      <c r="B231" s="114" t="s">
        <v>75</v>
      </c>
      <c r="C231" s="115">
        <v>12200</v>
      </c>
      <c r="D231" s="116">
        <v>0.22576107706219228</v>
      </c>
      <c r="E231" s="115">
        <v>6958</v>
      </c>
      <c r="F231" s="116">
        <f t="shared" si="40"/>
        <v>-0.42967213114754099</v>
      </c>
      <c r="G231" s="115">
        <v>117</v>
      </c>
      <c r="H231" s="116">
        <f t="shared" si="41"/>
        <v>-0.98318482322506462</v>
      </c>
      <c r="I231" s="115">
        <v>7119</v>
      </c>
      <c r="J231" s="116">
        <f t="shared" si="42"/>
        <v>59.846153846153847</v>
      </c>
      <c r="K231" s="115">
        <v>12035</v>
      </c>
      <c r="L231" s="116">
        <f t="shared" si="43"/>
        <v>0.69054642505969932</v>
      </c>
      <c r="M231" s="115">
        <v>11980</v>
      </c>
      <c r="N231" s="116">
        <v>-4.5700041545492232E-3</v>
      </c>
      <c r="O231" s="116">
        <v>-1.8032786885245899E-2</v>
      </c>
    </row>
    <row r="232" spans="2:16" x14ac:dyDescent="0.25">
      <c r="B232" s="114" t="s">
        <v>77</v>
      </c>
      <c r="C232" s="115">
        <v>5267</v>
      </c>
      <c r="D232" s="116">
        <v>0.30274548602522877</v>
      </c>
      <c r="E232" s="115">
        <v>0</v>
      </c>
      <c r="F232" s="116">
        <f t="shared" si="40"/>
        <v>-1</v>
      </c>
      <c r="G232" s="115">
        <v>178</v>
      </c>
      <c r="H232" s="116" t="str">
        <f t="shared" si="41"/>
        <v>-</v>
      </c>
      <c r="I232" s="115">
        <v>4096</v>
      </c>
      <c r="J232" s="116">
        <f t="shared" si="42"/>
        <v>22.011235955056179</v>
      </c>
      <c r="K232" s="115">
        <v>4421</v>
      </c>
      <c r="L232" s="116">
        <f t="shared" si="43"/>
        <v>7.9345703125E-2</v>
      </c>
      <c r="M232" s="115">
        <v>2791</v>
      </c>
      <c r="N232" s="116">
        <v>-0.36869486541506447</v>
      </c>
      <c r="O232" s="116">
        <v>-0.4700968293146004</v>
      </c>
    </row>
    <row r="233" spans="2:16" x14ac:dyDescent="0.25">
      <c r="B233" s="114" t="s">
        <v>79</v>
      </c>
      <c r="C233" s="115">
        <v>1332</v>
      </c>
      <c r="D233" s="116">
        <v>0.45256270447110136</v>
      </c>
      <c r="E233" s="115">
        <v>0</v>
      </c>
      <c r="F233" s="116">
        <f t="shared" si="40"/>
        <v>-1</v>
      </c>
      <c r="G233" s="115">
        <v>174</v>
      </c>
      <c r="H233" s="116" t="str">
        <f t="shared" si="41"/>
        <v>-</v>
      </c>
      <c r="I233" s="115">
        <v>576</v>
      </c>
      <c r="J233" s="116">
        <f t="shared" si="42"/>
        <v>2.3103448275862069</v>
      </c>
      <c r="K233" s="115">
        <v>1554</v>
      </c>
      <c r="L233" s="116">
        <f t="shared" si="43"/>
        <v>1.6979166666666665</v>
      </c>
      <c r="M233" s="115">
        <v>1368</v>
      </c>
      <c r="N233" s="116">
        <v>-0.11969111969111967</v>
      </c>
      <c r="O233" s="116">
        <v>2.7027027027026973E-2</v>
      </c>
    </row>
    <row r="234" spans="2:16" x14ac:dyDescent="0.25">
      <c r="B234" s="114" t="s">
        <v>81</v>
      </c>
      <c r="C234" s="115">
        <v>898</v>
      </c>
      <c r="D234" s="116">
        <v>0.22176870748299327</v>
      </c>
      <c r="E234" s="115">
        <v>0</v>
      </c>
      <c r="F234" s="116">
        <f t="shared" si="40"/>
        <v>-1</v>
      </c>
      <c r="G234" s="115">
        <v>167</v>
      </c>
      <c r="H234" s="116" t="str">
        <f t="shared" si="41"/>
        <v>-</v>
      </c>
      <c r="I234" s="115">
        <v>669</v>
      </c>
      <c r="J234" s="116">
        <f t="shared" si="42"/>
        <v>3.0059880239520957</v>
      </c>
      <c r="K234" s="115">
        <v>1137</v>
      </c>
      <c r="L234" s="116">
        <f t="shared" si="43"/>
        <v>0.69955156950672648</v>
      </c>
      <c r="M234" s="115">
        <v>942</v>
      </c>
      <c r="N234" s="116">
        <v>-0.17150395778364114</v>
      </c>
      <c r="O234" s="116">
        <v>4.8997772828507813E-2</v>
      </c>
    </row>
    <row r="235" spans="2:16" x14ac:dyDescent="0.25">
      <c r="B235" s="114" t="s">
        <v>83</v>
      </c>
      <c r="C235" s="115">
        <v>2748</v>
      </c>
      <c r="D235" s="116">
        <v>0.52328159645232808</v>
      </c>
      <c r="E235" s="115">
        <v>0</v>
      </c>
      <c r="F235" s="116">
        <f t="shared" si="40"/>
        <v>-1</v>
      </c>
      <c r="G235" s="115">
        <v>915</v>
      </c>
      <c r="H235" s="116" t="str">
        <f t="shared" si="41"/>
        <v>-</v>
      </c>
      <c r="I235" s="115">
        <v>2777</v>
      </c>
      <c r="J235" s="116">
        <f t="shared" si="42"/>
        <v>2.0349726775956283</v>
      </c>
      <c r="K235" s="115">
        <v>1227</v>
      </c>
      <c r="L235" s="116">
        <f t="shared" si="43"/>
        <v>-0.5581562837594527</v>
      </c>
      <c r="M235" s="115">
        <v>1623</v>
      </c>
      <c r="N235" s="116">
        <v>0.32273838630806839</v>
      </c>
      <c r="O235" s="116">
        <v>-0.40938864628820959</v>
      </c>
    </row>
    <row r="236" spans="2:16" x14ac:dyDescent="0.25">
      <c r="B236" s="114" t="s">
        <v>85</v>
      </c>
      <c r="C236" s="115">
        <v>2284</v>
      </c>
      <c r="D236" s="116">
        <v>0.95213675213675208</v>
      </c>
      <c r="E236" s="115">
        <v>9</v>
      </c>
      <c r="F236" s="116">
        <f t="shared" si="40"/>
        <v>-0.99605954465849389</v>
      </c>
      <c r="G236" s="115">
        <v>840</v>
      </c>
      <c r="H236" s="116">
        <f t="shared" si="41"/>
        <v>92.333333333333329</v>
      </c>
      <c r="I236" s="115">
        <v>2025</v>
      </c>
      <c r="J236" s="116">
        <f t="shared" si="42"/>
        <v>1.4107142857142856</v>
      </c>
      <c r="K236" s="115">
        <v>1177</v>
      </c>
      <c r="L236" s="116">
        <f t="shared" si="43"/>
        <v>-0.41876543209876538</v>
      </c>
      <c r="M236" s="115">
        <v>1100</v>
      </c>
      <c r="N236" s="116">
        <v>-6.5420560747663559E-2</v>
      </c>
      <c r="O236" s="116">
        <v>-0.51838879159369533</v>
      </c>
    </row>
    <row r="237" spans="2:16" x14ac:dyDescent="0.25">
      <c r="B237" s="114" t="s">
        <v>87</v>
      </c>
      <c r="C237" s="115">
        <v>1927</v>
      </c>
      <c r="D237" s="116">
        <v>-0.26478443342235791</v>
      </c>
      <c r="E237" s="115">
        <v>100</v>
      </c>
      <c r="F237" s="116">
        <f t="shared" si="40"/>
        <v>-0.94810586403736374</v>
      </c>
      <c r="G237" s="115">
        <v>707</v>
      </c>
      <c r="H237" s="116">
        <f t="shared" si="41"/>
        <v>6.07</v>
      </c>
      <c r="I237" s="115">
        <v>1619</v>
      </c>
      <c r="J237" s="116">
        <f t="shared" si="42"/>
        <v>1.2899575671852901</v>
      </c>
      <c r="K237" s="115">
        <v>906</v>
      </c>
      <c r="L237" s="116">
        <f t="shared" si="43"/>
        <v>-0.44039530574428665</v>
      </c>
      <c r="M237" s="115"/>
      <c r="N237" s="116" t="s">
        <v>236</v>
      </c>
      <c r="O237" s="116" t="s">
        <v>236</v>
      </c>
    </row>
    <row r="238" spans="2:16" x14ac:dyDescent="0.25">
      <c r="B238" s="114" t="s">
        <v>89</v>
      </c>
      <c r="C238" s="115">
        <v>5718</v>
      </c>
      <c r="D238" s="116">
        <v>-0.10823456019962574</v>
      </c>
      <c r="E238" s="115">
        <v>13</v>
      </c>
      <c r="F238" s="116">
        <f t="shared" si="40"/>
        <v>-0.99772647778943691</v>
      </c>
      <c r="G238" s="115">
        <v>3040</v>
      </c>
      <c r="H238" s="116">
        <f t="shared" si="41"/>
        <v>232.84615384615384</v>
      </c>
      <c r="I238" s="115">
        <v>6332</v>
      </c>
      <c r="J238" s="116">
        <f t="shared" si="42"/>
        <v>1.0828947368421051</v>
      </c>
      <c r="K238" s="115">
        <v>4290</v>
      </c>
      <c r="L238" s="116">
        <f t="shared" si="43"/>
        <v>-0.32248894504106129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10434</v>
      </c>
      <c r="D239" s="116">
        <v>0.12812195913071678</v>
      </c>
      <c r="E239" s="115">
        <v>25</v>
      </c>
      <c r="F239" s="116">
        <f t="shared" si="40"/>
        <v>-0.99760398696568908</v>
      </c>
      <c r="G239" s="115">
        <v>8169</v>
      </c>
      <c r="H239" s="116">
        <f t="shared" si="41"/>
        <v>325.76</v>
      </c>
      <c r="I239" s="115">
        <v>11430</v>
      </c>
      <c r="J239" s="116">
        <f t="shared" si="42"/>
        <v>0.39919206757253023</v>
      </c>
      <c r="K239" s="115">
        <v>10498</v>
      </c>
      <c r="L239" s="116">
        <f t="shared" si="43"/>
        <v>-8.1539807524059538E-2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8476</v>
      </c>
      <c r="D240" s="116">
        <v>-8.9287632964435426E-2</v>
      </c>
      <c r="E240" s="115">
        <v>120</v>
      </c>
      <c r="F240" s="116">
        <f t="shared" si="40"/>
        <v>-0.98584237848041534</v>
      </c>
      <c r="G240" s="115">
        <v>6253</v>
      </c>
      <c r="H240" s="116">
        <f t="shared" si="41"/>
        <v>51.108333333333334</v>
      </c>
      <c r="I240" s="115">
        <v>10183</v>
      </c>
      <c r="J240" s="116">
        <f t="shared" si="42"/>
        <v>0.62849832080601309</v>
      </c>
      <c r="K240" s="115">
        <v>9612</v>
      </c>
      <c r="L240" s="116">
        <f t="shared" si="43"/>
        <v>-5.6073848571147944E-2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74813</v>
      </c>
      <c r="D241" s="119">
        <v>8.3837974096717227E-2</v>
      </c>
      <c r="E241" s="118">
        <v>30460</v>
      </c>
      <c r="F241" s="119">
        <f t="shared" si="40"/>
        <v>-0.59285150976434575</v>
      </c>
      <c r="G241" s="118">
        <v>20871</v>
      </c>
      <c r="H241" s="119">
        <f t="shared" si="41"/>
        <v>-0.314806303348654</v>
      </c>
      <c r="I241" s="118">
        <v>63463</v>
      </c>
      <c r="J241" s="119">
        <f t="shared" si="42"/>
        <v>2.0407263667289541</v>
      </c>
      <c r="K241" s="118">
        <v>74935</v>
      </c>
      <c r="L241" s="119">
        <f t="shared" si="43"/>
        <v>0.18076674597797138</v>
      </c>
      <c r="M241" s="118">
        <v>45008</v>
      </c>
      <c r="N241" s="119">
        <v>-9.3110882750005008E-2</v>
      </c>
      <c r="O241" s="119">
        <v>-6.7346346719714845E-2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249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20146</v>
      </c>
      <c r="D255" s="116">
        <v>-0.18351300964578099</v>
      </c>
      <c r="E255" s="115">
        <v>22962</v>
      </c>
      <c r="F255" s="116">
        <f t="shared" ref="F255:J267" si="44">IFERROR(E255/C255-1,"-")</f>
        <v>0.13977960885535601</v>
      </c>
      <c r="G255" s="115">
        <v>414</v>
      </c>
      <c r="H255" s="116">
        <f t="shared" si="44"/>
        <v>-0.98197021165403708</v>
      </c>
      <c r="I255" s="115">
        <v>8088</v>
      </c>
      <c r="J255" s="116">
        <f t="shared" si="44"/>
        <v>18.536231884057973</v>
      </c>
      <c r="K255" s="115">
        <v>14056</v>
      </c>
      <c r="L255" s="116">
        <f t="shared" ref="L255:L267" si="45">IFERROR(K255/I255-1,"-")</f>
        <v>0.73788328387734925</v>
      </c>
      <c r="M255" s="115">
        <v>15423</v>
      </c>
      <c r="N255" s="116">
        <v>9.7253841775754024E-2</v>
      </c>
      <c r="O255" s="116">
        <v>-0.23443859823289981</v>
      </c>
    </row>
    <row r="256" spans="2:16" x14ac:dyDescent="0.25">
      <c r="B256" s="114" t="s">
        <v>73</v>
      </c>
      <c r="C256" s="115">
        <v>15210</v>
      </c>
      <c r="D256" s="116">
        <v>-0.30699835975943135</v>
      </c>
      <c r="E256" s="115">
        <v>16812</v>
      </c>
      <c r="F256" s="116">
        <f t="shared" si="44"/>
        <v>0.10532544378698216</v>
      </c>
      <c r="G256" s="115">
        <v>460</v>
      </c>
      <c r="H256" s="116">
        <f t="shared" si="44"/>
        <v>-0.97263859148227461</v>
      </c>
      <c r="I256" s="115">
        <v>5654</v>
      </c>
      <c r="J256" s="116">
        <f t="shared" si="44"/>
        <v>11.291304347826086</v>
      </c>
      <c r="K256" s="115">
        <v>10790</v>
      </c>
      <c r="L256" s="116">
        <f t="shared" si="45"/>
        <v>0.90838344534842586</v>
      </c>
      <c r="M256" s="115">
        <v>14145</v>
      </c>
      <c r="N256" s="116">
        <v>0.31093605189990736</v>
      </c>
      <c r="O256" s="116">
        <v>-7.0019723865877737E-2</v>
      </c>
    </row>
    <row r="257" spans="2:15" x14ac:dyDescent="0.25">
      <c r="B257" s="114" t="s">
        <v>75</v>
      </c>
      <c r="C257" s="115">
        <v>15322</v>
      </c>
      <c r="D257" s="116">
        <v>-0.23163331828895239</v>
      </c>
      <c r="E257" s="115">
        <v>8864</v>
      </c>
      <c r="F257" s="116">
        <f t="shared" si="44"/>
        <v>-0.4214854457642605</v>
      </c>
      <c r="G257" s="115">
        <v>470</v>
      </c>
      <c r="H257" s="116">
        <f t="shared" si="44"/>
        <v>-0.9469765342960289</v>
      </c>
      <c r="I257" s="115">
        <v>6887</v>
      </c>
      <c r="J257" s="116">
        <f t="shared" si="44"/>
        <v>13.653191489361703</v>
      </c>
      <c r="K257" s="115">
        <v>13448</v>
      </c>
      <c r="L257" s="116">
        <f t="shared" si="45"/>
        <v>0.95266444024974595</v>
      </c>
      <c r="M257" s="115">
        <v>13372</v>
      </c>
      <c r="N257" s="116">
        <v>-5.6513979773944456E-3</v>
      </c>
      <c r="O257" s="116">
        <v>-0.12726798068137324</v>
      </c>
    </row>
    <row r="258" spans="2:15" x14ac:dyDescent="0.25">
      <c r="B258" s="114" t="s">
        <v>77</v>
      </c>
      <c r="C258" s="115">
        <v>7666</v>
      </c>
      <c r="D258" s="116">
        <v>-4.2468148888333723E-2</v>
      </c>
      <c r="E258" s="115">
        <v>0</v>
      </c>
      <c r="F258" s="116">
        <f t="shared" si="44"/>
        <v>-1</v>
      </c>
      <c r="G258" s="115">
        <v>222</v>
      </c>
      <c r="H258" s="116" t="str">
        <f t="shared" si="44"/>
        <v>-</v>
      </c>
      <c r="I258" s="115">
        <v>5203</v>
      </c>
      <c r="J258" s="116">
        <f t="shared" si="44"/>
        <v>22.436936936936938</v>
      </c>
      <c r="K258" s="115">
        <v>6713</v>
      </c>
      <c r="L258" s="116">
        <f t="shared" si="45"/>
        <v>0.29021718239477234</v>
      </c>
      <c r="M258" s="115">
        <v>6549</v>
      </c>
      <c r="N258" s="116">
        <v>-2.4430210040220501E-2</v>
      </c>
      <c r="O258" s="116">
        <v>-0.14570832246282284</v>
      </c>
    </row>
    <row r="259" spans="2:15" x14ac:dyDescent="0.25">
      <c r="B259" s="114" t="s">
        <v>79</v>
      </c>
      <c r="C259" s="115">
        <v>485</v>
      </c>
      <c r="D259" s="116">
        <v>-0.73641304347826086</v>
      </c>
      <c r="E259" s="115">
        <v>0</v>
      </c>
      <c r="F259" s="116">
        <f t="shared" si="44"/>
        <v>-1</v>
      </c>
      <c r="G259" s="115">
        <v>984</v>
      </c>
      <c r="H259" s="116" t="str">
        <f t="shared" si="44"/>
        <v>-</v>
      </c>
      <c r="I259" s="115">
        <v>423</v>
      </c>
      <c r="J259" s="116">
        <f t="shared" si="44"/>
        <v>-0.57012195121951215</v>
      </c>
      <c r="K259" s="115">
        <v>976</v>
      </c>
      <c r="L259" s="116">
        <f t="shared" si="45"/>
        <v>1.3073286052009458</v>
      </c>
      <c r="M259" s="115">
        <v>564</v>
      </c>
      <c r="N259" s="116">
        <v>-0.42213114754098358</v>
      </c>
      <c r="O259" s="116">
        <v>0.16288659793814442</v>
      </c>
    </row>
    <row r="260" spans="2:15" x14ac:dyDescent="0.25">
      <c r="B260" s="114" t="s">
        <v>81</v>
      </c>
      <c r="C260" s="115">
        <v>1331</v>
      </c>
      <c r="D260" s="116">
        <v>0.55672514619883051</v>
      </c>
      <c r="E260" s="115">
        <v>0</v>
      </c>
      <c r="F260" s="116">
        <f t="shared" si="44"/>
        <v>-1</v>
      </c>
      <c r="G260" s="115">
        <v>959</v>
      </c>
      <c r="H260" s="116" t="str">
        <f t="shared" si="44"/>
        <v>-</v>
      </c>
      <c r="I260" s="115">
        <v>476</v>
      </c>
      <c r="J260" s="116">
        <f t="shared" si="44"/>
        <v>-0.50364963503649629</v>
      </c>
      <c r="K260" s="115">
        <v>1174</v>
      </c>
      <c r="L260" s="116">
        <f t="shared" si="45"/>
        <v>1.4663865546218489</v>
      </c>
      <c r="M260" s="115">
        <v>774</v>
      </c>
      <c r="N260" s="116">
        <v>-0.34071550255536631</v>
      </c>
      <c r="O260" s="116">
        <v>-0.41848234410217877</v>
      </c>
    </row>
    <row r="261" spans="2:15" x14ac:dyDescent="0.25">
      <c r="B261" s="114" t="s">
        <v>83</v>
      </c>
      <c r="C261" s="115">
        <v>2316</v>
      </c>
      <c r="D261" s="116">
        <v>0.68069666182873734</v>
      </c>
      <c r="E261" s="115">
        <v>0</v>
      </c>
      <c r="F261" s="116">
        <f t="shared" si="44"/>
        <v>-1</v>
      </c>
      <c r="G261" s="115">
        <v>212</v>
      </c>
      <c r="H261" s="116" t="str">
        <f t="shared" si="44"/>
        <v>-</v>
      </c>
      <c r="I261" s="115">
        <v>1013</v>
      </c>
      <c r="J261" s="116">
        <f t="shared" si="44"/>
        <v>3.7783018867924527</v>
      </c>
      <c r="K261" s="115">
        <v>1082</v>
      </c>
      <c r="L261" s="116">
        <f t="shared" si="45"/>
        <v>6.8114511352418639E-2</v>
      </c>
      <c r="M261" s="115">
        <v>428</v>
      </c>
      <c r="N261" s="116">
        <v>-0.60443622920517559</v>
      </c>
      <c r="O261" s="116">
        <v>-0.81519861830742657</v>
      </c>
    </row>
    <row r="262" spans="2:15" x14ac:dyDescent="0.25">
      <c r="B262" s="114" t="s">
        <v>85</v>
      </c>
      <c r="C262" s="115">
        <v>1635</v>
      </c>
      <c r="D262" s="116">
        <v>0.68904958677685957</v>
      </c>
      <c r="E262" s="115">
        <v>67</v>
      </c>
      <c r="F262" s="116">
        <f t="shared" si="44"/>
        <v>-0.95902140672782876</v>
      </c>
      <c r="G262" s="115">
        <v>187</v>
      </c>
      <c r="H262" s="116">
        <f t="shared" si="44"/>
        <v>1.7910447761194028</v>
      </c>
      <c r="I262" s="115">
        <v>1100</v>
      </c>
      <c r="J262" s="116">
        <f t="shared" si="44"/>
        <v>4.882352941176471</v>
      </c>
      <c r="K262" s="115">
        <v>642</v>
      </c>
      <c r="L262" s="116">
        <f t="shared" si="45"/>
        <v>-0.41636363636363638</v>
      </c>
      <c r="M262" s="115">
        <v>407</v>
      </c>
      <c r="N262" s="116">
        <v>-0.36604361370716509</v>
      </c>
      <c r="O262" s="116">
        <v>-0.75107033639143728</v>
      </c>
    </row>
    <row r="263" spans="2:15" x14ac:dyDescent="0.25">
      <c r="B263" s="114" t="s">
        <v>87</v>
      </c>
      <c r="C263" s="115">
        <v>1244</v>
      </c>
      <c r="D263" s="116">
        <v>-9.197080291970805E-2</v>
      </c>
      <c r="E263" s="115">
        <v>134</v>
      </c>
      <c r="F263" s="116">
        <f t="shared" si="44"/>
        <v>-0.89228295819935688</v>
      </c>
      <c r="G263" s="115">
        <v>591</v>
      </c>
      <c r="H263" s="116">
        <f t="shared" si="44"/>
        <v>3.41044776119403</v>
      </c>
      <c r="I263" s="115">
        <v>876</v>
      </c>
      <c r="J263" s="116">
        <f t="shared" si="44"/>
        <v>0.48223350253807107</v>
      </c>
      <c r="K263" s="115">
        <v>677</v>
      </c>
      <c r="L263" s="116">
        <f t="shared" si="45"/>
        <v>-0.22716894977168944</v>
      </c>
      <c r="M263" s="115"/>
      <c r="N263" s="116" t="s">
        <v>236</v>
      </c>
      <c r="O263" s="116" t="s">
        <v>236</v>
      </c>
    </row>
    <row r="264" spans="2:15" x14ac:dyDescent="0.25">
      <c r="B264" s="114" t="s">
        <v>89</v>
      </c>
      <c r="C264" s="115">
        <v>9352</v>
      </c>
      <c r="D264" s="116">
        <v>0.15357098803503155</v>
      </c>
      <c r="E264" s="115">
        <v>240</v>
      </c>
      <c r="F264" s="116">
        <f t="shared" si="44"/>
        <v>-0.97433704020530365</v>
      </c>
      <c r="G264" s="115">
        <v>1830</v>
      </c>
      <c r="H264" s="116">
        <f t="shared" si="44"/>
        <v>6.625</v>
      </c>
      <c r="I264" s="115">
        <v>5750</v>
      </c>
      <c r="J264" s="116">
        <f t="shared" si="44"/>
        <v>2.1420765027322406</v>
      </c>
      <c r="K264" s="115">
        <v>5312</v>
      </c>
      <c r="L264" s="116">
        <f t="shared" si="45"/>
        <v>-7.6173913043478314E-2</v>
      </c>
      <c r="M264" s="115"/>
      <c r="N264" s="116" t="s">
        <v>236</v>
      </c>
      <c r="O264" s="116" t="s">
        <v>236</v>
      </c>
    </row>
    <row r="265" spans="2:15" x14ac:dyDescent="0.25">
      <c r="B265" s="114" t="s">
        <v>91</v>
      </c>
      <c r="C265" s="115">
        <v>18767</v>
      </c>
      <c r="D265" s="116">
        <v>0.15759930915371334</v>
      </c>
      <c r="E265" s="115">
        <v>431</v>
      </c>
      <c r="F265" s="116">
        <f t="shared" si="44"/>
        <v>-0.97703415569883301</v>
      </c>
      <c r="G265" s="115">
        <v>7490</v>
      </c>
      <c r="H265" s="116">
        <f t="shared" si="44"/>
        <v>16.378190255220417</v>
      </c>
      <c r="I265" s="115">
        <v>10845</v>
      </c>
      <c r="J265" s="116">
        <f t="shared" si="44"/>
        <v>0.44793057409879844</v>
      </c>
      <c r="K265" s="115">
        <v>12717</v>
      </c>
      <c r="L265" s="116">
        <f t="shared" si="45"/>
        <v>0.17261410788381748</v>
      </c>
      <c r="M265" s="115"/>
      <c r="N265" s="116" t="s">
        <v>236</v>
      </c>
      <c r="O265" s="116" t="s">
        <v>236</v>
      </c>
    </row>
    <row r="266" spans="2:15" x14ac:dyDescent="0.25">
      <c r="B266" s="114" t="s">
        <v>93</v>
      </c>
      <c r="C266" s="115">
        <v>19271</v>
      </c>
      <c r="D266" s="116">
        <v>6.3990724381625341E-2</v>
      </c>
      <c r="E266" s="115">
        <v>490</v>
      </c>
      <c r="F266" s="116">
        <f t="shared" si="44"/>
        <v>-0.97457319288049404</v>
      </c>
      <c r="G266" s="115">
        <v>8622</v>
      </c>
      <c r="H266" s="116">
        <f t="shared" si="44"/>
        <v>16.59591836734694</v>
      </c>
      <c r="I266" s="115">
        <v>13657</v>
      </c>
      <c r="J266" s="116">
        <f t="shared" si="44"/>
        <v>0.58397123637207149</v>
      </c>
      <c r="K266" s="115">
        <v>14110</v>
      </c>
      <c r="L266" s="116">
        <f t="shared" si="45"/>
        <v>3.3169803031412481E-2</v>
      </c>
      <c r="M266" s="115"/>
      <c r="N266" s="116" t="s">
        <v>236</v>
      </c>
      <c r="O266" s="116" t="s">
        <v>236</v>
      </c>
    </row>
    <row r="267" spans="2:15" ht="15.75" x14ac:dyDescent="0.25">
      <c r="B267" s="117" t="s">
        <v>30</v>
      </c>
      <c r="C267" s="118">
        <v>112745</v>
      </c>
      <c r="D267" s="119">
        <v>-8.6426655646579365E-2</v>
      </c>
      <c r="E267" s="118">
        <v>50030</v>
      </c>
      <c r="F267" s="119">
        <f t="shared" si="44"/>
        <v>-0.5562552663089273</v>
      </c>
      <c r="G267" s="118">
        <v>22441</v>
      </c>
      <c r="H267" s="119">
        <f t="shared" si="44"/>
        <v>-0.55144913052168698</v>
      </c>
      <c r="I267" s="118">
        <v>59972</v>
      </c>
      <c r="J267" s="119">
        <f t="shared" si="44"/>
        <v>1.6724299273650907</v>
      </c>
      <c r="K267" s="118">
        <v>81697</v>
      </c>
      <c r="L267" s="119">
        <f t="shared" si="45"/>
        <v>0.36225238444607477</v>
      </c>
      <c r="M267" s="118">
        <v>51662</v>
      </c>
      <c r="N267" s="119">
        <v>5.6893271414250934E-2</v>
      </c>
      <c r="O267" s="119">
        <v>-0.19417884606385805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FDBA-6821-46F8-8ADF-675BBD598A4E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488534</v>
      </c>
      <c r="D9" s="116">
        <v>-4.3483709027828055E-2</v>
      </c>
      <c r="E9" s="115">
        <v>493497</v>
      </c>
      <c r="F9" s="116">
        <f t="shared" ref="F9:L21" si="0">IFERROR(E9/C9-1,"-")</f>
        <v>1.0158965394424957E-2</v>
      </c>
      <c r="G9" s="115">
        <v>29647</v>
      </c>
      <c r="H9" s="116">
        <f t="shared" si="0"/>
        <v>-0.93992466012964615</v>
      </c>
      <c r="I9" s="115">
        <v>262511</v>
      </c>
      <c r="J9" s="116">
        <f t="shared" si="0"/>
        <v>7.8545552669747369</v>
      </c>
      <c r="K9" s="115">
        <v>459644</v>
      </c>
      <c r="L9" s="116">
        <f t="shared" si="0"/>
        <v>0.75095138870371136</v>
      </c>
      <c r="M9" s="115">
        <v>482317</v>
      </c>
      <c r="N9" s="116">
        <v>4.9327305479893058E-2</v>
      </c>
      <c r="O9" s="116">
        <v>-1.2725828703836428E-2</v>
      </c>
    </row>
    <row r="10" spans="1:16" x14ac:dyDescent="0.25">
      <c r="A10" s="1" t="s">
        <v>72</v>
      </c>
      <c r="B10" s="114" t="s">
        <v>73</v>
      </c>
      <c r="C10" s="115">
        <v>434819</v>
      </c>
      <c r="D10" s="116">
        <v>-3.5944314248909759E-2</v>
      </c>
      <c r="E10" s="115">
        <v>430844</v>
      </c>
      <c r="F10" s="116">
        <f t="shared" si="0"/>
        <v>-9.1417348367941464E-3</v>
      </c>
      <c r="G10" s="115">
        <v>25901</v>
      </c>
      <c r="H10" s="116">
        <f t="shared" si="0"/>
        <v>-0.93988311314536122</v>
      </c>
      <c r="I10" s="115">
        <v>300105</v>
      </c>
      <c r="J10" s="116">
        <f t="shared" si="0"/>
        <v>10.586618277286592</v>
      </c>
      <c r="K10" s="115">
        <v>411785</v>
      </c>
      <c r="L10" s="116">
        <f t="shared" si="0"/>
        <v>0.37213641892004468</v>
      </c>
      <c r="M10" s="115">
        <v>476786</v>
      </c>
      <c r="N10" s="116">
        <v>0.15785179159027152</v>
      </c>
      <c r="O10" s="116">
        <v>9.6516021608991309E-2</v>
      </c>
    </row>
    <row r="11" spans="1:16" x14ac:dyDescent="0.25">
      <c r="A11" s="1" t="s">
        <v>74</v>
      </c>
      <c r="B11" s="114" t="s">
        <v>75</v>
      </c>
      <c r="C11" s="115">
        <v>469748</v>
      </c>
      <c r="D11" s="116">
        <v>-6.6638054704482141E-2</v>
      </c>
      <c r="E11" s="115">
        <v>217806</v>
      </c>
      <c r="F11" s="116">
        <f t="shared" si="0"/>
        <v>-0.53633437502661008</v>
      </c>
      <c r="G11" s="115">
        <v>35797</v>
      </c>
      <c r="H11" s="116">
        <f t="shared" si="0"/>
        <v>-0.83564731917394375</v>
      </c>
      <c r="I11" s="115">
        <v>366039</v>
      </c>
      <c r="J11" s="116">
        <f t="shared" si="0"/>
        <v>9.225409950554516</v>
      </c>
      <c r="K11" s="115">
        <v>435839</v>
      </c>
      <c r="L11" s="116">
        <f t="shared" si="0"/>
        <v>0.19069006308071001</v>
      </c>
      <c r="M11" s="115">
        <v>499150</v>
      </c>
      <c r="N11" s="116">
        <v>0.14526235605349691</v>
      </c>
      <c r="O11" s="116">
        <v>6.2591006241644376E-2</v>
      </c>
    </row>
    <row r="12" spans="1:16" x14ac:dyDescent="0.25">
      <c r="A12" s="1" t="s">
        <v>76</v>
      </c>
      <c r="B12" s="114" t="s">
        <v>77</v>
      </c>
      <c r="C12" s="115">
        <v>426118</v>
      </c>
      <c r="D12" s="116">
        <v>2.3266871423459845E-2</v>
      </c>
      <c r="E12" s="115">
        <v>0</v>
      </c>
      <c r="F12" s="116">
        <f t="shared" si="0"/>
        <v>-1</v>
      </c>
      <c r="G12" s="115">
        <v>33867</v>
      </c>
      <c r="H12" s="116" t="str">
        <f t="shared" si="0"/>
        <v>-</v>
      </c>
      <c r="I12" s="115">
        <v>348988</v>
      </c>
      <c r="J12" s="116">
        <f t="shared" si="0"/>
        <v>9.3046623556854762</v>
      </c>
      <c r="K12" s="115">
        <v>379392</v>
      </c>
      <c r="L12" s="116">
        <f t="shared" si="0"/>
        <v>8.7120474056414654E-2</v>
      </c>
      <c r="M12" s="115">
        <v>411482</v>
      </c>
      <c r="N12" s="116">
        <v>8.4582700742240169E-2</v>
      </c>
      <c r="O12" s="116">
        <v>-3.4347293472700047E-2</v>
      </c>
    </row>
    <row r="13" spans="1:16" x14ac:dyDescent="0.25">
      <c r="A13" s="1" t="s">
        <v>78</v>
      </c>
      <c r="B13" s="114" t="s">
        <v>79</v>
      </c>
      <c r="C13" s="115">
        <v>410407</v>
      </c>
      <c r="D13" s="116">
        <v>-7.1027601598964152E-2</v>
      </c>
      <c r="E13" s="115">
        <v>0</v>
      </c>
      <c r="F13" s="116">
        <f t="shared" si="0"/>
        <v>-1</v>
      </c>
      <c r="G13" s="115">
        <v>65490</v>
      </c>
      <c r="H13" s="116" t="str">
        <f t="shared" si="0"/>
        <v>-</v>
      </c>
      <c r="I13" s="115">
        <v>310799</v>
      </c>
      <c r="J13" s="116">
        <f t="shared" si="0"/>
        <v>3.7457474423576116</v>
      </c>
      <c r="K13" s="115">
        <v>340598</v>
      </c>
      <c r="L13" s="116">
        <f t="shared" si="0"/>
        <v>9.5878686868361873E-2</v>
      </c>
      <c r="M13" s="115">
        <v>405702</v>
      </c>
      <c r="N13" s="116">
        <v>0.19114616057639799</v>
      </c>
      <c r="O13" s="116">
        <v>-1.1464229411291771E-2</v>
      </c>
    </row>
    <row r="14" spans="1:16" x14ac:dyDescent="0.25">
      <c r="A14" s="1" t="s">
        <v>80</v>
      </c>
      <c r="B14" s="114" t="s">
        <v>81</v>
      </c>
      <c r="C14" s="115">
        <v>448958</v>
      </c>
      <c r="D14" s="116">
        <v>-0.10094219658966885</v>
      </c>
      <c r="E14" s="115">
        <v>0</v>
      </c>
      <c r="F14" s="116">
        <f t="shared" si="0"/>
        <v>-1</v>
      </c>
      <c r="G14" s="115">
        <v>110623</v>
      </c>
      <c r="H14" s="116" t="str">
        <f t="shared" si="0"/>
        <v>-</v>
      </c>
      <c r="I14" s="115">
        <v>364068</v>
      </c>
      <c r="J14" s="116">
        <f t="shared" si="0"/>
        <v>2.2910696690561636</v>
      </c>
      <c r="K14" s="115">
        <v>393768</v>
      </c>
      <c r="L14" s="116">
        <f t="shared" si="0"/>
        <v>8.1578166716107958E-2</v>
      </c>
      <c r="M14" s="115">
        <v>460449</v>
      </c>
      <c r="N14" s="116">
        <v>0.16934083013347956</v>
      </c>
      <c r="O14" s="116">
        <v>2.559482178733874E-2</v>
      </c>
    </row>
    <row r="15" spans="1:16" x14ac:dyDescent="0.25">
      <c r="A15" s="1" t="s">
        <v>82</v>
      </c>
      <c r="B15" s="114" t="s">
        <v>83</v>
      </c>
      <c r="C15" s="115">
        <v>485605</v>
      </c>
      <c r="D15" s="116">
        <v>-4.4079000466538232E-2</v>
      </c>
      <c r="E15" s="115">
        <v>0</v>
      </c>
      <c r="F15" s="116">
        <f t="shared" si="0"/>
        <v>-1</v>
      </c>
      <c r="G15" s="115">
        <v>225677</v>
      </c>
      <c r="H15" s="116" t="str">
        <f t="shared" si="0"/>
        <v>-</v>
      </c>
      <c r="I15" s="115">
        <v>417659</v>
      </c>
      <c r="J15" s="116">
        <f t="shared" si="0"/>
        <v>0.85069369054001953</v>
      </c>
      <c r="K15" s="115">
        <v>454413</v>
      </c>
      <c r="L15" s="116">
        <f t="shared" si="0"/>
        <v>8.8000019154381937E-2</v>
      </c>
      <c r="M15" s="115">
        <v>532065</v>
      </c>
      <c r="N15" s="116">
        <v>0.17088419565461366</v>
      </c>
      <c r="O15" s="116">
        <v>9.5674467931755158E-2</v>
      </c>
    </row>
    <row r="16" spans="1:16" x14ac:dyDescent="0.25">
      <c r="A16" s="1" t="s">
        <v>84</v>
      </c>
      <c r="B16" s="114" t="s">
        <v>85</v>
      </c>
      <c r="C16" s="115">
        <v>512668</v>
      </c>
      <c r="D16" s="116">
        <v>-9.1738860837983882E-2</v>
      </c>
      <c r="E16" s="115">
        <v>115808</v>
      </c>
      <c r="F16" s="116">
        <f t="shared" si="0"/>
        <v>-0.7741072194870755</v>
      </c>
      <c r="G16" s="115">
        <v>283986</v>
      </c>
      <c r="H16" s="116">
        <f t="shared" si="0"/>
        <v>1.4522140093948606</v>
      </c>
      <c r="I16" s="115">
        <v>416027</v>
      </c>
      <c r="J16" s="116">
        <f t="shared" si="0"/>
        <v>0.46495601895868099</v>
      </c>
      <c r="K16" s="115">
        <v>480859</v>
      </c>
      <c r="L16" s="116">
        <f t="shared" si="0"/>
        <v>0.15583603948782176</v>
      </c>
      <c r="M16" s="115">
        <v>551869</v>
      </c>
      <c r="N16" s="116">
        <v>0.14767322645515635</v>
      </c>
      <c r="O16" s="116">
        <v>7.6464690598984086E-2</v>
      </c>
    </row>
    <row r="17" spans="1:16" x14ac:dyDescent="0.25">
      <c r="A17" s="1" t="s">
        <v>86</v>
      </c>
      <c r="B17" s="114" t="s">
        <v>87</v>
      </c>
      <c r="C17" s="115">
        <v>471100</v>
      </c>
      <c r="D17" s="116">
        <v>-7.2455207718054693E-2</v>
      </c>
      <c r="E17" s="115">
        <v>80706</v>
      </c>
      <c r="F17" s="116">
        <f t="shared" si="0"/>
        <v>-0.82868605391636596</v>
      </c>
      <c r="G17" s="115">
        <v>281990</v>
      </c>
      <c r="H17" s="116">
        <f t="shared" si="0"/>
        <v>2.4940400961514633</v>
      </c>
      <c r="I17" s="115">
        <v>378277</v>
      </c>
      <c r="J17" s="116">
        <f t="shared" si="0"/>
        <v>0.34145537075782828</v>
      </c>
      <c r="K17" s="115">
        <v>441114</v>
      </c>
      <c r="L17" s="116">
        <f t="shared" si="0"/>
        <v>0.16611372089764909</v>
      </c>
      <c r="M17" s="115"/>
      <c r="N17" s="116" t="s">
        <v>236</v>
      </c>
      <c r="O17" s="116" t="s">
        <v>236</v>
      </c>
    </row>
    <row r="18" spans="1:16" x14ac:dyDescent="0.25">
      <c r="A18" s="1" t="s">
        <v>88</v>
      </c>
      <c r="B18" s="114" t="s">
        <v>89</v>
      </c>
      <c r="C18" s="115">
        <v>419789</v>
      </c>
      <c r="D18" s="116">
        <v>-8.6018415099597845E-2</v>
      </c>
      <c r="E18" s="115">
        <v>56100</v>
      </c>
      <c r="F18" s="116">
        <f t="shared" si="0"/>
        <v>-0.86636143395848864</v>
      </c>
      <c r="G18" s="115">
        <v>287185</v>
      </c>
      <c r="H18" s="116">
        <f t="shared" si="0"/>
        <v>4.1191622103386809</v>
      </c>
      <c r="I18" s="115">
        <v>375972</v>
      </c>
      <c r="J18" s="116">
        <f t="shared" si="0"/>
        <v>0.30916308303010265</v>
      </c>
      <c r="K18" s="115">
        <v>428972</v>
      </c>
      <c r="L18" s="116">
        <f t="shared" si="0"/>
        <v>0.14096794442139315</v>
      </c>
      <c r="M18" s="115"/>
      <c r="N18" s="116" t="s">
        <v>236</v>
      </c>
      <c r="O18" s="116" t="s">
        <v>236</v>
      </c>
    </row>
    <row r="19" spans="1:16" x14ac:dyDescent="0.25">
      <c r="A19" s="1" t="s">
        <v>90</v>
      </c>
      <c r="B19" s="114" t="s">
        <v>91</v>
      </c>
      <c r="C19" s="115">
        <v>463764</v>
      </c>
      <c r="D19" s="116">
        <v>-3.2327123025850391E-2</v>
      </c>
      <c r="E19" s="115">
        <v>36828</v>
      </c>
      <c r="F19" s="116">
        <f t="shared" si="0"/>
        <v>-0.92058892022666705</v>
      </c>
      <c r="G19" s="115">
        <v>303117</v>
      </c>
      <c r="H19" s="116">
        <f t="shared" si="0"/>
        <v>7.2306125773867702</v>
      </c>
      <c r="I19" s="115">
        <v>401911</v>
      </c>
      <c r="J19" s="116">
        <f t="shared" si="0"/>
        <v>0.32592695229894719</v>
      </c>
      <c r="K19" s="115">
        <v>456108</v>
      </c>
      <c r="L19" s="116">
        <f t="shared" si="0"/>
        <v>0.13484826242625858</v>
      </c>
      <c r="M19" s="115"/>
      <c r="N19" s="116" t="s">
        <v>236</v>
      </c>
      <c r="O19" s="116" t="s">
        <v>236</v>
      </c>
    </row>
    <row r="20" spans="1:16" x14ac:dyDescent="0.25">
      <c r="A20" s="1" t="s">
        <v>92</v>
      </c>
      <c r="B20" s="114" t="s">
        <v>93</v>
      </c>
      <c r="C20" s="115">
        <v>461041</v>
      </c>
      <c r="D20" s="116">
        <v>-2.6762701094952934E-2</v>
      </c>
      <c r="E20" s="115">
        <v>44846</v>
      </c>
      <c r="F20" s="116">
        <f t="shared" si="0"/>
        <v>-0.90272882455139569</v>
      </c>
      <c r="G20" s="115">
        <v>284082</v>
      </c>
      <c r="H20" s="116">
        <f t="shared" si="0"/>
        <v>5.3346117825447088</v>
      </c>
      <c r="I20" s="115">
        <v>410037</v>
      </c>
      <c r="J20" s="116">
        <f t="shared" si="0"/>
        <v>0.4433755042558134</v>
      </c>
      <c r="K20" s="115">
        <v>440835</v>
      </c>
      <c r="L20" s="116">
        <f t="shared" si="0"/>
        <v>7.5110294924604304E-2</v>
      </c>
      <c r="M20" s="115"/>
      <c r="N20" s="116" t="s">
        <v>236</v>
      </c>
      <c r="O20" s="116" t="s">
        <v>236</v>
      </c>
    </row>
    <row r="21" spans="1:16" ht="15.75" x14ac:dyDescent="0.25">
      <c r="A21" s="1"/>
      <c r="B21" s="117" t="s">
        <v>30</v>
      </c>
      <c r="C21" s="118">
        <v>5492551</v>
      </c>
      <c r="D21" s="119">
        <v>-5.5493477505734856E-2</v>
      </c>
      <c r="E21" s="118">
        <v>1546641</v>
      </c>
      <c r="F21" s="119">
        <f t="shared" si="0"/>
        <v>-0.71841117178520508</v>
      </c>
      <c r="G21" s="118">
        <v>1967362</v>
      </c>
      <c r="H21" s="119">
        <f t="shared" si="0"/>
        <v>0.27202240209589679</v>
      </c>
      <c r="I21" s="118">
        <v>4352393</v>
      </c>
      <c r="J21" s="119">
        <f t="shared" si="0"/>
        <v>1.2122990075034488</v>
      </c>
      <c r="K21" s="118">
        <v>5123327</v>
      </c>
      <c r="L21" s="119">
        <f t="shared" si="0"/>
        <v>0.17712876571577985</v>
      </c>
      <c r="M21" s="118">
        <v>3819820</v>
      </c>
      <c r="N21" s="119">
        <v>0.13810513845909989</v>
      </c>
      <c r="O21" s="119">
        <v>3.8881849362104592E-2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368192</v>
      </c>
      <c r="D31" s="116">
        <v>-5.8007240351528044E-2</v>
      </c>
      <c r="E31" s="115">
        <v>373415</v>
      </c>
      <c r="F31" s="116">
        <f t="shared" ref="F31:J43" si="1">IFERROR(E31/C31-1,"-")</f>
        <v>1.4185533634625491E-2</v>
      </c>
      <c r="G31" s="115">
        <v>19618</v>
      </c>
      <c r="H31" s="116">
        <f t="shared" si="1"/>
        <v>-0.94746327812219644</v>
      </c>
      <c r="I31" s="115">
        <v>196008</v>
      </c>
      <c r="J31" s="116">
        <f t="shared" si="1"/>
        <v>8.9912325415434804</v>
      </c>
      <c r="K31" s="115">
        <v>361401</v>
      </c>
      <c r="L31" s="116">
        <f t="shared" ref="L31:L43" si="2">IFERROR(K31/I31-1,"-")</f>
        <v>0.84380739561650553</v>
      </c>
      <c r="M31" s="115">
        <v>388603</v>
      </c>
      <c r="N31" s="116">
        <v>7.5268192395704592E-2</v>
      </c>
      <c r="O31" s="116">
        <v>5.5435750912567361E-2</v>
      </c>
    </row>
    <row r="32" spans="1:16" x14ac:dyDescent="0.25">
      <c r="B32" s="114" t="s">
        <v>73</v>
      </c>
      <c r="C32" s="115">
        <v>332084</v>
      </c>
      <c r="D32" s="116">
        <v>-2.6166618280563103E-2</v>
      </c>
      <c r="E32" s="115">
        <v>332081</v>
      </c>
      <c r="F32" s="116">
        <f t="shared" si="1"/>
        <v>-9.0338589031624394E-6</v>
      </c>
      <c r="G32" s="115">
        <v>15920</v>
      </c>
      <c r="H32" s="116">
        <f t="shared" si="1"/>
        <v>-0.95205988900298422</v>
      </c>
      <c r="I32" s="115">
        <v>230918</v>
      </c>
      <c r="J32" s="116">
        <f t="shared" si="1"/>
        <v>13.504899497487438</v>
      </c>
      <c r="K32" s="115">
        <v>321582</v>
      </c>
      <c r="L32" s="116">
        <f t="shared" si="2"/>
        <v>0.39262422158515142</v>
      </c>
      <c r="M32" s="115">
        <v>385800</v>
      </c>
      <c r="N32" s="116">
        <v>0.19969401272459275</v>
      </c>
      <c r="O32" s="116">
        <v>0.16175425494754347</v>
      </c>
    </row>
    <row r="33" spans="2:16" x14ac:dyDescent="0.25">
      <c r="B33" s="114" t="s">
        <v>75</v>
      </c>
      <c r="C33" s="115">
        <v>361074</v>
      </c>
      <c r="D33" s="116">
        <v>-5.0866793717552761E-2</v>
      </c>
      <c r="E33" s="115">
        <v>163870</v>
      </c>
      <c r="F33" s="116">
        <f t="shared" si="1"/>
        <v>-0.54615951300841381</v>
      </c>
      <c r="G33" s="115">
        <v>23752</v>
      </c>
      <c r="H33" s="116">
        <f t="shared" si="1"/>
        <v>-0.85505583694391896</v>
      </c>
      <c r="I33" s="115">
        <v>290346</v>
      </c>
      <c r="J33" s="116">
        <f t="shared" si="1"/>
        <v>11.224065341865948</v>
      </c>
      <c r="K33" s="115">
        <v>342372</v>
      </c>
      <c r="L33" s="116">
        <f t="shared" si="2"/>
        <v>0.17918621231220677</v>
      </c>
      <c r="M33" s="115">
        <v>400622</v>
      </c>
      <c r="N33" s="116">
        <v>0.17013657658920711</v>
      </c>
      <c r="O33" s="116">
        <v>0.10952879465151177</v>
      </c>
    </row>
    <row r="34" spans="2:16" x14ac:dyDescent="0.25">
      <c r="B34" s="114" t="s">
        <v>77</v>
      </c>
      <c r="C34" s="115">
        <v>331494</v>
      </c>
      <c r="D34" s="116">
        <v>3.9182432326525518E-2</v>
      </c>
      <c r="E34" s="115">
        <v>0</v>
      </c>
      <c r="F34" s="116">
        <f t="shared" si="1"/>
        <v>-1</v>
      </c>
      <c r="G34" s="115">
        <v>20518</v>
      </c>
      <c r="H34" s="116" t="str">
        <f t="shared" si="1"/>
        <v>-</v>
      </c>
      <c r="I34" s="115">
        <v>278903</v>
      </c>
      <c r="J34" s="116">
        <f t="shared" si="1"/>
        <v>12.593088995028756</v>
      </c>
      <c r="K34" s="115">
        <v>302352</v>
      </c>
      <c r="L34" s="116">
        <f t="shared" si="2"/>
        <v>8.4075825645475222E-2</v>
      </c>
      <c r="M34" s="115">
        <v>325621</v>
      </c>
      <c r="N34" s="116">
        <v>7.695996719055942E-2</v>
      </c>
      <c r="O34" s="116">
        <v>-1.7716761087681832E-2</v>
      </c>
    </row>
    <row r="35" spans="2:16" x14ac:dyDescent="0.25">
      <c r="B35" s="114" t="s">
        <v>79</v>
      </c>
      <c r="C35" s="115">
        <v>316176</v>
      </c>
      <c r="D35" s="116">
        <v>-0.11795278094722661</v>
      </c>
      <c r="E35" s="115">
        <v>0</v>
      </c>
      <c r="F35" s="116">
        <f t="shared" si="1"/>
        <v>-1</v>
      </c>
      <c r="G35" s="115">
        <v>44031</v>
      </c>
      <c r="H35" s="116" t="str">
        <f t="shared" si="1"/>
        <v>-</v>
      </c>
      <c r="I35" s="115">
        <v>254517</v>
      </c>
      <c r="J35" s="116">
        <f t="shared" si="1"/>
        <v>4.7804047148599853</v>
      </c>
      <c r="K35" s="115">
        <v>274338</v>
      </c>
      <c r="L35" s="116">
        <f t="shared" si="2"/>
        <v>7.7876919812821965E-2</v>
      </c>
      <c r="M35" s="115">
        <v>335432</v>
      </c>
      <c r="N35" s="116">
        <v>0.22269609022446768</v>
      </c>
      <c r="O35" s="116">
        <v>6.0902788320429169E-2</v>
      </c>
    </row>
    <row r="36" spans="2:16" x14ac:dyDescent="0.25">
      <c r="B36" s="114" t="s">
        <v>81</v>
      </c>
      <c r="C36" s="115">
        <v>350151</v>
      </c>
      <c r="D36" s="116">
        <v>-0.11939833059626237</v>
      </c>
      <c r="E36" s="115">
        <v>0</v>
      </c>
      <c r="F36" s="116">
        <f t="shared" si="1"/>
        <v>-1</v>
      </c>
      <c r="G36" s="115">
        <v>81020</v>
      </c>
      <c r="H36" s="116" t="str">
        <f t="shared" si="1"/>
        <v>-</v>
      </c>
      <c r="I36" s="115">
        <v>296860</v>
      </c>
      <c r="J36" s="116">
        <f t="shared" si="1"/>
        <v>2.6640335719575412</v>
      </c>
      <c r="K36" s="115">
        <v>316101</v>
      </c>
      <c r="L36" s="116">
        <f t="shared" si="2"/>
        <v>6.4815064340092876E-2</v>
      </c>
      <c r="M36" s="115">
        <v>376782</v>
      </c>
      <c r="N36" s="116">
        <v>0.19196712443174802</v>
      </c>
      <c r="O36" s="116">
        <v>7.6055758801202966E-2</v>
      </c>
    </row>
    <row r="37" spans="2:16" x14ac:dyDescent="0.25">
      <c r="B37" s="114" t="s">
        <v>83</v>
      </c>
      <c r="C37" s="115">
        <v>376194</v>
      </c>
      <c r="D37" s="116">
        <v>-2.3565108377695765E-2</v>
      </c>
      <c r="E37" s="115">
        <v>0</v>
      </c>
      <c r="F37" s="116">
        <f t="shared" si="1"/>
        <v>-1</v>
      </c>
      <c r="G37" s="115">
        <v>177380</v>
      </c>
      <c r="H37" s="116" t="str">
        <f t="shared" si="1"/>
        <v>-</v>
      </c>
      <c r="I37" s="115">
        <v>328256</v>
      </c>
      <c r="J37" s="116">
        <f t="shared" si="1"/>
        <v>0.85058067425865369</v>
      </c>
      <c r="K37" s="115">
        <v>361648</v>
      </c>
      <c r="L37" s="116">
        <f t="shared" si="2"/>
        <v>0.10172548255020475</v>
      </c>
      <c r="M37" s="115">
        <v>429398</v>
      </c>
      <c r="N37" s="116">
        <v>0.18733685793921162</v>
      </c>
      <c r="O37" s="116">
        <v>0.14142702967086129</v>
      </c>
    </row>
    <row r="38" spans="2:16" x14ac:dyDescent="0.25">
      <c r="B38" s="114" t="s">
        <v>85</v>
      </c>
      <c r="C38" s="115">
        <v>403619</v>
      </c>
      <c r="D38" s="116">
        <v>-6.2001217760714655E-2</v>
      </c>
      <c r="E38" s="115">
        <v>87947</v>
      </c>
      <c r="F38" s="116">
        <f t="shared" si="1"/>
        <v>-0.7821039148305704</v>
      </c>
      <c r="G38" s="115">
        <v>229749</v>
      </c>
      <c r="H38" s="116">
        <f t="shared" si="1"/>
        <v>1.6123574425506271</v>
      </c>
      <c r="I38" s="115">
        <v>330578</v>
      </c>
      <c r="J38" s="116">
        <f t="shared" si="1"/>
        <v>0.43886589277864108</v>
      </c>
      <c r="K38" s="115">
        <v>399402</v>
      </c>
      <c r="L38" s="116">
        <f t="shared" si="2"/>
        <v>0.20819292269903023</v>
      </c>
      <c r="M38" s="115">
        <v>441301</v>
      </c>
      <c r="N38" s="116">
        <v>0.10490433197630455</v>
      </c>
      <c r="O38" s="116">
        <v>9.3360322482340941E-2</v>
      </c>
    </row>
    <row r="39" spans="2:16" x14ac:dyDescent="0.25">
      <c r="B39" s="114" t="s">
        <v>87</v>
      </c>
      <c r="C39" s="115">
        <v>379129</v>
      </c>
      <c r="D39" s="116">
        <v>-5.0934223833221548E-2</v>
      </c>
      <c r="E39" s="115">
        <v>61722</v>
      </c>
      <c r="F39" s="116">
        <f t="shared" si="1"/>
        <v>-0.83720053069008171</v>
      </c>
      <c r="G39" s="115">
        <v>231886</v>
      </c>
      <c r="H39" s="116">
        <f t="shared" si="1"/>
        <v>2.7569424192346328</v>
      </c>
      <c r="I39" s="115">
        <v>315701</v>
      </c>
      <c r="J39" s="116">
        <f t="shared" si="1"/>
        <v>0.3614491603632819</v>
      </c>
      <c r="K39" s="115">
        <v>360982</v>
      </c>
      <c r="L39" s="116">
        <f t="shared" si="2"/>
        <v>0.14343001764327634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330854</v>
      </c>
      <c r="D40" s="116">
        <v>-7.0261369033066678E-2</v>
      </c>
      <c r="E40" s="115">
        <v>42156</v>
      </c>
      <c r="F40" s="116">
        <f t="shared" si="1"/>
        <v>-0.87258428188868808</v>
      </c>
      <c r="G40" s="115">
        <v>233583</v>
      </c>
      <c r="H40" s="116">
        <f t="shared" si="1"/>
        <v>4.5409194420723029</v>
      </c>
      <c r="I40" s="115">
        <v>299153</v>
      </c>
      <c r="J40" s="116">
        <f t="shared" si="1"/>
        <v>0.28071392181794041</v>
      </c>
      <c r="K40" s="115">
        <v>353071</v>
      </c>
      <c r="L40" s="116">
        <f t="shared" si="2"/>
        <v>0.18023553165102801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359896</v>
      </c>
      <c r="D41" s="116">
        <v>-3.0371609698008228E-2</v>
      </c>
      <c r="E41" s="115">
        <v>24880</v>
      </c>
      <c r="F41" s="116">
        <f t="shared" si="1"/>
        <v>-0.93086891768733193</v>
      </c>
      <c r="G41" s="115">
        <v>241067</v>
      </c>
      <c r="H41" s="116">
        <f t="shared" si="1"/>
        <v>8.6891881028938904</v>
      </c>
      <c r="I41" s="115">
        <v>315687</v>
      </c>
      <c r="J41" s="116">
        <f t="shared" si="1"/>
        <v>0.30954050118846621</v>
      </c>
      <c r="K41" s="115">
        <v>365540</v>
      </c>
      <c r="L41" s="116">
        <f t="shared" si="2"/>
        <v>0.15791907807416838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352070</v>
      </c>
      <c r="D42" s="116">
        <v>-2.3803912326184284E-2</v>
      </c>
      <c r="E42" s="115">
        <v>27572</v>
      </c>
      <c r="F42" s="116">
        <f t="shared" si="1"/>
        <v>-0.9216860283466356</v>
      </c>
      <c r="G42" s="115">
        <v>216372</v>
      </c>
      <c r="H42" s="116">
        <f t="shared" si="1"/>
        <v>6.8475264761352097</v>
      </c>
      <c r="I42" s="115">
        <v>318072</v>
      </c>
      <c r="J42" s="116">
        <f t="shared" si="1"/>
        <v>0.47002384781764728</v>
      </c>
      <c r="K42" s="115">
        <v>348250</v>
      </c>
      <c r="L42" s="116">
        <f t="shared" si="2"/>
        <v>9.4877889282929617E-2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4260933</v>
      </c>
      <c r="D43" s="119">
        <v>-5.103912960590673E-2</v>
      </c>
      <c r="E43" s="118">
        <v>1157521</v>
      </c>
      <c r="F43" s="119">
        <f t="shared" si="1"/>
        <v>-0.72834095255663489</v>
      </c>
      <c r="G43" s="118">
        <v>1534896</v>
      </c>
      <c r="H43" s="119">
        <f t="shared" si="1"/>
        <v>0.32602000309281642</v>
      </c>
      <c r="I43" s="118">
        <v>3454999</v>
      </c>
      <c r="J43" s="119">
        <f t="shared" si="1"/>
        <v>1.2509661892401831</v>
      </c>
      <c r="K43" s="118">
        <v>4107039</v>
      </c>
      <c r="L43" s="119">
        <f t="shared" si="2"/>
        <v>0.18872364362478833</v>
      </c>
      <c r="M43" s="118">
        <v>3083559</v>
      </c>
      <c r="N43" s="119">
        <v>0.15092699451626523</v>
      </c>
      <c r="O43" s="119">
        <v>8.6148777168169932E-2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/>
      <c r="B53" s="114" t="s">
        <v>71</v>
      </c>
      <c r="C53" s="115">
        <v>293211</v>
      </c>
      <c r="D53" s="116">
        <v>-5.2544333574604529E-2</v>
      </c>
      <c r="E53" s="115">
        <v>309862</v>
      </c>
      <c r="F53" s="116">
        <f t="shared" ref="F53:J65" si="3">IFERROR(E53/C53-1,"-")</f>
        <v>5.67884560947578E-2</v>
      </c>
      <c r="G53" s="115">
        <v>11793</v>
      </c>
      <c r="H53" s="116">
        <f t="shared" si="3"/>
        <v>-0.96194112217696914</v>
      </c>
      <c r="I53" s="115">
        <v>160981</v>
      </c>
      <c r="J53" s="116">
        <f t="shared" si="3"/>
        <v>12.65055541422878</v>
      </c>
      <c r="K53" s="115">
        <v>313942</v>
      </c>
      <c r="L53" s="116">
        <f t="shared" ref="L53:L65" si="4">IFERROR(K53/I53-1,"-")</f>
        <v>0.95018045607866775</v>
      </c>
      <c r="M53" s="115">
        <v>333847</v>
      </c>
      <c r="N53" s="116">
        <v>6.3403431207038174E-2</v>
      </c>
      <c r="O53" s="116">
        <v>0.13858961635136469</v>
      </c>
    </row>
    <row r="54" spans="1:16" x14ac:dyDescent="0.25">
      <c r="A54" s="1">
        <v>2</v>
      </c>
      <c r="B54" s="114" t="s">
        <v>73</v>
      </c>
      <c r="C54" s="115">
        <v>264607</v>
      </c>
      <c r="D54" s="116">
        <v>-1.8177702908284021E-2</v>
      </c>
      <c r="E54" s="115">
        <v>274949</v>
      </c>
      <c r="F54" s="116">
        <f t="shared" si="3"/>
        <v>3.9084377964301753E-2</v>
      </c>
      <c r="G54" s="115">
        <v>9931</v>
      </c>
      <c r="H54" s="116">
        <f t="shared" si="3"/>
        <v>-0.96388057421558182</v>
      </c>
      <c r="I54" s="115">
        <v>189898</v>
      </c>
      <c r="J54" s="116">
        <f t="shared" si="3"/>
        <v>18.121740006041687</v>
      </c>
      <c r="K54" s="115">
        <v>275344</v>
      </c>
      <c r="L54" s="116">
        <f t="shared" si="4"/>
        <v>0.44995734552233313</v>
      </c>
      <c r="M54" s="115">
        <v>334765</v>
      </c>
      <c r="N54" s="116">
        <v>0.21580640943692253</v>
      </c>
      <c r="O54" s="116">
        <v>0.26514037799453538</v>
      </c>
    </row>
    <row r="55" spans="1:16" x14ac:dyDescent="0.25">
      <c r="A55" s="1">
        <v>3</v>
      </c>
      <c r="B55" s="114" t="s">
        <v>75</v>
      </c>
      <c r="C55" s="115">
        <v>291678</v>
      </c>
      <c r="D55" s="116">
        <v>-4.3503069416023887E-2</v>
      </c>
      <c r="E55" s="115">
        <v>137765</v>
      </c>
      <c r="F55" s="116">
        <f t="shared" si="3"/>
        <v>-0.52768121010155034</v>
      </c>
      <c r="G55" s="115">
        <v>14380</v>
      </c>
      <c r="H55" s="116">
        <f t="shared" si="3"/>
        <v>-0.89561935179472285</v>
      </c>
      <c r="I55" s="115">
        <v>244364</v>
      </c>
      <c r="J55" s="116">
        <f t="shared" si="3"/>
        <v>15.993324061196105</v>
      </c>
      <c r="K55" s="115">
        <v>297230</v>
      </c>
      <c r="L55" s="116">
        <f t="shared" si="4"/>
        <v>0.21634119592083945</v>
      </c>
      <c r="M55" s="115">
        <v>347941</v>
      </c>
      <c r="N55" s="116">
        <v>0.17061198398546584</v>
      </c>
      <c r="O55" s="116">
        <v>0.19289421896749159</v>
      </c>
    </row>
    <row r="56" spans="1:16" x14ac:dyDescent="0.25">
      <c r="A56" s="1">
        <v>4</v>
      </c>
      <c r="B56" s="114" t="s">
        <v>77</v>
      </c>
      <c r="C56" s="115">
        <v>271966</v>
      </c>
      <c r="D56" s="116">
        <v>4.4877730180379105E-2</v>
      </c>
      <c r="E56" s="115">
        <v>0</v>
      </c>
      <c r="F56" s="116">
        <f t="shared" si="3"/>
        <v>-1</v>
      </c>
      <c r="G56" s="115">
        <v>16678</v>
      </c>
      <c r="H56" s="116" t="str">
        <f t="shared" si="3"/>
        <v>-</v>
      </c>
      <c r="I56" s="115">
        <v>242765</v>
      </c>
      <c r="J56" s="116">
        <f t="shared" si="3"/>
        <v>13.556001918695287</v>
      </c>
      <c r="K56" s="115">
        <v>261963</v>
      </c>
      <c r="L56" s="116">
        <f t="shared" si="4"/>
        <v>7.9080592342388734E-2</v>
      </c>
      <c r="M56" s="115">
        <v>283297</v>
      </c>
      <c r="N56" s="116">
        <v>8.1438981840947111E-2</v>
      </c>
      <c r="O56" s="116">
        <v>4.1663296147312456E-2</v>
      </c>
    </row>
    <row r="57" spans="1:16" x14ac:dyDescent="0.25">
      <c r="A57" s="1">
        <v>5</v>
      </c>
      <c r="B57" s="114" t="s">
        <v>79</v>
      </c>
      <c r="C57" s="115">
        <v>261652</v>
      </c>
      <c r="D57" s="116">
        <v>-0.11976962463078711</v>
      </c>
      <c r="E57" s="115">
        <v>0</v>
      </c>
      <c r="F57" s="116">
        <f t="shared" si="3"/>
        <v>-1</v>
      </c>
      <c r="G57" s="115">
        <v>28484</v>
      </c>
      <c r="H57" s="116" t="str">
        <f t="shared" si="3"/>
        <v>-</v>
      </c>
      <c r="I57" s="115">
        <v>222244</v>
      </c>
      <c r="J57" s="116">
        <f t="shared" si="3"/>
        <v>6.8024153910967557</v>
      </c>
      <c r="K57" s="115">
        <v>236364</v>
      </c>
      <c r="L57" s="116">
        <f t="shared" si="4"/>
        <v>6.353377369017843E-2</v>
      </c>
      <c r="M57" s="115">
        <v>294723</v>
      </c>
      <c r="N57" s="116">
        <v>0.24690308168756658</v>
      </c>
      <c r="O57" s="116">
        <v>0.12639307171357372</v>
      </c>
    </row>
    <row r="58" spans="1:16" x14ac:dyDescent="0.25">
      <c r="A58" s="1">
        <v>6</v>
      </c>
      <c r="B58" s="114" t="s">
        <v>81</v>
      </c>
      <c r="C58" s="115">
        <v>290155</v>
      </c>
      <c r="D58" s="116">
        <v>-0.12122441933363826</v>
      </c>
      <c r="E58" s="115">
        <v>0</v>
      </c>
      <c r="F58" s="116">
        <f t="shared" si="3"/>
        <v>-1</v>
      </c>
      <c r="G58" s="115">
        <v>62521</v>
      </c>
      <c r="H58" s="116" t="str">
        <f t="shared" si="3"/>
        <v>-</v>
      </c>
      <c r="I58" s="115">
        <v>261542</v>
      </c>
      <c r="J58" s="116">
        <f t="shared" si="3"/>
        <v>3.1832664224820464</v>
      </c>
      <c r="K58" s="115">
        <v>276657</v>
      </c>
      <c r="L58" s="116">
        <f t="shared" si="4"/>
        <v>5.7791865168882905E-2</v>
      </c>
      <c r="M58" s="115">
        <v>333511</v>
      </c>
      <c r="N58" s="116">
        <v>0.20550356578723838</v>
      </c>
      <c r="O58" s="116">
        <v>0.14942358394651145</v>
      </c>
    </row>
    <row r="59" spans="1:16" x14ac:dyDescent="0.25">
      <c r="A59" s="1">
        <v>7</v>
      </c>
      <c r="B59" s="114" t="s">
        <v>83</v>
      </c>
      <c r="C59" s="115">
        <v>319796</v>
      </c>
      <c r="D59" s="116">
        <v>-1.5610560231785753E-3</v>
      </c>
      <c r="E59" s="115">
        <v>0</v>
      </c>
      <c r="F59" s="116">
        <f t="shared" si="3"/>
        <v>-1</v>
      </c>
      <c r="G59" s="115">
        <v>152255</v>
      </c>
      <c r="H59" s="116" t="str">
        <f t="shared" si="3"/>
        <v>-</v>
      </c>
      <c r="I59" s="115">
        <v>290404</v>
      </c>
      <c r="J59" s="116">
        <f t="shared" si="3"/>
        <v>0.90735279629568821</v>
      </c>
      <c r="K59" s="115">
        <v>321014</v>
      </c>
      <c r="L59" s="116">
        <f t="shared" si="4"/>
        <v>0.10540488423024486</v>
      </c>
      <c r="M59" s="115">
        <v>378859</v>
      </c>
      <c r="N59" s="116">
        <v>0.18019463325587037</v>
      </c>
      <c r="O59" s="116">
        <v>0.1846896146293262</v>
      </c>
    </row>
    <row r="60" spans="1:16" x14ac:dyDescent="0.25">
      <c r="A60" s="1">
        <v>8</v>
      </c>
      <c r="B60" s="114" t="s">
        <v>85</v>
      </c>
      <c r="C60" s="115">
        <v>341346</v>
      </c>
      <c r="D60" s="116">
        <v>-5.5390439503877009E-2</v>
      </c>
      <c r="E60" s="115">
        <v>79968</v>
      </c>
      <c r="F60" s="116">
        <f t="shared" si="3"/>
        <v>-0.76572744370814361</v>
      </c>
      <c r="G60" s="115">
        <v>198189</v>
      </c>
      <c r="H60" s="116">
        <f t="shared" si="3"/>
        <v>1.4783538415366149</v>
      </c>
      <c r="I60" s="115">
        <v>292468</v>
      </c>
      <c r="J60" s="116">
        <f t="shared" si="3"/>
        <v>0.4757024860108281</v>
      </c>
      <c r="K60" s="115">
        <v>356449</v>
      </c>
      <c r="L60" s="116">
        <f t="shared" si="4"/>
        <v>0.21876239451837476</v>
      </c>
      <c r="M60" s="115">
        <v>388293</v>
      </c>
      <c r="N60" s="116">
        <v>8.9336763464058055E-2</v>
      </c>
      <c r="O60" s="116">
        <v>0.13753493522701299</v>
      </c>
    </row>
    <row r="61" spans="1:16" x14ac:dyDescent="0.25">
      <c r="A61" s="1">
        <v>9</v>
      </c>
      <c r="B61" s="114" t="s">
        <v>87</v>
      </c>
      <c r="C61" s="115">
        <v>313571</v>
      </c>
      <c r="D61" s="116">
        <v>-5.269851819403959E-2</v>
      </c>
      <c r="E61" s="115">
        <v>55034</v>
      </c>
      <c r="F61" s="116">
        <f t="shared" si="3"/>
        <v>-0.82449269862327834</v>
      </c>
      <c r="G61" s="115">
        <v>195798</v>
      </c>
      <c r="H61" s="116">
        <f t="shared" si="3"/>
        <v>2.5577642911654612</v>
      </c>
      <c r="I61" s="115">
        <v>277384</v>
      </c>
      <c r="J61" s="116">
        <f t="shared" si="3"/>
        <v>0.41668454223230067</v>
      </c>
      <c r="K61" s="115">
        <v>316284</v>
      </c>
      <c r="L61" s="116">
        <f t="shared" si="4"/>
        <v>0.14023880252646159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278616</v>
      </c>
      <c r="D62" s="116">
        <v>-5.032381212079895E-2</v>
      </c>
      <c r="E62" s="115">
        <v>34395</v>
      </c>
      <c r="F62" s="116">
        <f t="shared" si="3"/>
        <v>-0.87655052114738563</v>
      </c>
      <c r="G62" s="115">
        <v>194220</v>
      </c>
      <c r="H62" s="116">
        <f t="shared" si="3"/>
        <v>4.6467509812472745</v>
      </c>
      <c r="I62" s="115">
        <v>264220</v>
      </c>
      <c r="J62" s="116">
        <f t="shared" si="3"/>
        <v>0.36041602306662557</v>
      </c>
      <c r="K62" s="115">
        <v>310495</v>
      </c>
      <c r="L62" s="116">
        <f t="shared" si="4"/>
        <v>0.17513814245704329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295447</v>
      </c>
      <c r="D63" s="116">
        <v>-1.534077653724375E-2</v>
      </c>
      <c r="E63" s="115">
        <v>19839</v>
      </c>
      <c r="F63" s="116">
        <f t="shared" si="3"/>
        <v>-0.93285090049992048</v>
      </c>
      <c r="G63" s="115">
        <v>193852</v>
      </c>
      <c r="H63" s="116">
        <f t="shared" si="3"/>
        <v>8.7712586319875001</v>
      </c>
      <c r="I63" s="115">
        <v>273635</v>
      </c>
      <c r="J63" s="116">
        <f t="shared" si="3"/>
        <v>0.41156655592926561</v>
      </c>
      <c r="K63" s="115">
        <v>312898</v>
      </c>
      <c r="L63" s="116">
        <f t="shared" si="4"/>
        <v>0.14348676156193463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290538</v>
      </c>
      <c r="D64" s="116">
        <v>-1.0452410587191707E-3</v>
      </c>
      <c r="E64" s="115">
        <v>19258</v>
      </c>
      <c r="F64" s="116">
        <f t="shared" si="3"/>
        <v>-0.93371607156378855</v>
      </c>
      <c r="G64" s="115">
        <v>173417</v>
      </c>
      <c r="H64" s="116">
        <f t="shared" si="3"/>
        <v>8.0049330148509714</v>
      </c>
      <c r="I64" s="115">
        <v>274030</v>
      </c>
      <c r="J64" s="116">
        <f t="shared" si="3"/>
        <v>0.58017956717046193</v>
      </c>
      <c r="K64" s="115">
        <v>297298</v>
      </c>
      <c r="L64" s="116">
        <f t="shared" si="4"/>
        <v>8.4910411268839248E-2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3512583</v>
      </c>
      <c r="D65" s="119">
        <v>-4.2524274332324641E-2</v>
      </c>
      <c r="E65" s="118">
        <v>970776</v>
      </c>
      <c r="F65" s="119">
        <f t="shared" si="3"/>
        <v>-0.72362902171991383</v>
      </c>
      <c r="G65" s="118">
        <v>1251518</v>
      </c>
      <c r="H65" s="119">
        <f t="shared" si="3"/>
        <v>0.28919338755799484</v>
      </c>
      <c r="I65" s="118">
        <v>2993935</v>
      </c>
      <c r="J65" s="119">
        <f t="shared" si="3"/>
        <v>1.3922428602704877</v>
      </c>
      <c r="K65" s="118">
        <v>3575938</v>
      </c>
      <c r="L65" s="119">
        <f t="shared" si="4"/>
        <v>0.1943939998697366</v>
      </c>
      <c r="M65" s="118">
        <v>2695236</v>
      </c>
      <c r="N65" s="119">
        <v>0.15232092170761136</v>
      </c>
      <c r="O65" s="119">
        <v>0.15456789742680277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74981</v>
      </c>
      <c r="D75" s="116">
        <v>-7.877827331588716E-2</v>
      </c>
      <c r="E75" s="115">
        <v>63553</v>
      </c>
      <c r="F75" s="116">
        <f t="shared" ref="F75:J87" si="5">IFERROR(E75/C75-1,"-")</f>
        <v>-0.15241194435923766</v>
      </c>
      <c r="G75" s="115">
        <v>7825</v>
      </c>
      <c r="H75" s="116">
        <f t="shared" si="5"/>
        <v>-0.87687441977562031</v>
      </c>
      <c r="I75" s="115">
        <v>35027</v>
      </c>
      <c r="J75" s="116">
        <f t="shared" si="5"/>
        <v>3.47629392971246</v>
      </c>
      <c r="K75" s="115">
        <v>47459</v>
      </c>
      <c r="L75" s="116">
        <f t="shared" ref="L75:L87" si="6">IFERROR(K75/I75-1,"-")</f>
        <v>0.3549261997887343</v>
      </c>
      <c r="M75" s="115">
        <v>54756</v>
      </c>
      <c r="N75" s="116">
        <v>0.15375376640890037</v>
      </c>
      <c r="O75" s="116">
        <v>-0.26973499953321511</v>
      </c>
    </row>
    <row r="76" spans="1:16" x14ac:dyDescent="0.25">
      <c r="A76" s="1">
        <v>2</v>
      </c>
      <c r="B76" s="114" t="s">
        <v>73</v>
      </c>
      <c r="C76" s="115">
        <v>67477</v>
      </c>
      <c r="D76" s="116">
        <v>-5.6278933161774014E-2</v>
      </c>
      <c r="E76" s="115">
        <v>57132</v>
      </c>
      <c r="F76" s="116">
        <f t="shared" si="5"/>
        <v>-0.15331149873290162</v>
      </c>
      <c r="G76" s="115">
        <v>5989</v>
      </c>
      <c r="H76" s="116">
        <f t="shared" si="5"/>
        <v>-0.8951725827907302</v>
      </c>
      <c r="I76" s="115">
        <v>41020</v>
      </c>
      <c r="J76" s="116">
        <f t="shared" si="5"/>
        <v>5.8492235765570211</v>
      </c>
      <c r="K76" s="115">
        <v>46238</v>
      </c>
      <c r="L76" s="116">
        <f t="shared" si="6"/>
        <v>0.12720624085811805</v>
      </c>
      <c r="M76" s="115">
        <v>51035</v>
      </c>
      <c r="N76" s="116">
        <v>0.10374583675764515</v>
      </c>
      <c r="O76" s="116">
        <v>-0.24366821287253437</v>
      </c>
    </row>
    <row r="77" spans="1:16" x14ac:dyDescent="0.25">
      <c r="A77" s="1">
        <v>3</v>
      </c>
      <c r="B77" s="114" t="s">
        <v>75</v>
      </c>
      <c r="C77" s="115">
        <v>69396</v>
      </c>
      <c r="D77" s="116">
        <v>-8.0616314039294701E-2</v>
      </c>
      <c r="E77" s="115">
        <v>26105</v>
      </c>
      <c r="F77" s="116">
        <f t="shared" si="5"/>
        <v>-0.62382558072511385</v>
      </c>
      <c r="G77" s="115">
        <v>9372</v>
      </c>
      <c r="H77" s="116">
        <f t="shared" si="5"/>
        <v>-0.64098831641448006</v>
      </c>
      <c r="I77" s="115">
        <v>45982</v>
      </c>
      <c r="J77" s="116">
        <f t="shared" si="5"/>
        <v>3.9063166880068287</v>
      </c>
      <c r="K77" s="115">
        <v>45142</v>
      </c>
      <c r="L77" s="116">
        <f t="shared" si="6"/>
        <v>-1.8268017920055724E-2</v>
      </c>
      <c r="M77" s="115">
        <v>52681</v>
      </c>
      <c r="N77" s="116">
        <v>0.16700633556333355</v>
      </c>
      <c r="O77" s="116">
        <v>-0.24086402674505736</v>
      </c>
    </row>
    <row r="78" spans="1:16" x14ac:dyDescent="0.25">
      <c r="A78" s="1">
        <v>4</v>
      </c>
      <c r="B78" s="114" t="s">
        <v>77</v>
      </c>
      <c r="C78" s="115">
        <v>59528</v>
      </c>
      <c r="D78" s="116">
        <v>1.3932890478623783E-2</v>
      </c>
      <c r="E78" s="115">
        <v>0</v>
      </c>
      <c r="F78" s="116">
        <f t="shared" si="5"/>
        <v>-1</v>
      </c>
      <c r="G78" s="115">
        <v>3840</v>
      </c>
      <c r="H78" s="116" t="str">
        <f t="shared" si="5"/>
        <v>-</v>
      </c>
      <c r="I78" s="115">
        <v>36138</v>
      </c>
      <c r="J78" s="116">
        <f t="shared" si="5"/>
        <v>8.4109374999999993</v>
      </c>
      <c r="K78" s="115">
        <v>40389</v>
      </c>
      <c r="L78" s="116">
        <f t="shared" si="6"/>
        <v>0.11763240909845596</v>
      </c>
      <c r="M78" s="115">
        <v>42324</v>
      </c>
      <c r="N78" s="116">
        <v>4.7909084156577242E-2</v>
      </c>
      <c r="O78" s="116">
        <v>-0.28900685391748426</v>
      </c>
    </row>
    <row r="79" spans="1:16" x14ac:dyDescent="0.25">
      <c r="A79" s="1">
        <v>5</v>
      </c>
      <c r="B79" s="114" t="s">
        <v>79</v>
      </c>
      <c r="C79" s="115">
        <v>54524</v>
      </c>
      <c r="D79" s="116">
        <v>-0.10912863748509061</v>
      </c>
      <c r="E79" s="115">
        <v>0</v>
      </c>
      <c r="F79" s="116">
        <f t="shared" si="5"/>
        <v>-1</v>
      </c>
      <c r="G79" s="115">
        <v>15547</v>
      </c>
      <c r="H79" s="116" t="str">
        <f t="shared" si="5"/>
        <v>-</v>
      </c>
      <c r="I79" s="115">
        <v>32273</v>
      </c>
      <c r="J79" s="116">
        <f t="shared" si="5"/>
        <v>1.0758345661542421</v>
      </c>
      <c r="K79" s="115">
        <v>37974</v>
      </c>
      <c r="L79" s="116">
        <f t="shared" si="6"/>
        <v>0.1766492114151148</v>
      </c>
      <c r="M79" s="115">
        <v>40709</v>
      </c>
      <c r="N79" s="116">
        <v>7.2022963080002E-2</v>
      </c>
      <c r="O79" s="116">
        <v>-0.25337466069987524</v>
      </c>
    </row>
    <row r="80" spans="1:16" x14ac:dyDescent="0.25">
      <c r="A80" s="1">
        <v>6</v>
      </c>
      <c r="B80" s="114" t="s">
        <v>81</v>
      </c>
      <c r="C80" s="115">
        <v>59996</v>
      </c>
      <c r="D80" s="116">
        <v>-0.11045873736025857</v>
      </c>
      <c r="E80" s="115">
        <v>0</v>
      </c>
      <c r="F80" s="116">
        <f t="shared" si="5"/>
        <v>-1</v>
      </c>
      <c r="G80" s="115">
        <v>18499</v>
      </c>
      <c r="H80" s="116" t="str">
        <f t="shared" si="5"/>
        <v>-</v>
      </c>
      <c r="I80" s="115">
        <v>35318</v>
      </c>
      <c r="J80" s="116">
        <f t="shared" si="5"/>
        <v>0.90918428023136388</v>
      </c>
      <c r="K80" s="115">
        <v>39444</v>
      </c>
      <c r="L80" s="116">
        <f t="shared" si="6"/>
        <v>0.11682428223568708</v>
      </c>
      <c r="M80" s="115">
        <v>43271</v>
      </c>
      <c r="N80" s="116">
        <v>9.702362843524992E-2</v>
      </c>
      <c r="O80" s="116">
        <v>-0.2787685845723048</v>
      </c>
    </row>
    <row r="81" spans="1:16" x14ac:dyDescent="0.25">
      <c r="A81" s="1">
        <v>7</v>
      </c>
      <c r="B81" s="114" t="s">
        <v>83</v>
      </c>
      <c r="C81" s="115">
        <v>56398</v>
      </c>
      <c r="D81" s="116">
        <v>-0.13203133416439661</v>
      </c>
      <c r="E81" s="115">
        <v>0</v>
      </c>
      <c r="F81" s="116">
        <f t="shared" si="5"/>
        <v>-1</v>
      </c>
      <c r="G81" s="115">
        <v>25125</v>
      </c>
      <c r="H81" s="116" t="str">
        <f t="shared" si="5"/>
        <v>-</v>
      </c>
      <c r="I81" s="115">
        <v>37852</v>
      </c>
      <c r="J81" s="116">
        <f t="shared" si="5"/>
        <v>0.50654726368159197</v>
      </c>
      <c r="K81" s="115">
        <v>40634</v>
      </c>
      <c r="L81" s="116">
        <f t="shared" si="6"/>
        <v>7.3496776920638274E-2</v>
      </c>
      <c r="M81" s="115">
        <v>50539</v>
      </c>
      <c r="N81" s="116">
        <v>0.24376138209381315</v>
      </c>
      <c r="O81" s="116">
        <v>-0.10388666264761159</v>
      </c>
    </row>
    <row r="82" spans="1:16" x14ac:dyDescent="0.25">
      <c r="A82" s="1">
        <v>8</v>
      </c>
      <c r="B82" s="114" t="s">
        <v>85</v>
      </c>
      <c r="C82" s="115">
        <v>62273</v>
      </c>
      <c r="D82" s="116">
        <v>-9.665486828362535E-2</v>
      </c>
      <c r="E82" s="115">
        <v>7979</v>
      </c>
      <c r="F82" s="116">
        <f t="shared" si="5"/>
        <v>-0.87187063414320809</v>
      </c>
      <c r="G82" s="115">
        <v>31560</v>
      </c>
      <c r="H82" s="116">
        <f t="shared" si="5"/>
        <v>2.9553828800601578</v>
      </c>
      <c r="I82" s="115">
        <v>38110</v>
      </c>
      <c r="J82" s="116">
        <f t="shared" si="5"/>
        <v>0.20754119138149552</v>
      </c>
      <c r="K82" s="115">
        <v>42953</v>
      </c>
      <c r="L82" s="116">
        <f t="shared" si="6"/>
        <v>0.1270795066911572</v>
      </c>
      <c r="M82" s="115">
        <v>53008</v>
      </c>
      <c r="N82" s="116">
        <v>0.23409307848113059</v>
      </c>
      <c r="O82" s="116">
        <v>-0.14878037030494762</v>
      </c>
    </row>
    <row r="83" spans="1:16" x14ac:dyDescent="0.25">
      <c r="A83" s="1">
        <v>9</v>
      </c>
      <c r="B83" s="114" t="s">
        <v>87</v>
      </c>
      <c r="C83" s="115">
        <v>65558</v>
      </c>
      <c r="D83" s="116">
        <v>-4.2403704298797806E-2</v>
      </c>
      <c r="E83" s="115">
        <v>6688</v>
      </c>
      <c r="F83" s="116">
        <f t="shared" si="5"/>
        <v>-0.89798346502333815</v>
      </c>
      <c r="G83" s="115">
        <v>36088</v>
      </c>
      <c r="H83" s="116">
        <f t="shared" si="5"/>
        <v>4.3959330143540667</v>
      </c>
      <c r="I83" s="115">
        <v>38317</v>
      </c>
      <c r="J83" s="116">
        <f t="shared" si="5"/>
        <v>6.1765683883839406E-2</v>
      </c>
      <c r="K83" s="115">
        <v>44698</v>
      </c>
      <c r="L83" s="116">
        <f t="shared" si="6"/>
        <v>0.16653182660437915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52238</v>
      </c>
      <c r="D84" s="116">
        <v>-0.16388430942586873</v>
      </c>
      <c r="E84" s="115">
        <v>7761</v>
      </c>
      <c r="F84" s="116">
        <f t="shared" si="5"/>
        <v>-0.85142999349132809</v>
      </c>
      <c r="G84" s="115">
        <v>39363</v>
      </c>
      <c r="H84" s="116">
        <f t="shared" si="5"/>
        <v>4.071897951294936</v>
      </c>
      <c r="I84" s="115">
        <v>34933</v>
      </c>
      <c r="J84" s="116">
        <f t="shared" si="5"/>
        <v>-0.11254223509386985</v>
      </c>
      <c r="K84" s="115">
        <v>42576</v>
      </c>
      <c r="L84" s="116">
        <f t="shared" si="6"/>
        <v>0.21879025563221033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64449</v>
      </c>
      <c r="D85" s="116">
        <v>-9.378647056342182E-2</v>
      </c>
      <c r="E85" s="115">
        <v>5041</v>
      </c>
      <c r="F85" s="116">
        <f t="shared" si="5"/>
        <v>-0.92178311533150237</v>
      </c>
      <c r="G85" s="115">
        <v>47215</v>
      </c>
      <c r="H85" s="116">
        <f t="shared" si="5"/>
        <v>8.3661971830985919</v>
      </c>
      <c r="I85" s="115">
        <v>42052</v>
      </c>
      <c r="J85" s="116">
        <f t="shared" si="5"/>
        <v>-0.10935084189346611</v>
      </c>
      <c r="K85" s="115">
        <v>52642</v>
      </c>
      <c r="L85" s="116">
        <f t="shared" si="6"/>
        <v>0.25183106629886809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61532</v>
      </c>
      <c r="D86" s="116">
        <v>-0.11861687651297037</v>
      </c>
      <c r="E86" s="115">
        <v>8314</v>
      </c>
      <c r="F86" s="116">
        <f t="shared" si="5"/>
        <v>-0.86488331274783858</v>
      </c>
      <c r="G86" s="115">
        <v>42955</v>
      </c>
      <c r="H86" s="116">
        <f t="shared" si="5"/>
        <v>4.1665864806350736</v>
      </c>
      <c r="I86" s="115">
        <v>44042</v>
      </c>
      <c r="J86" s="116">
        <f t="shared" si="5"/>
        <v>2.5305552322197666E-2</v>
      </c>
      <c r="K86" s="115">
        <v>50952</v>
      </c>
      <c r="L86" s="116">
        <f t="shared" si="6"/>
        <v>0.15689569047727159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748350</v>
      </c>
      <c r="D87" s="119">
        <v>-8.9063281709325537E-2</v>
      </c>
      <c r="E87" s="118">
        <v>186745</v>
      </c>
      <c r="F87" s="119">
        <f t="shared" si="5"/>
        <v>-0.75045767354847337</v>
      </c>
      <c r="G87" s="118">
        <v>283378</v>
      </c>
      <c r="H87" s="119">
        <f t="shared" si="5"/>
        <v>0.51745963747356027</v>
      </c>
      <c r="I87" s="118">
        <v>461064</v>
      </c>
      <c r="J87" s="119">
        <f t="shared" si="5"/>
        <v>0.62702820967047557</v>
      </c>
      <c r="K87" s="118">
        <v>531101</v>
      </c>
      <c r="L87" s="119">
        <f t="shared" si="6"/>
        <v>0.15190298960664905</v>
      </c>
      <c r="M87" s="118">
        <v>388323</v>
      </c>
      <c r="N87" s="119">
        <v>0.14134431404361125</v>
      </c>
      <c r="O87" s="119">
        <v>-0.23039282720240684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120342</v>
      </c>
      <c r="D97" s="116">
        <v>3.8706017784748692E-3</v>
      </c>
      <c r="E97" s="115">
        <v>120082</v>
      </c>
      <c r="F97" s="116">
        <f t="shared" ref="F97:J109" si="7">IFERROR(E97/C97-1,"-")</f>
        <v>-2.1605092154027838E-3</v>
      </c>
      <c r="G97" s="115">
        <v>10029</v>
      </c>
      <c r="H97" s="116">
        <f t="shared" si="7"/>
        <v>-0.91648207058510023</v>
      </c>
      <c r="I97" s="115">
        <v>66503</v>
      </c>
      <c r="J97" s="116">
        <f t="shared" si="7"/>
        <v>5.6310698972978361</v>
      </c>
      <c r="K97" s="115">
        <v>98243</v>
      </c>
      <c r="L97" s="116">
        <f t="shared" ref="L97:L109" si="8">IFERROR(K97/I97-1,"-")</f>
        <v>0.47727170202848002</v>
      </c>
      <c r="M97" s="115">
        <v>93714</v>
      </c>
      <c r="N97" s="116">
        <v>-4.6099976588662828E-2</v>
      </c>
      <c r="O97" s="116">
        <v>-0.22126938226055737</v>
      </c>
    </row>
    <row r="98" spans="2:15" x14ac:dyDescent="0.25">
      <c r="B98" s="114" t="s">
        <v>73</v>
      </c>
      <c r="C98" s="115">
        <v>102735</v>
      </c>
      <c r="D98" s="116">
        <v>-6.6249181996655304E-2</v>
      </c>
      <c r="E98" s="115">
        <v>98763</v>
      </c>
      <c r="F98" s="116">
        <f t="shared" si="7"/>
        <v>-3.8662578478609988E-2</v>
      </c>
      <c r="G98" s="115">
        <v>9981</v>
      </c>
      <c r="H98" s="116">
        <f t="shared" si="7"/>
        <v>-0.89893988639470246</v>
      </c>
      <c r="I98" s="115">
        <v>69187</v>
      </c>
      <c r="J98" s="116">
        <f t="shared" si="7"/>
        <v>5.9318705540526997</v>
      </c>
      <c r="K98" s="115">
        <v>90203</v>
      </c>
      <c r="L98" s="116">
        <f t="shared" si="8"/>
        <v>0.30375648604506633</v>
      </c>
      <c r="M98" s="115">
        <v>90986</v>
      </c>
      <c r="N98" s="116">
        <v>8.6804208285755635E-3</v>
      </c>
      <c r="O98" s="116">
        <v>-0.11436219399425707</v>
      </c>
    </row>
    <row r="99" spans="2:15" x14ac:dyDescent="0.25">
      <c r="B99" s="114" t="s">
        <v>75</v>
      </c>
      <c r="C99" s="115">
        <v>108674</v>
      </c>
      <c r="D99" s="116">
        <v>-0.11547195611300576</v>
      </c>
      <c r="E99" s="115">
        <v>53936</v>
      </c>
      <c r="F99" s="116">
        <f t="shared" si="7"/>
        <v>-0.50368993503505899</v>
      </c>
      <c r="G99" s="115">
        <v>12045</v>
      </c>
      <c r="H99" s="116">
        <f t="shared" si="7"/>
        <v>-0.77667976861465438</v>
      </c>
      <c r="I99" s="115">
        <v>75693</v>
      </c>
      <c r="J99" s="116">
        <f t="shared" si="7"/>
        <v>5.2841843088418434</v>
      </c>
      <c r="K99" s="115">
        <v>93467</v>
      </c>
      <c r="L99" s="116">
        <f t="shared" si="8"/>
        <v>0.23481695797497792</v>
      </c>
      <c r="M99" s="115">
        <v>98528</v>
      </c>
      <c r="N99" s="116">
        <v>5.4147453111793364E-2</v>
      </c>
      <c r="O99" s="116">
        <v>-9.3361797670095892E-2</v>
      </c>
    </row>
    <row r="100" spans="2:15" x14ac:dyDescent="0.25">
      <c r="B100" s="114" t="s">
        <v>77</v>
      </c>
      <c r="C100" s="115">
        <v>94624</v>
      </c>
      <c r="D100" s="116">
        <v>-2.8840035305950695E-2</v>
      </c>
      <c r="E100" s="115">
        <v>0</v>
      </c>
      <c r="F100" s="116">
        <f t="shared" si="7"/>
        <v>-1</v>
      </c>
      <c r="G100" s="115">
        <v>13349</v>
      </c>
      <c r="H100" s="116" t="str">
        <f t="shared" si="7"/>
        <v>-</v>
      </c>
      <c r="I100" s="115">
        <v>70085</v>
      </c>
      <c r="J100" s="116">
        <f t="shared" si="7"/>
        <v>4.2502060079406698</v>
      </c>
      <c r="K100" s="115">
        <v>77040</v>
      </c>
      <c r="L100" s="116">
        <f t="shared" si="8"/>
        <v>9.92366412213741E-2</v>
      </c>
      <c r="M100" s="115">
        <v>85861</v>
      </c>
      <c r="N100" s="116">
        <v>0.11449896157840089</v>
      </c>
      <c r="O100" s="116">
        <v>-9.2608640514034501E-2</v>
      </c>
    </row>
    <row r="101" spans="2:15" x14ac:dyDescent="0.25">
      <c r="B101" s="114" t="s">
        <v>79</v>
      </c>
      <c r="C101" s="115">
        <v>94231</v>
      </c>
      <c r="D101" s="116">
        <v>0.13083080320176643</v>
      </c>
      <c r="E101" s="115">
        <v>0</v>
      </c>
      <c r="F101" s="116">
        <f t="shared" si="7"/>
        <v>-1</v>
      </c>
      <c r="G101" s="115">
        <v>21459</v>
      </c>
      <c r="H101" s="116" t="str">
        <f t="shared" si="7"/>
        <v>-</v>
      </c>
      <c r="I101" s="115">
        <v>56282</v>
      </c>
      <c r="J101" s="116">
        <f t="shared" si="7"/>
        <v>1.6227690013514144</v>
      </c>
      <c r="K101" s="115">
        <v>66260</v>
      </c>
      <c r="L101" s="116">
        <f t="shared" si="8"/>
        <v>0.1772858107387798</v>
      </c>
      <c r="M101" s="115">
        <v>70270</v>
      </c>
      <c r="N101" s="116">
        <v>6.0519166918201028E-2</v>
      </c>
      <c r="O101" s="116">
        <v>-0.25427937727499439</v>
      </c>
    </row>
    <row r="102" spans="2:15" x14ac:dyDescent="0.25">
      <c r="B102" s="114" t="s">
        <v>81</v>
      </c>
      <c r="C102" s="115">
        <v>98807</v>
      </c>
      <c r="D102" s="116">
        <v>-2.8809294462246116E-2</v>
      </c>
      <c r="E102" s="115">
        <v>0</v>
      </c>
      <c r="F102" s="116">
        <f t="shared" si="7"/>
        <v>-1</v>
      </c>
      <c r="G102" s="115">
        <v>29603</v>
      </c>
      <c r="H102" s="116" t="str">
        <f t="shared" si="7"/>
        <v>-</v>
      </c>
      <c r="I102" s="115">
        <v>67208</v>
      </c>
      <c r="J102" s="116">
        <f t="shared" si="7"/>
        <v>1.2703104415093063</v>
      </c>
      <c r="K102" s="115">
        <v>77667</v>
      </c>
      <c r="L102" s="116">
        <f t="shared" si="8"/>
        <v>0.15562135460064286</v>
      </c>
      <c r="M102" s="115">
        <v>83667</v>
      </c>
      <c r="N102" s="116">
        <v>7.7252887326663799E-2</v>
      </c>
      <c r="O102" s="116">
        <v>-0.15322801016122345</v>
      </c>
    </row>
    <row r="103" spans="2:15" x14ac:dyDescent="0.25">
      <c r="B103" s="114" t="s">
        <v>83</v>
      </c>
      <c r="C103" s="115">
        <v>109411</v>
      </c>
      <c r="D103" s="116">
        <v>-0.10847918907467158</v>
      </c>
      <c r="E103" s="115">
        <v>0</v>
      </c>
      <c r="F103" s="116">
        <f t="shared" si="7"/>
        <v>-1</v>
      </c>
      <c r="G103" s="115">
        <v>48297</v>
      </c>
      <c r="H103" s="116" t="str">
        <f t="shared" si="7"/>
        <v>-</v>
      </c>
      <c r="I103" s="115">
        <v>89403</v>
      </c>
      <c r="J103" s="116">
        <f t="shared" si="7"/>
        <v>0.85110876451953543</v>
      </c>
      <c r="K103" s="115">
        <v>92765</v>
      </c>
      <c r="L103" s="116">
        <f t="shared" si="8"/>
        <v>3.7605002069281745E-2</v>
      </c>
      <c r="M103" s="115">
        <v>102667</v>
      </c>
      <c r="N103" s="116">
        <v>0.10674284482293972</v>
      </c>
      <c r="O103" s="116">
        <v>-6.1639140488616295E-2</v>
      </c>
    </row>
    <row r="104" spans="2:15" x14ac:dyDescent="0.25">
      <c r="B104" s="114" t="s">
        <v>85</v>
      </c>
      <c r="C104" s="115">
        <v>109049</v>
      </c>
      <c r="D104" s="116">
        <v>-0.18712356133341279</v>
      </c>
      <c r="E104" s="115">
        <v>27861</v>
      </c>
      <c r="F104" s="116">
        <f t="shared" si="7"/>
        <v>-0.74450934900824395</v>
      </c>
      <c r="G104" s="115">
        <v>54237</v>
      </c>
      <c r="H104" s="116">
        <f t="shared" si="7"/>
        <v>0.94669968773554425</v>
      </c>
      <c r="I104" s="115">
        <v>85449</v>
      </c>
      <c r="J104" s="116">
        <f t="shared" si="7"/>
        <v>0.57547430720725701</v>
      </c>
      <c r="K104" s="115">
        <v>81457</v>
      </c>
      <c r="L104" s="116">
        <f t="shared" si="8"/>
        <v>-4.6717925312174557E-2</v>
      </c>
      <c r="M104" s="115">
        <v>110568</v>
      </c>
      <c r="N104" s="116">
        <v>0.35737873970315626</v>
      </c>
      <c r="O104" s="116">
        <v>1.392951792313557E-2</v>
      </c>
    </row>
    <row r="105" spans="2:15" x14ac:dyDescent="0.25">
      <c r="B105" s="114" t="s">
        <v>87</v>
      </c>
      <c r="C105" s="115">
        <v>91971</v>
      </c>
      <c r="D105" s="116">
        <v>-0.15174684571681551</v>
      </c>
      <c r="E105" s="115">
        <v>18984</v>
      </c>
      <c r="F105" s="116">
        <f t="shared" si="7"/>
        <v>-0.79358710898000462</v>
      </c>
      <c r="G105" s="115">
        <v>50104</v>
      </c>
      <c r="H105" s="116">
        <f t="shared" si="7"/>
        <v>1.6392751790981879</v>
      </c>
      <c r="I105" s="115">
        <v>62576</v>
      </c>
      <c r="J105" s="116">
        <f t="shared" si="7"/>
        <v>0.24892224173718658</v>
      </c>
      <c r="K105" s="115">
        <v>80132</v>
      </c>
      <c r="L105" s="116">
        <f t="shared" si="8"/>
        <v>0.28055484530810526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88935</v>
      </c>
      <c r="D106" s="116">
        <v>-0.14022621809744784</v>
      </c>
      <c r="E106" s="115">
        <v>13944</v>
      </c>
      <c r="F106" s="116">
        <f t="shared" si="7"/>
        <v>-0.84321133412042504</v>
      </c>
      <c r="G106" s="115">
        <v>53602</v>
      </c>
      <c r="H106" s="116">
        <f t="shared" si="7"/>
        <v>2.8440906483075157</v>
      </c>
      <c r="I106" s="115">
        <v>76819</v>
      </c>
      <c r="J106" s="116">
        <f t="shared" si="7"/>
        <v>0.43313682325286362</v>
      </c>
      <c r="K106" s="115">
        <v>75901</v>
      </c>
      <c r="L106" s="116">
        <f t="shared" si="8"/>
        <v>-1.1950168578086173E-2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103868</v>
      </c>
      <c r="D107" s="116">
        <v>-3.904226186070614E-2</v>
      </c>
      <c r="E107" s="115">
        <v>11948</v>
      </c>
      <c r="F107" s="116">
        <f t="shared" si="7"/>
        <v>-0.88496938421843108</v>
      </c>
      <c r="G107" s="115">
        <v>62050</v>
      </c>
      <c r="H107" s="116">
        <f t="shared" si="7"/>
        <v>4.193337797120857</v>
      </c>
      <c r="I107" s="115">
        <v>86224</v>
      </c>
      <c r="J107" s="116">
        <f t="shared" si="7"/>
        <v>0.38958904109589043</v>
      </c>
      <c r="K107" s="115">
        <v>90568</v>
      </c>
      <c r="L107" s="116">
        <f t="shared" si="8"/>
        <v>5.0380404527741618E-2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108971</v>
      </c>
      <c r="D108" s="116">
        <v>-3.6200735866411926E-2</v>
      </c>
      <c r="E108" s="115">
        <v>17274</v>
      </c>
      <c r="F108" s="116">
        <f t="shared" si="7"/>
        <v>-0.8414807609363959</v>
      </c>
      <c r="G108" s="115">
        <v>67710</v>
      </c>
      <c r="H108" s="116">
        <f t="shared" si="7"/>
        <v>2.9197638068773881</v>
      </c>
      <c r="I108" s="115">
        <v>91965</v>
      </c>
      <c r="J108" s="116">
        <f t="shared" si="7"/>
        <v>0.35821887461231716</v>
      </c>
      <c r="K108" s="115">
        <v>92585</v>
      </c>
      <c r="L108" s="116">
        <f t="shared" si="8"/>
        <v>6.7416952101342353E-3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1231618</v>
      </c>
      <c r="D109" s="119">
        <v>-7.058640643063907E-2</v>
      </c>
      <c r="E109" s="118">
        <v>389120</v>
      </c>
      <c r="F109" s="119">
        <f t="shared" si="7"/>
        <v>-0.68405788158341307</v>
      </c>
      <c r="G109" s="118">
        <v>432466</v>
      </c>
      <c r="H109" s="119">
        <f t="shared" si="7"/>
        <v>0.11139494243421044</v>
      </c>
      <c r="I109" s="118">
        <v>897394</v>
      </c>
      <c r="J109" s="119">
        <f t="shared" si="7"/>
        <v>1.0750625482696905</v>
      </c>
      <c r="K109" s="118">
        <v>1016288</v>
      </c>
      <c r="L109" s="119">
        <f t="shared" si="8"/>
        <v>0.13248807101451532</v>
      </c>
      <c r="M109" s="118">
        <v>736261</v>
      </c>
      <c r="N109" s="119">
        <v>8.7370883559640955E-2</v>
      </c>
      <c r="O109" s="119">
        <v>-0.12127374912427058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B5A42-104E-495E-91FF-C3B37BC11C5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3312659</v>
      </c>
      <c r="D8" s="176">
        <v>3266064</v>
      </c>
      <c r="E8" s="176">
        <v>773208</v>
      </c>
      <c r="F8" s="176">
        <v>3120334</v>
      </c>
      <c r="G8" s="176">
        <v>3219468</v>
      </c>
      <c r="H8" s="176">
        <v>3413127</v>
      </c>
      <c r="I8" s="177">
        <f>IFERROR(H8/G8-1,"-")</f>
        <v>6.0152484820473529E-2</v>
      </c>
      <c r="J8" s="177">
        <f>IFERROR(H8/D8-1,"-")</f>
        <v>4.5027592845700459E-2</v>
      </c>
      <c r="K8" s="176">
        <f>H8-G8</f>
        <v>193659</v>
      </c>
      <c r="L8" s="176">
        <f>H8-D8</f>
        <v>147063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680378</v>
      </c>
      <c r="D9" s="158">
        <v>662435</v>
      </c>
      <c r="E9" s="158">
        <v>343536</v>
      </c>
      <c r="F9" s="158">
        <v>565183</v>
      </c>
      <c r="G9" s="158">
        <v>588729</v>
      </c>
      <c r="H9" s="158">
        <v>582086</v>
      </c>
      <c r="I9" s="159">
        <f>IFERROR(H9/G9-1,"-")</f>
        <v>-1.128362964963503E-2</v>
      </c>
      <c r="J9" s="160">
        <f t="shared" ref="J9:J20" si="0">IFERROR(H9/D9-1,"-")</f>
        <v>-0.1212934099194638</v>
      </c>
      <c r="K9" s="158">
        <f t="shared" ref="K9:K19" si="1">H9-G9</f>
        <v>-6643</v>
      </c>
      <c r="L9" s="158">
        <f t="shared" ref="L9:L20" si="2">H9-D9</f>
        <v>-80349</v>
      </c>
      <c r="M9" s="159">
        <f>H9/H$8</f>
        <v>0.17054331702277706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0.27846927465634885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0.59024759406843053</v>
      </c>
      <c r="N11" s="79"/>
    </row>
    <row r="12" spans="1:14" x14ac:dyDescent="0.25">
      <c r="A12" s="1"/>
      <c r="B12" s="157" t="s">
        <v>107</v>
      </c>
      <c r="C12" s="158">
        <v>2632281</v>
      </c>
      <c r="D12" s="158">
        <v>2603629</v>
      </c>
      <c r="E12" s="158">
        <v>429672</v>
      </c>
      <c r="F12" s="158">
        <v>2555151</v>
      </c>
      <c r="G12" s="158">
        <v>2630739</v>
      </c>
      <c r="H12" s="158">
        <v>2831041</v>
      </c>
      <c r="I12" s="159">
        <f>IFERROR(H12/G12-1,"-")</f>
        <v>7.613906206583021E-2</v>
      </c>
      <c r="J12" s="160">
        <f t="shared" si="0"/>
        <v>8.7344241441464909E-2</v>
      </c>
      <c r="K12" s="158">
        <f t="shared" si="1"/>
        <v>200302</v>
      </c>
      <c r="L12" s="158">
        <f t="shared" si="2"/>
        <v>227412</v>
      </c>
      <c r="M12" s="159">
        <f>H12/H$8</f>
        <v>0.82945668297722297</v>
      </c>
      <c r="N12" s="79"/>
    </row>
    <row r="13" spans="1:14" s="56" customFormat="1" x14ac:dyDescent="0.25">
      <c r="A13" s="161"/>
      <c r="B13" s="162" t="s">
        <v>110</v>
      </c>
      <c r="C13" s="163">
        <v>1240617</v>
      </c>
      <c r="D13" s="163">
        <v>1284707</v>
      </c>
      <c r="E13" s="163">
        <v>85753</v>
      </c>
      <c r="F13" s="163">
        <v>1344872</v>
      </c>
      <c r="G13" s="163">
        <v>1338126</v>
      </c>
      <c r="H13" s="163">
        <v>1472854</v>
      </c>
      <c r="I13" s="164">
        <f t="shared" ref="I13:I20" si="3">IFERROR(H13/G13-1,"-")</f>
        <v>0.10068409103477549</v>
      </c>
      <c r="J13" s="165">
        <f t="shared" si="0"/>
        <v>0.14645129200665985</v>
      </c>
      <c r="K13" s="163">
        <f t="shared" si="1"/>
        <v>134728</v>
      </c>
      <c r="L13" s="163">
        <f t="shared" si="2"/>
        <v>188147</v>
      </c>
      <c r="M13" s="164">
        <f t="shared" ref="M13:M20" si="4">H13/H$8</f>
        <v>0.43152628073904076</v>
      </c>
      <c r="N13" s="166"/>
    </row>
    <row r="14" spans="1:14" s="56" customFormat="1" x14ac:dyDescent="0.25">
      <c r="A14" s="161"/>
      <c r="B14" s="162" t="s">
        <v>113</v>
      </c>
      <c r="C14" s="163">
        <v>405772</v>
      </c>
      <c r="D14" s="163">
        <v>327484</v>
      </c>
      <c r="E14" s="163">
        <v>85698</v>
      </c>
      <c r="F14" s="163">
        <v>236713</v>
      </c>
      <c r="G14" s="163">
        <v>240134</v>
      </c>
      <c r="H14" s="163">
        <v>239736</v>
      </c>
      <c r="I14" s="164">
        <f t="shared" si="3"/>
        <v>-1.6574079472294612E-3</v>
      </c>
      <c r="J14" s="165">
        <f t="shared" si="0"/>
        <v>-0.26794591491492714</v>
      </c>
      <c r="K14" s="163">
        <f t="shared" si="1"/>
        <v>-398</v>
      </c>
      <c r="L14" s="163">
        <f t="shared" si="2"/>
        <v>-87748</v>
      </c>
      <c r="M14" s="164">
        <f t="shared" si="4"/>
        <v>7.0239402166986459E-2</v>
      </c>
      <c r="N14" s="166"/>
    </row>
    <row r="15" spans="1:14" x14ac:dyDescent="0.25">
      <c r="A15" s="161"/>
      <c r="B15" s="162" t="s">
        <v>116</v>
      </c>
      <c r="C15" s="163">
        <v>129109</v>
      </c>
      <c r="D15" s="163">
        <v>144376</v>
      </c>
      <c r="E15" s="163">
        <v>40514</v>
      </c>
      <c r="F15" s="163">
        <v>143032</v>
      </c>
      <c r="G15" s="163">
        <v>165297</v>
      </c>
      <c r="H15" s="163">
        <v>174502</v>
      </c>
      <c r="I15" s="164">
        <f t="shared" si="3"/>
        <v>5.5687641034017465E-2</v>
      </c>
      <c r="J15" s="165">
        <f t="shared" si="0"/>
        <v>0.20866348977669413</v>
      </c>
      <c r="K15" s="163">
        <f t="shared" si="1"/>
        <v>9205</v>
      </c>
      <c r="L15" s="163">
        <f t="shared" si="2"/>
        <v>30126</v>
      </c>
      <c r="M15" s="164">
        <f t="shared" si="4"/>
        <v>5.1126723382985746E-2</v>
      </c>
      <c r="N15" s="79"/>
    </row>
    <row r="16" spans="1:14" x14ac:dyDescent="0.25">
      <c r="A16" s="161"/>
      <c r="B16" s="162" t="s">
        <v>123</v>
      </c>
      <c r="C16" s="163">
        <v>147136</v>
      </c>
      <c r="D16" s="163">
        <v>136160</v>
      </c>
      <c r="E16" s="163">
        <v>40533</v>
      </c>
      <c r="F16" s="163">
        <v>145474</v>
      </c>
      <c r="G16" s="163">
        <v>161643</v>
      </c>
      <c r="H16" s="163">
        <v>144801</v>
      </c>
      <c r="I16" s="164">
        <f t="shared" si="3"/>
        <v>-0.10419257252092573</v>
      </c>
      <c r="J16" s="165">
        <f t="shared" si="0"/>
        <v>6.3462103407755599E-2</v>
      </c>
      <c r="K16" s="163">
        <f t="shared" si="1"/>
        <v>-16842</v>
      </c>
      <c r="L16" s="163">
        <f t="shared" si="2"/>
        <v>8641</v>
      </c>
      <c r="M16" s="164">
        <f t="shared" si="4"/>
        <v>4.2424732510685952E-2</v>
      </c>
      <c r="N16" s="79"/>
    </row>
    <row r="17" spans="1:14" x14ac:dyDescent="0.25">
      <c r="A17" s="161"/>
      <c r="B17" s="162" t="s">
        <v>119</v>
      </c>
      <c r="C17" s="163">
        <v>89586</v>
      </c>
      <c r="D17" s="163">
        <v>87661</v>
      </c>
      <c r="E17" s="163">
        <v>41750</v>
      </c>
      <c r="F17" s="163">
        <v>82193</v>
      </c>
      <c r="G17" s="163">
        <v>95269</v>
      </c>
      <c r="H17" s="163">
        <v>97920</v>
      </c>
      <c r="I17" s="164">
        <f t="shared" si="3"/>
        <v>2.7826470310384321E-2</v>
      </c>
      <c r="J17" s="165">
        <f t="shared" si="0"/>
        <v>0.11703037838947772</v>
      </c>
      <c r="K17" s="163">
        <f t="shared" si="1"/>
        <v>2651</v>
      </c>
      <c r="L17" s="163">
        <f t="shared" si="2"/>
        <v>10259</v>
      </c>
      <c r="M17" s="164">
        <f t="shared" si="4"/>
        <v>2.8689234241796452E-2</v>
      </c>
      <c r="N17" s="79"/>
    </row>
    <row r="18" spans="1:14" x14ac:dyDescent="0.25">
      <c r="A18" s="161"/>
      <c r="B18" s="162" t="s">
        <v>128</v>
      </c>
      <c r="C18" s="163">
        <v>11259</v>
      </c>
      <c r="D18" s="163">
        <v>12759</v>
      </c>
      <c r="E18" s="163">
        <v>178</v>
      </c>
      <c r="F18" s="163">
        <v>13290</v>
      </c>
      <c r="G18" s="163">
        <v>9391</v>
      </c>
      <c r="H18" s="163">
        <v>9617</v>
      </c>
      <c r="I18" s="164">
        <f t="shared" si="3"/>
        <v>2.4065594718347461E-2</v>
      </c>
      <c r="J18" s="165">
        <f t="shared" si="0"/>
        <v>-0.24625754369464692</v>
      </c>
      <c r="K18" s="163">
        <f t="shared" si="1"/>
        <v>226</v>
      </c>
      <c r="L18" s="163">
        <f t="shared" si="2"/>
        <v>-3142</v>
      </c>
      <c r="M18" s="164">
        <f t="shared" si="4"/>
        <v>2.8176507935391798E-3</v>
      </c>
      <c r="N18" s="79"/>
    </row>
    <row r="19" spans="1:14" x14ac:dyDescent="0.25">
      <c r="A19" s="161" t="s">
        <v>144</v>
      </c>
      <c r="B19" s="162" t="s">
        <v>131</v>
      </c>
      <c r="C19" s="163">
        <v>7973</v>
      </c>
      <c r="D19" s="163">
        <v>10385</v>
      </c>
      <c r="E19" s="163">
        <v>358</v>
      </c>
      <c r="F19" s="163">
        <v>4669</v>
      </c>
      <c r="G19" s="163">
        <v>6376</v>
      </c>
      <c r="H19" s="163">
        <v>2663</v>
      </c>
      <c r="I19" s="164">
        <f t="shared" si="3"/>
        <v>-0.58234002509410288</v>
      </c>
      <c r="J19" s="165">
        <f t="shared" si="0"/>
        <v>-0.74357246027924884</v>
      </c>
      <c r="K19" s="163">
        <f t="shared" si="1"/>
        <v>-3713</v>
      </c>
      <c r="L19" s="163">
        <f t="shared" si="2"/>
        <v>-7722</v>
      </c>
      <c r="M19" s="164">
        <f t="shared" si="4"/>
        <v>7.802229451174832E-4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600829</v>
      </c>
      <c r="D20" s="169">
        <f t="shared" si="5"/>
        <v>600097</v>
      </c>
      <c r="E20" s="169">
        <f t="shared" si="5"/>
        <v>134888</v>
      </c>
      <c r="F20" s="169">
        <f t="shared" si="5"/>
        <v>584908</v>
      </c>
      <c r="G20" s="169">
        <f t="shared" si="5"/>
        <v>614503</v>
      </c>
      <c r="H20" s="169">
        <f t="shared" si="5"/>
        <v>688948</v>
      </c>
      <c r="I20" s="170">
        <f t="shared" si="3"/>
        <v>0.12114668276639828</v>
      </c>
      <c r="J20" s="171">
        <f t="shared" si="0"/>
        <v>0.14806106346140702</v>
      </c>
      <c r="K20" s="169">
        <f>H20-G20</f>
        <v>74445</v>
      </c>
      <c r="L20" s="169">
        <f t="shared" si="2"/>
        <v>88851</v>
      </c>
      <c r="M20" s="170">
        <f t="shared" si="4"/>
        <v>0.20185243619707088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1240781</v>
      </c>
      <c r="D22" s="176">
        <v>1271850</v>
      </c>
      <c r="E22" s="176">
        <v>285142</v>
      </c>
      <c r="F22" s="176">
        <v>1241553</v>
      </c>
      <c r="G22" s="176">
        <v>1271908</v>
      </c>
      <c r="H22" s="176">
        <v>1304294</v>
      </c>
      <c r="I22" s="177">
        <f>IFERROR(H22/G22-1,"-")</f>
        <v>2.5462533453677549E-2</v>
      </c>
      <c r="J22" s="177">
        <f>IFERROR(H22/D22-1,"-")</f>
        <v>2.550929748004882E-2</v>
      </c>
      <c r="K22" s="176">
        <f>H22-G22</f>
        <v>32386</v>
      </c>
      <c r="L22" s="176">
        <f>H22-D22</f>
        <v>32444</v>
      </c>
      <c r="M22" s="177">
        <f>H22/H$8</f>
        <v>0.38214048290614444</v>
      </c>
      <c r="N22" s="79"/>
    </row>
    <row r="23" spans="1:14" x14ac:dyDescent="0.25">
      <c r="A23" s="161" t="s">
        <v>96</v>
      </c>
      <c r="B23" s="157" t="s">
        <v>97</v>
      </c>
      <c r="C23" s="158">
        <v>157733</v>
      </c>
      <c r="D23" s="158">
        <v>192488</v>
      </c>
      <c r="E23" s="158">
        <v>115637</v>
      </c>
      <c r="F23" s="158">
        <v>165148</v>
      </c>
      <c r="G23" s="158">
        <v>131486</v>
      </c>
      <c r="H23" s="158">
        <v>132181</v>
      </c>
      <c r="I23" s="159">
        <f>IFERROR(H23/G23-1,"-")</f>
        <v>5.2857338423861755E-3</v>
      </c>
      <c r="J23" s="160">
        <f t="shared" ref="J23:J34" si="6">IFERROR(H23/D23-1,"-")</f>
        <v>-0.31330264743776237</v>
      </c>
      <c r="K23" s="158">
        <f t="shared" ref="K23:K33" si="7">H23-G23</f>
        <v>695</v>
      </c>
      <c r="L23" s="158">
        <f t="shared" ref="L23:L34" si="8">H23-D23</f>
        <v>-60307</v>
      </c>
      <c r="M23" s="159">
        <f>H23/H$8</f>
        <v>3.8727243375356379E-2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4.7532658468319521E-2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0.10692247900532269</v>
      </c>
      <c r="N25" s="79"/>
    </row>
    <row r="26" spans="1:14" x14ac:dyDescent="0.25">
      <c r="A26" s="161"/>
      <c r="B26" s="157" t="s">
        <v>107</v>
      </c>
      <c r="C26" s="158">
        <v>1083048</v>
      </c>
      <c r="D26" s="158">
        <v>1079362</v>
      </c>
      <c r="E26" s="158">
        <v>169505</v>
      </c>
      <c r="F26" s="158">
        <v>1076405</v>
      </c>
      <c r="G26" s="158">
        <v>1140422</v>
      </c>
      <c r="H26" s="158">
        <v>1172113</v>
      </c>
      <c r="I26" s="159">
        <f>IFERROR(H26/G26-1,"-")</f>
        <v>2.7788836062440092E-2</v>
      </c>
      <c r="J26" s="160">
        <f t="shared" si="6"/>
        <v>8.5931318686409242E-2</v>
      </c>
      <c r="K26" s="158">
        <f t="shared" si="7"/>
        <v>31691</v>
      </c>
      <c r="L26" s="158">
        <f t="shared" si="8"/>
        <v>92751</v>
      </c>
      <c r="M26" s="159">
        <f>H26/H$8</f>
        <v>0.34341323953078806</v>
      </c>
      <c r="N26" s="79"/>
    </row>
    <row r="27" spans="1:14" s="56" customFormat="1" x14ac:dyDescent="0.25">
      <c r="A27" s="161"/>
      <c r="B27" s="162" t="s">
        <v>110</v>
      </c>
      <c r="C27" s="163">
        <v>524684</v>
      </c>
      <c r="D27" s="163">
        <v>529315</v>
      </c>
      <c r="E27" s="163">
        <v>33819</v>
      </c>
      <c r="F27" s="163">
        <v>591418</v>
      </c>
      <c r="G27" s="163">
        <v>615291</v>
      </c>
      <c r="H27" s="163">
        <v>659079</v>
      </c>
      <c r="I27" s="164">
        <f t="shared" ref="I27:I34" si="9">IFERROR(H27/G27-1,"-")</f>
        <v>7.1166326177369843E-2</v>
      </c>
      <c r="J27" s="165">
        <f t="shared" si="6"/>
        <v>0.24515458658832645</v>
      </c>
      <c r="K27" s="163">
        <f t="shared" si="7"/>
        <v>43788</v>
      </c>
      <c r="L27" s="163">
        <f t="shared" si="8"/>
        <v>129764</v>
      </c>
      <c r="M27" s="164">
        <f t="shared" ref="M27:M34" si="10">H27/H$8</f>
        <v>0.19310122359935625</v>
      </c>
      <c r="N27" s="166"/>
    </row>
    <row r="28" spans="1:14" s="56" customFormat="1" x14ac:dyDescent="0.25">
      <c r="A28" s="161"/>
      <c r="B28" s="162" t="s">
        <v>113</v>
      </c>
      <c r="C28" s="163">
        <v>170307</v>
      </c>
      <c r="D28" s="163">
        <v>153414</v>
      </c>
      <c r="E28" s="163">
        <v>42943</v>
      </c>
      <c r="F28" s="163">
        <v>122390</v>
      </c>
      <c r="G28" s="163">
        <v>116172</v>
      </c>
      <c r="H28" s="163">
        <v>114502</v>
      </c>
      <c r="I28" s="164">
        <f t="shared" si="9"/>
        <v>-1.4375236717969919E-2</v>
      </c>
      <c r="J28" s="165">
        <f t="shared" si="6"/>
        <v>-0.25364047609735751</v>
      </c>
      <c r="K28" s="163">
        <f t="shared" si="7"/>
        <v>-1670</v>
      </c>
      <c r="L28" s="163">
        <f t="shared" si="8"/>
        <v>-38912</v>
      </c>
      <c r="M28" s="164">
        <f t="shared" si="10"/>
        <v>3.3547535734826155E-2</v>
      </c>
      <c r="N28" s="166"/>
    </row>
    <row r="29" spans="1:14" x14ac:dyDescent="0.25">
      <c r="A29" s="161"/>
      <c r="B29" s="162" t="s">
        <v>116</v>
      </c>
      <c r="C29" s="163">
        <v>44256</v>
      </c>
      <c r="D29" s="163">
        <v>50559</v>
      </c>
      <c r="E29" s="163">
        <v>17468</v>
      </c>
      <c r="F29" s="163">
        <v>50961</v>
      </c>
      <c r="G29" s="163">
        <v>64650</v>
      </c>
      <c r="H29" s="163">
        <v>45438</v>
      </c>
      <c r="I29" s="164">
        <f t="shared" si="9"/>
        <v>-0.29716937354988404</v>
      </c>
      <c r="J29" s="165">
        <f t="shared" si="6"/>
        <v>-0.10128760458078678</v>
      </c>
      <c r="K29" s="163">
        <f t="shared" si="7"/>
        <v>-19212</v>
      </c>
      <c r="L29" s="163">
        <f t="shared" si="8"/>
        <v>-5121</v>
      </c>
      <c r="M29" s="164">
        <f t="shared" si="10"/>
        <v>1.3312718805951258E-2</v>
      </c>
      <c r="N29" s="79"/>
    </row>
    <row r="30" spans="1:14" x14ac:dyDescent="0.25">
      <c r="A30" s="161"/>
      <c r="B30" s="162" t="s">
        <v>123</v>
      </c>
      <c r="C30" s="163">
        <v>61486</v>
      </c>
      <c r="D30" s="163">
        <v>57581</v>
      </c>
      <c r="E30" s="163">
        <v>19637</v>
      </c>
      <c r="F30" s="163">
        <v>65282</v>
      </c>
      <c r="G30" s="163">
        <v>68350</v>
      </c>
      <c r="H30" s="163">
        <v>57015</v>
      </c>
      <c r="I30" s="164">
        <f t="shared" si="9"/>
        <v>-0.16583760058522312</v>
      </c>
      <c r="J30" s="165">
        <f t="shared" si="6"/>
        <v>-9.8296313019919923E-3</v>
      </c>
      <c r="K30" s="163">
        <f t="shared" si="7"/>
        <v>-11335</v>
      </c>
      <c r="L30" s="163">
        <f t="shared" si="8"/>
        <v>-566</v>
      </c>
      <c r="M30" s="164">
        <f t="shared" si="10"/>
        <v>1.670462306266365E-2</v>
      </c>
      <c r="N30" s="79"/>
    </row>
    <row r="31" spans="1:14" x14ac:dyDescent="0.25">
      <c r="A31" s="161"/>
      <c r="B31" s="162" t="s">
        <v>119</v>
      </c>
      <c r="C31" s="163">
        <v>47244</v>
      </c>
      <c r="D31" s="163">
        <v>44661</v>
      </c>
      <c r="E31" s="163">
        <v>20281</v>
      </c>
      <c r="F31" s="163">
        <v>44123</v>
      </c>
      <c r="G31" s="163">
        <v>48757</v>
      </c>
      <c r="H31" s="163">
        <v>48568</v>
      </c>
      <c r="I31" s="164">
        <f t="shared" si="9"/>
        <v>-3.8763664704555278E-3</v>
      </c>
      <c r="J31" s="165">
        <f t="shared" si="6"/>
        <v>8.7481247620966762E-2</v>
      </c>
      <c r="K31" s="163">
        <f t="shared" si="7"/>
        <v>-189</v>
      </c>
      <c r="L31" s="163">
        <f t="shared" si="8"/>
        <v>3907</v>
      </c>
      <c r="M31" s="164">
        <f t="shared" si="10"/>
        <v>1.4229766428263584E-2</v>
      </c>
      <c r="N31" s="79"/>
    </row>
    <row r="32" spans="1:14" x14ac:dyDescent="0.25">
      <c r="A32" s="161"/>
      <c r="B32" s="162" t="s">
        <v>128</v>
      </c>
      <c r="C32" s="163">
        <v>4696</v>
      </c>
      <c r="D32" s="163">
        <v>5429</v>
      </c>
      <c r="E32" s="163">
        <v>42</v>
      </c>
      <c r="F32" s="163">
        <v>3696</v>
      </c>
      <c r="G32" s="163">
        <v>4628</v>
      </c>
      <c r="H32" s="163">
        <v>4370</v>
      </c>
      <c r="I32" s="164">
        <f t="shared" si="9"/>
        <v>-5.5747623163353466E-2</v>
      </c>
      <c r="J32" s="165">
        <f t="shared" si="6"/>
        <v>-0.19506354761466205</v>
      </c>
      <c r="K32" s="163">
        <f t="shared" si="7"/>
        <v>-258</v>
      </c>
      <c r="L32" s="163">
        <f t="shared" si="8"/>
        <v>-1059</v>
      </c>
      <c r="M32" s="164">
        <f t="shared" si="10"/>
        <v>1.2803508337076235E-3</v>
      </c>
      <c r="N32" s="79"/>
    </row>
    <row r="33" spans="1:14" x14ac:dyDescent="0.25">
      <c r="A33" s="161" t="s">
        <v>144</v>
      </c>
      <c r="B33" s="162" t="s">
        <v>131</v>
      </c>
      <c r="C33" s="163">
        <v>4098</v>
      </c>
      <c r="D33" s="163">
        <v>5354</v>
      </c>
      <c r="E33" s="163">
        <v>126</v>
      </c>
      <c r="F33" s="163">
        <v>2173</v>
      </c>
      <c r="G33" s="163">
        <v>2492</v>
      </c>
      <c r="H33" s="163">
        <v>1582</v>
      </c>
      <c r="I33" s="164">
        <f t="shared" si="9"/>
        <v>-0.3651685393258427</v>
      </c>
      <c r="J33" s="165">
        <f t="shared" si="6"/>
        <v>-0.7045199850579007</v>
      </c>
      <c r="K33" s="163">
        <f t="shared" si="7"/>
        <v>-910</v>
      </c>
      <c r="L33" s="163">
        <f t="shared" si="8"/>
        <v>-3772</v>
      </c>
      <c r="M33" s="164">
        <f t="shared" si="10"/>
        <v>4.6350458098980786E-4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226277</v>
      </c>
      <c r="D34" s="169">
        <f t="shared" si="11"/>
        <v>233049</v>
      </c>
      <c r="E34" s="169">
        <f t="shared" si="11"/>
        <v>35189</v>
      </c>
      <c r="F34" s="169">
        <f t="shared" si="11"/>
        <v>196362</v>
      </c>
      <c r="G34" s="169">
        <f t="shared" si="11"/>
        <v>220082</v>
      </c>
      <c r="H34" s="169">
        <f t="shared" si="11"/>
        <v>241559</v>
      </c>
      <c r="I34" s="170">
        <f t="shared" si="9"/>
        <v>9.7586354177079393E-2</v>
      </c>
      <c r="J34" s="171">
        <f t="shared" si="6"/>
        <v>3.6515925835339358E-2</v>
      </c>
      <c r="K34" s="169">
        <f>H34-G34</f>
        <v>21477</v>
      </c>
      <c r="L34" s="169">
        <f t="shared" si="8"/>
        <v>8510</v>
      </c>
      <c r="M34" s="170">
        <f t="shared" si="10"/>
        <v>7.0773516485029705E-2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979009</v>
      </c>
      <c r="D36" s="176">
        <v>967054</v>
      </c>
      <c r="E36" s="176">
        <v>191201</v>
      </c>
      <c r="F36" s="176">
        <v>895466</v>
      </c>
      <c r="G36" s="176">
        <v>947197</v>
      </c>
      <c r="H36" s="176">
        <v>936279</v>
      </c>
      <c r="I36" s="177">
        <f>IFERROR(H36/G36-1,"-")</f>
        <v>-1.1526641237250557E-2</v>
      </c>
      <c r="J36" s="177">
        <f>IFERROR(H36/D36-1,"-")</f>
        <v>-3.1823455567114189E-2</v>
      </c>
      <c r="K36" s="176">
        <f>H36-G36</f>
        <v>-10918</v>
      </c>
      <c r="L36" s="176">
        <f>H36-D36</f>
        <v>-30775</v>
      </c>
      <c r="M36" s="177">
        <f>H36/H$8</f>
        <v>0.27431707053385357</v>
      </c>
      <c r="N36" s="79"/>
    </row>
    <row r="37" spans="1:14" x14ac:dyDescent="0.25">
      <c r="A37" s="161" t="s">
        <v>96</v>
      </c>
      <c r="B37" s="157" t="s">
        <v>97</v>
      </c>
      <c r="C37" s="158">
        <v>121342</v>
      </c>
      <c r="D37" s="158">
        <v>108676</v>
      </c>
      <c r="E37" s="158">
        <v>60743</v>
      </c>
      <c r="F37" s="158">
        <v>87149</v>
      </c>
      <c r="G37" s="158">
        <v>132200</v>
      </c>
      <c r="H37" s="158">
        <v>90782</v>
      </c>
      <c r="I37" s="159">
        <f>IFERROR(H37/G37-1,"-")</f>
        <v>-0.31329803328290473</v>
      </c>
      <c r="J37" s="160">
        <f t="shared" ref="J37:J48" si="12">IFERROR(H37/D37-1,"-")</f>
        <v>-0.16465456954617397</v>
      </c>
      <c r="K37" s="158">
        <f t="shared" ref="K37:K47" si="13">H37-G37</f>
        <v>-41418</v>
      </c>
      <c r="L37" s="158">
        <f t="shared" ref="L37:L48" si="14">H37-D37</f>
        <v>-17894</v>
      </c>
      <c r="M37" s="159">
        <f>H37/H$8</f>
        <v>2.6597896884587066E-2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5.1589056018132344E-2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6.2024940765462284E-2</v>
      </c>
      <c r="N39" s="79"/>
    </row>
    <row r="40" spans="1:14" x14ac:dyDescent="0.25">
      <c r="A40" s="161"/>
      <c r="B40" s="157" t="s">
        <v>107</v>
      </c>
      <c r="C40" s="158">
        <v>857667</v>
      </c>
      <c r="D40" s="158">
        <v>858378</v>
      </c>
      <c r="E40" s="158">
        <v>130458</v>
      </c>
      <c r="F40" s="158">
        <v>808317</v>
      </c>
      <c r="G40" s="158">
        <v>814997</v>
      </c>
      <c r="H40" s="158">
        <v>845497</v>
      </c>
      <c r="I40" s="159">
        <f>IFERROR(H40/G40-1,"-")</f>
        <v>3.7423450638468525E-2</v>
      </c>
      <c r="J40" s="160">
        <f t="shared" si="12"/>
        <v>-1.5006209385608704E-2</v>
      </c>
      <c r="K40" s="158">
        <f t="shared" si="13"/>
        <v>30500</v>
      </c>
      <c r="L40" s="158">
        <f t="shared" si="14"/>
        <v>-12881</v>
      </c>
      <c r="M40" s="159">
        <f>H40/H$8</f>
        <v>0.24771917364926649</v>
      </c>
      <c r="N40" s="79"/>
    </row>
    <row r="41" spans="1:14" s="56" customFormat="1" x14ac:dyDescent="0.25">
      <c r="A41" s="161"/>
      <c r="B41" s="162" t="s">
        <v>110</v>
      </c>
      <c r="C41" s="163">
        <v>489202</v>
      </c>
      <c r="D41" s="163">
        <v>530867</v>
      </c>
      <c r="E41" s="163">
        <v>39763</v>
      </c>
      <c r="F41" s="163">
        <v>453711</v>
      </c>
      <c r="G41" s="163">
        <v>456116</v>
      </c>
      <c r="H41" s="163">
        <v>482673</v>
      </c>
      <c r="I41" s="164">
        <f t="shared" ref="I41:I48" si="15">IFERROR(H41/G41-1,"-")</f>
        <v>5.8224223662401764E-2</v>
      </c>
      <c r="J41" s="165">
        <f t="shared" si="12"/>
        <v>-9.0783567258842623E-2</v>
      </c>
      <c r="K41" s="163">
        <f t="shared" si="13"/>
        <v>26557</v>
      </c>
      <c r="L41" s="163">
        <f t="shared" si="14"/>
        <v>-48194</v>
      </c>
      <c r="M41" s="164">
        <f t="shared" ref="M41:M48" si="16">H41/H$8</f>
        <v>0.14141665399500225</v>
      </c>
      <c r="N41" s="166"/>
    </row>
    <row r="42" spans="1:14" s="56" customFormat="1" x14ac:dyDescent="0.25">
      <c r="A42" s="161"/>
      <c r="B42" s="162" t="s">
        <v>113</v>
      </c>
      <c r="C42" s="163">
        <v>50685</v>
      </c>
      <c r="D42" s="163">
        <v>30446</v>
      </c>
      <c r="E42" s="163">
        <v>9610</v>
      </c>
      <c r="F42" s="163">
        <v>23834</v>
      </c>
      <c r="G42" s="163">
        <v>24723</v>
      </c>
      <c r="H42" s="163">
        <v>25592</v>
      </c>
      <c r="I42" s="164">
        <f t="shared" si="15"/>
        <v>3.5149455972171673E-2</v>
      </c>
      <c r="J42" s="165">
        <f t="shared" si="12"/>
        <v>-0.15942981015568547</v>
      </c>
      <c r="K42" s="163">
        <f t="shared" si="13"/>
        <v>869</v>
      </c>
      <c r="L42" s="163">
        <f t="shared" si="14"/>
        <v>-4854</v>
      </c>
      <c r="M42" s="164">
        <f t="shared" si="16"/>
        <v>7.4981095048616709E-3</v>
      </c>
      <c r="N42" s="166"/>
    </row>
    <row r="43" spans="1:14" x14ac:dyDescent="0.25">
      <c r="A43" s="161"/>
      <c r="B43" s="162" t="s">
        <v>116</v>
      </c>
      <c r="C43" s="163">
        <v>19941</v>
      </c>
      <c r="D43" s="163">
        <v>20154</v>
      </c>
      <c r="E43" s="163">
        <v>7582</v>
      </c>
      <c r="F43" s="163">
        <v>26445</v>
      </c>
      <c r="G43" s="163">
        <v>28351</v>
      </c>
      <c r="H43" s="163">
        <v>28603</v>
      </c>
      <c r="I43" s="164">
        <f t="shared" si="15"/>
        <v>8.8885753588938687E-3</v>
      </c>
      <c r="J43" s="165">
        <f t="shared" si="12"/>
        <v>0.41922199067182686</v>
      </c>
      <c r="K43" s="163">
        <f t="shared" si="13"/>
        <v>252</v>
      </c>
      <c r="L43" s="163">
        <f t="shared" si="14"/>
        <v>8449</v>
      </c>
      <c r="M43" s="164">
        <f t="shared" si="16"/>
        <v>8.3802917383384804E-3</v>
      </c>
      <c r="N43" s="79"/>
    </row>
    <row r="44" spans="1:14" x14ac:dyDescent="0.25">
      <c r="A44" s="161"/>
      <c r="B44" s="162" t="s">
        <v>123</v>
      </c>
      <c r="C44" s="163">
        <v>59802</v>
      </c>
      <c r="D44" s="163">
        <v>56601</v>
      </c>
      <c r="E44" s="163">
        <v>14171</v>
      </c>
      <c r="F44" s="163">
        <v>56250</v>
      </c>
      <c r="G44" s="163">
        <v>60423</v>
      </c>
      <c r="H44" s="163">
        <v>53292</v>
      </c>
      <c r="I44" s="164">
        <f t="shared" si="15"/>
        <v>-0.11801797328831731</v>
      </c>
      <c r="J44" s="165">
        <f t="shared" si="12"/>
        <v>-5.8461864631366933E-2</v>
      </c>
      <c r="K44" s="163">
        <f t="shared" si="13"/>
        <v>-7131</v>
      </c>
      <c r="L44" s="163">
        <f t="shared" si="14"/>
        <v>-3309</v>
      </c>
      <c r="M44" s="164">
        <f t="shared" si="16"/>
        <v>1.5613834469095349E-2</v>
      </c>
      <c r="N44" s="79"/>
    </row>
    <row r="45" spans="1:14" x14ac:dyDescent="0.25">
      <c r="A45" s="161"/>
      <c r="B45" s="162" t="s">
        <v>119</v>
      </c>
      <c r="C45" s="163">
        <v>24273</v>
      </c>
      <c r="D45" s="163">
        <v>24873</v>
      </c>
      <c r="E45" s="163">
        <v>11092</v>
      </c>
      <c r="F45" s="163">
        <v>21835</v>
      </c>
      <c r="G45" s="163">
        <v>31558</v>
      </c>
      <c r="H45" s="163">
        <v>29115</v>
      </c>
      <c r="I45" s="164">
        <f t="shared" si="15"/>
        <v>-7.741301730147665E-2</v>
      </c>
      <c r="J45" s="165">
        <f t="shared" si="12"/>
        <v>0.17054637558798702</v>
      </c>
      <c r="K45" s="163">
        <f t="shared" si="13"/>
        <v>-2443</v>
      </c>
      <c r="L45" s="163">
        <f t="shared" si="14"/>
        <v>4242</v>
      </c>
      <c r="M45" s="164">
        <f t="shared" si="16"/>
        <v>8.5303008062694412E-3</v>
      </c>
      <c r="N45" s="79"/>
    </row>
    <row r="46" spans="1:14" x14ac:dyDescent="0.25">
      <c r="A46" s="161"/>
      <c r="B46" s="162" t="s">
        <v>128</v>
      </c>
      <c r="C46" s="163">
        <v>4928</v>
      </c>
      <c r="D46" s="163">
        <v>4214</v>
      </c>
      <c r="E46" s="163">
        <v>98</v>
      </c>
      <c r="F46" s="163">
        <v>6474</v>
      </c>
      <c r="G46" s="163">
        <v>3011</v>
      </c>
      <c r="H46" s="163">
        <v>3794</v>
      </c>
      <c r="I46" s="164">
        <f t="shared" si="15"/>
        <v>0.26004649618067077</v>
      </c>
      <c r="J46" s="165">
        <f t="shared" si="12"/>
        <v>-9.9667774086378724E-2</v>
      </c>
      <c r="K46" s="163">
        <f t="shared" si="13"/>
        <v>783</v>
      </c>
      <c r="L46" s="163">
        <f t="shared" si="14"/>
        <v>-420</v>
      </c>
      <c r="M46" s="164">
        <f t="shared" si="16"/>
        <v>1.1115906322852914E-3</v>
      </c>
      <c r="N46" s="79"/>
    </row>
    <row r="47" spans="1:14" x14ac:dyDescent="0.25">
      <c r="A47" s="161" t="s">
        <v>144</v>
      </c>
      <c r="B47" s="162" t="s">
        <v>131</v>
      </c>
      <c r="C47" s="163">
        <v>2497</v>
      </c>
      <c r="D47" s="163">
        <v>2562</v>
      </c>
      <c r="E47" s="163">
        <v>121</v>
      </c>
      <c r="F47" s="163">
        <v>989</v>
      </c>
      <c r="G47" s="163">
        <v>2710</v>
      </c>
      <c r="H47" s="163">
        <v>381</v>
      </c>
      <c r="I47" s="164">
        <f t="shared" si="15"/>
        <v>-0.85940959409594098</v>
      </c>
      <c r="J47" s="165">
        <f t="shared" si="12"/>
        <v>-0.85128805620608894</v>
      </c>
      <c r="K47" s="163">
        <f t="shared" si="13"/>
        <v>-2329</v>
      </c>
      <c r="L47" s="163">
        <f t="shared" si="14"/>
        <v>-2181</v>
      </c>
      <c r="M47" s="164">
        <f t="shared" si="16"/>
        <v>1.1162784156581341E-4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206339</v>
      </c>
      <c r="D48" s="169">
        <f t="shared" si="17"/>
        <v>188661</v>
      </c>
      <c r="E48" s="169">
        <f t="shared" si="17"/>
        <v>48021</v>
      </c>
      <c r="F48" s="169">
        <f t="shared" si="17"/>
        <v>218779</v>
      </c>
      <c r="G48" s="169">
        <f t="shared" si="17"/>
        <v>208105</v>
      </c>
      <c r="H48" s="169">
        <f t="shared" si="17"/>
        <v>222047</v>
      </c>
      <c r="I48" s="170">
        <f t="shared" si="15"/>
        <v>6.6995026549097725E-2</v>
      </c>
      <c r="J48" s="171">
        <f t="shared" si="12"/>
        <v>0.17696291231362071</v>
      </c>
      <c r="K48" s="169">
        <f>H48-G48</f>
        <v>13942</v>
      </c>
      <c r="L48" s="169">
        <f t="shared" si="14"/>
        <v>33386</v>
      </c>
      <c r="M48" s="170">
        <f t="shared" si="16"/>
        <v>6.5056764661848218E-2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23093</v>
      </c>
      <c r="D50" s="176">
        <v>16598</v>
      </c>
      <c r="E50" s="176">
        <v>3632</v>
      </c>
      <c r="F50" s="176">
        <v>14845</v>
      </c>
      <c r="G50" s="176">
        <v>12529</v>
      </c>
      <c r="H50" s="176">
        <v>16653</v>
      </c>
      <c r="I50" s="177">
        <f>IFERROR(H50/G50-1,"-")</f>
        <v>0.32915635725117731</v>
      </c>
      <c r="J50" s="177">
        <f>IFERROR(H50/D50-1,"-")</f>
        <v>3.3136522472587693E-3</v>
      </c>
      <c r="K50" s="176">
        <f>H50-G50</f>
        <v>4124</v>
      </c>
      <c r="L50" s="176">
        <f>H50-D50</f>
        <v>55</v>
      </c>
      <c r="M50" s="177">
        <f>H50/H$8</f>
        <v>4.8791035317466945E-3</v>
      </c>
      <c r="N50" s="79"/>
    </row>
    <row r="51" spans="1:14" x14ac:dyDescent="0.25">
      <c r="A51" s="161" t="s">
        <v>96</v>
      </c>
      <c r="B51" s="157" t="s">
        <v>97</v>
      </c>
      <c r="C51" s="158">
        <v>6086</v>
      </c>
      <c r="D51" s="158">
        <v>3536</v>
      </c>
      <c r="E51" s="158">
        <v>2492</v>
      </c>
      <c r="F51" s="158">
        <v>3184</v>
      </c>
      <c r="G51" s="158">
        <v>2887</v>
      </c>
      <c r="H51" s="158">
        <v>2116</v>
      </c>
      <c r="I51" s="159">
        <f>IFERROR(H51/G51-1,"-")</f>
        <v>-0.26705923103567719</v>
      </c>
      <c r="J51" s="160">
        <f t="shared" ref="J51:J62" si="18">IFERROR(H51/D51-1,"-")</f>
        <v>-0.40158371040723984</v>
      </c>
      <c r="K51" s="158">
        <f t="shared" ref="K51:K61" si="19">H51-G51</f>
        <v>-771</v>
      </c>
      <c r="L51" s="158">
        <f t="shared" ref="L51:L62" si="20">H51-D51</f>
        <v>-1420</v>
      </c>
      <c r="M51" s="159">
        <f>H51/H$8</f>
        <v>6.1995935105842821E-4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2.8756621127781065E-3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2.432373597583682E-3</v>
      </c>
      <c r="N53" s="79"/>
    </row>
    <row r="54" spans="1:14" x14ac:dyDescent="0.25">
      <c r="A54" s="161"/>
      <c r="B54" s="157" t="s">
        <v>107</v>
      </c>
      <c r="C54" s="158">
        <v>17007</v>
      </c>
      <c r="D54" s="158">
        <v>13062</v>
      </c>
      <c r="E54" s="158">
        <v>1140</v>
      </c>
      <c r="F54" s="158">
        <v>11661</v>
      </c>
      <c r="G54" s="158">
        <v>9642</v>
      </c>
      <c r="H54" s="158">
        <v>14537</v>
      </c>
      <c r="I54" s="159">
        <f>IFERROR(H54/G54-1,"-")</f>
        <v>0.50767475627463177</v>
      </c>
      <c r="J54" s="160">
        <f t="shared" si="18"/>
        <v>0.11292298269790235</v>
      </c>
      <c r="K54" s="158">
        <f t="shared" si="19"/>
        <v>4895</v>
      </c>
      <c r="L54" s="158">
        <f t="shared" si="20"/>
        <v>1475</v>
      </c>
      <c r="M54" s="159">
        <f>H54/H$8</f>
        <v>4.2591441806882659E-3</v>
      </c>
      <c r="N54" s="79"/>
    </row>
    <row r="55" spans="1:14" s="56" customFormat="1" x14ac:dyDescent="0.25">
      <c r="A55" s="161"/>
      <c r="B55" s="162" t="s">
        <v>110</v>
      </c>
      <c r="C55" s="163">
        <v>5452</v>
      </c>
      <c r="D55" s="163">
        <v>4944</v>
      </c>
      <c r="E55" s="163">
        <v>81</v>
      </c>
      <c r="F55" s="163">
        <v>5102</v>
      </c>
      <c r="G55" s="163">
        <v>3569</v>
      </c>
      <c r="H55" s="163">
        <v>6181</v>
      </c>
      <c r="I55" s="164">
        <f t="shared" ref="I55:I62" si="21">IFERROR(H55/G55-1,"-")</f>
        <v>0.73185766321098344</v>
      </c>
      <c r="J55" s="165">
        <f t="shared" si="18"/>
        <v>0.25020226537216828</v>
      </c>
      <c r="K55" s="163">
        <f t="shared" si="19"/>
        <v>2612</v>
      </c>
      <c r="L55" s="163">
        <f t="shared" si="20"/>
        <v>1237</v>
      </c>
      <c r="M55" s="164">
        <f t="shared" ref="M55:M62" si="22">H55/H$8</f>
        <v>1.8109493142212405E-3</v>
      </c>
      <c r="N55" s="166"/>
    </row>
    <row r="56" spans="1:14" s="56" customFormat="1" x14ac:dyDescent="0.25">
      <c r="A56" s="161"/>
      <c r="B56" s="162" t="s">
        <v>113</v>
      </c>
      <c r="C56" s="163">
        <v>6991</v>
      </c>
      <c r="D56" s="163">
        <v>3114</v>
      </c>
      <c r="E56" s="163">
        <v>256</v>
      </c>
      <c r="F56" s="163">
        <v>2314</v>
      </c>
      <c r="G56" s="163">
        <v>1791</v>
      </c>
      <c r="H56" s="163">
        <v>2519</v>
      </c>
      <c r="I56" s="164">
        <f t="shared" si="21"/>
        <v>0.40647682858738143</v>
      </c>
      <c r="J56" s="165">
        <f t="shared" si="18"/>
        <v>-0.19107257546563905</v>
      </c>
      <c r="K56" s="163">
        <f t="shared" si="19"/>
        <v>728</v>
      </c>
      <c r="L56" s="163">
        <f t="shared" si="20"/>
        <v>-595</v>
      </c>
      <c r="M56" s="164">
        <f t="shared" si="22"/>
        <v>7.3803289476190011E-4</v>
      </c>
      <c r="N56" s="166"/>
    </row>
    <row r="57" spans="1:14" x14ac:dyDescent="0.25">
      <c r="A57" s="161"/>
      <c r="B57" s="162" t="s">
        <v>116</v>
      </c>
      <c r="C57" s="163">
        <v>514</v>
      </c>
      <c r="D57" s="163">
        <v>876</v>
      </c>
      <c r="E57" s="163">
        <v>227</v>
      </c>
      <c r="F57" s="163">
        <v>844</v>
      </c>
      <c r="G57" s="163">
        <v>638</v>
      </c>
      <c r="H57" s="163">
        <v>993</v>
      </c>
      <c r="I57" s="164">
        <f t="shared" si="21"/>
        <v>0.55642633228840133</v>
      </c>
      <c r="J57" s="165">
        <f t="shared" si="18"/>
        <v>0.13356164383561642</v>
      </c>
      <c r="K57" s="163">
        <f t="shared" si="19"/>
        <v>355</v>
      </c>
      <c r="L57" s="163">
        <f t="shared" si="20"/>
        <v>117</v>
      </c>
      <c r="M57" s="164">
        <f t="shared" si="22"/>
        <v>2.9093555557704122E-4</v>
      </c>
      <c r="N57" s="79"/>
    </row>
    <row r="58" spans="1:14" x14ac:dyDescent="0.25">
      <c r="A58" s="161"/>
      <c r="B58" s="162" t="s">
        <v>123</v>
      </c>
      <c r="C58" s="163">
        <v>259</v>
      </c>
      <c r="D58" s="163">
        <v>355</v>
      </c>
      <c r="E58" s="163">
        <v>323</v>
      </c>
      <c r="F58" s="163">
        <v>218</v>
      </c>
      <c r="G58" s="163">
        <v>96</v>
      </c>
      <c r="H58" s="163">
        <v>510</v>
      </c>
      <c r="I58" s="164">
        <f t="shared" si="21"/>
        <v>4.3125</v>
      </c>
      <c r="J58" s="165">
        <f t="shared" si="18"/>
        <v>0.43661971830985924</v>
      </c>
      <c r="K58" s="163">
        <f t="shared" si="19"/>
        <v>414</v>
      </c>
      <c r="L58" s="163">
        <f t="shared" si="20"/>
        <v>155</v>
      </c>
      <c r="M58" s="164">
        <f t="shared" si="22"/>
        <v>1.4942309500935651E-4</v>
      </c>
      <c r="N58" s="79"/>
    </row>
    <row r="59" spans="1:14" x14ac:dyDescent="0.25">
      <c r="A59" s="161"/>
      <c r="B59" s="162" t="s">
        <v>119</v>
      </c>
      <c r="C59" s="163">
        <v>234</v>
      </c>
      <c r="D59" s="163">
        <v>116</v>
      </c>
      <c r="E59" s="163">
        <v>68</v>
      </c>
      <c r="F59" s="163">
        <v>313</v>
      </c>
      <c r="G59" s="163">
        <v>284</v>
      </c>
      <c r="H59" s="163">
        <v>282</v>
      </c>
      <c r="I59" s="164">
        <f t="shared" si="21"/>
        <v>-7.0422535211267512E-3</v>
      </c>
      <c r="J59" s="165">
        <f t="shared" si="18"/>
        <v>1.4310344827586206</v>
      </c>
      <c r="K59" s="163">
        <f t="shared" si="19"/>
        <v>-2</v>
      </c>
      <c r="L59" s="163">
        <f t="shared" si="20"/>
        <v>166</v>
      </c>
      <c r="M59" s="164">
        <f t="shared" si="22"/>
        <v>8.2622181946350072E-5</v>
      </c>
      <c r="N59" s="79"/>
    </row>
    <row r="60" spans="1:14" x14ac:dyDescent="0.25">
      <c r="A60" s="161"/>
      <c r="B60" s="162" t="s">
        <v>128</v>
      </c>
      <c r="C60" s="163">
        <v>31</v>
      </c>
      <c r="D60" s="163">
        <v>38</v>
      </c>
      <c r="E60" s="163">
        <v>0</v>
      </c>
      <c r="F60" s="163">
        <v>21</v>
      </c>
      <c r="G60" s="163">
        <v>29</v>
      </c>
      <c r="H60" s="163">
        <v>35</v>
      </c>
      <c r="I60" s="164">
        <f t="shared" si="21"/>
        <v>0.2068965517241379</v>
      </c>
      <c r="J60" s="165">
        <f t="shared" si="18"/>
        <v>-7.8947368421052655E-2</v>
      </c>
      <c r="K60" s="163">
        <f t="shared" si="19"/>
        <v>6</v>
      </c>
      <c r="L60" s="163">
        <f t="shared" si="20"/>
        <v>-3</v>
      </c>
      <c r="M60" s="164">
        <f t="shared" si="22"/>
        <v>1.0254526128093095E-5</v>
      </c>
      <c r="N60" s="79"/>
    </row>
    <row r="61" spans="1:14" x14ac:dyDescent="0.25">
      <c r="A61" s="161" t="s">
        <v>144</v>
      </c>
      <c r="B61" s="162" t="s">
        <v>131</v>
      </c>
      <c r="C61" s="163">
        <v>68</v>
      </c>
      <c r="D61" s="163">
        <v>36</v>
      </c>
      <c r="E61" s="163">
        <v>0</v>
      </c>
      <c r="F61" s="163">
        <v>4</v>
      </c>
      <c r="G61" s="163">
        <v>15</v>
      </c>
      <c r="H61" s="163">
        <v>13</v>
      </c>
      <c r="I61" s="164">
        <f t="shared" si="21"/>
        <v>-0.1333333333333333</v>
      </c>
      <c r="J61" s="165">
        <f t="shared" si="18"/>
        <v>-0.63888888888888884</v>
      </c>
      <c r="K61" s="163">
        <f t="shared" si="19"/>
        <v>-2</v>
      </c>
      <c r="L61" s="163">
        <f t="shared" si="20"/>
        <v>-23</v>
      </c>
      <c r="M61" s="164">
        <f t="shared" si="22"/>
        <v>3.8088239904345781E-6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3458</v>
      </c>
      <c r="D62" s="169">
        <f t="shared" si="23"/>
        <v>3583</v>
      </c>
      <c r="E62" s="169">
        <f t="shared" si="23"/>
        <v>185</v>
      </c>
      <c r="F62" s="169">
        <f t="shared" si="23"/>
        <v>2845</v>
      </c>
      <c r="G62" s="169">
        <f t="shared" si="23"/>
        <v>3220</v>
      </c>
      <c r="H62" s="169">
        <f t="shared" si="23"/>
        <v>4004</v>
      </c>
      <c r="I62" s="170">
        <f t="shared" si="21"/>
        <v>0.24347826086956514</v>
      </c>
      <c r="J62" s="171">
        <f t="shared" si="18"/>
        <v>0.1174993022606754</v>
      </c>
      <c r="K62" s="169">
        <f>H62-G62</f>
        <v>784</v>
      </c>
      <c r="L62" s="169">
        <f t="shared" si="20"/>
        <v>421</v>
      </c>
      <c r="M62" s="170">
        <f t="shared" si="22"/>
        <v>1.17311778905385E-3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86836</v>
      </c>
      <c r="D64" s="176">
        <v>94508</v>
      </c>
      <c r="E64" s="176">
        <v>25944</v>
      </c>
      <c r="F64" s="176">
        <v>125617</v>
      </c>
      <c r="G64" s="176">
        <v>71685</v>
      </c>
      <c r="H64" s="176">
        <v>168193</v>
      </c>
      <c r="I64" s="177">
        <f>IFERROR(H64/G64-1,"-")</f>
        <v>1.3462788588965613</v>
      </c>
      <c r="J64" s="177">
        <f>IFERROR(H64/D64-1,"-")</f>
        <v>0.77966944597282772</v>
      </c>
      <c r="K64" s="176">
        <f>H64-G64</f>
        <v>96508</v>
      </c>
      <c r="L64" s="176">
        <f>H64-D64</f>
        <v>73685</v>
      </c>
      <c r="M64" s="177">
        <f>H64/H$8</f>
        <v>4.9278271801781764E-2</v>
      </c>
      <c r="N64" s="79"/>
    </row>
    <row r="65" spans="1:14" x14ac:dyDescent="0.25">
      <c r="A65" s="161" t="s">
        <v>96</v>
      </c>
      <c r="B65" s="157" t="s">
        <v>97</v>
      </c>
      <c r="C65" s="158">
        <v>26719</v>
      </c>
      <c r="D65" s="158">
        <v>28067</v>
      </c>
      <c r="E65" s="158">
        <v>19800</v>
      </c>
      <c r="F65" s="158">
        <v>5290</v>
      </c>
      <c r="G65" s="158">
        <v>16051</v>
      </c>
      <c r="H65" s="158">
        <v>35528</v>
      </c>
      <c r="I65" s="159">
        <f>IFERROR(H65/G65-1,"-")</f>
        <v>1.2134446451934457</v>
      </c>
      <c r="J65" s="160">
        <f t="shared" ref="J65:J76" si="24">IFERROR(H65/D65-1,"-")</f>
        <v>0.26582819681476466</v>
      </c>
      <c r="K65" s="158">
        <f t="shared" ref="K65:K75" si="25">H65-G65</f>
        <v>19477</v>
      </c>
      <c r="L65" s="158">
        <f t="shared" ref="L65:L76" si="26">H65-D65</f>
        <v>7461</v>
      </c>
      <c r="M65" s="159">
        <f>H65/H$8</f>
        <v>1.04092229793969E-2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2.5862793854433193E-2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2.7110330204530918E-2</v>
      </c>
      <c r="N67" s="79"/>
    </row>
    <row r="68" spans="1:14" x14ac:dyDescent="0.25">
      <c r="A68" s="161"/>
      <c r="B68" s="157" t="s">
        <v>107</v>
      </c>
      <c r="C68" s="158">
        <v>60117</v>
      </c>
      <c r="D68" s="158">
        <v>66441</v>
      </c>
      <c r="E68" s="158">
        <v>6144</v>
      </c>
      <c r="F68" s="158">
        <v>120327</v>
      </c>
      <c r="G68" s="158">
        <v>55634</v>
      </c>
      <c r="H68" s="158">
        <v>132665</v>
      </c>
      <c r="I68" s="159">
        <f>IFERROR(H68/G68-1,"-")</f>
        <v>1.3846029406478051</v>
      </c>
      <c r="J68" s="160">
        <f t="shared" si="24"/>
        <v>0.99673394440180019</v>
      </c>
      <c r="K68" s="158">
        <f t="shared" si="25"/>
        <v>77031</v>
      </c>
      <c r="L68" s="158">
        <f t="shared" si="26"/>
        <v>66224</v>
      </c>
      <c r="M68" s="159">
        <f>H68/H$8</f>
        <v>3.8869048822384872E-2</v>
      </c>
      <c r="N68" s="79"/>
    </row>
    <row r="69" spans="1:14" s="56" customFormat="1" x14ac:dyDescent="0.25">
      <c r="A69" s="161"/>
      <c r="B69" s="162" t="s">
        <v>110</v>
      </c>
      <c r="C69" s="163">
        <v>30286</v>
      </c>
      <c r="D69" s="163">
        <v>30809</v>
      </c>
      <c r="E69" s="163">
        <v>23</v>
      </c>
      <c r="F69" s="163">
        <v>79516</v>
      </c>
      <c r="G69" s="163">
        <v>27254</v>
      </c>
      <c r="H69" s="163">
        <v>71431</v>
      </c>
      <c r="I69" s="164">
        <f t="shared" ref="I69:I76" si="27">IFERROR(H69/G69-1,"-")</f>
        <v>1.6209363763117342</v>
      </c>
      <c r="J69" s="165">
        <f t="shared" si="24"/>
        <v>1.3185108247589992</v>
      </c>
      <c r="K69" s="163">
        <f t="shared" si="25"/>
        <v>44177</v>
      </c>
      <c r="L69" s="163">
        <f t="shared" si="26"/>
        <v>40622</v>
      </c>
      <c r="M69" s="164">
        <f t="shared" ref="M69:M76" si="28">H69/H$8</f>
        <v>2.0928315881594797E-2</v>
      </c>
      <c r="N69" s="166"/>
    </row>
    <row r="70" spans="1:14" s="56" customFormat="1" x14ac:dyDescent="0.25">
      <c r="A70" s="161"/>
      <c r="B70" s="162" t="s">
        <v>113</v>
      </c>
      <c r="C70" s="163">
        <v>7588</v>
      </c>
      <c r="D70" s="163">
        <v>5599</v>
      </c>
      <c r="E70" s="163">
        <v>2866</v>
      </c>
      <c r="F70" s="163">
        <v>1422</v>
      </c>
      <c r="G70" s="163">
        <v>4882</v>
      </c>
      <c r="H70" s="163">
        <v>3525</v>
      </c>
      <c r="I70" s="164">
        <f t="shared" si="27"/>
        <v>-0.27795985251945921</v>
      </c>
      <c r="J70" s="165">
        <f t="shared" si="24"/>
        <v>-0.37042328987319162</v>
      </c>
      <c r="K70" s="163">
        <f t="shared" si="25"/>
        <v>-1357</v>
      </c>
      <c r="L70" s="163">
        <f t="shared" si="26"/>
        <v>-2074</v>
      </c>
      <c r="M70" s="164">
        <f t="shared" si="28"/>
        <v>1.032777274329376E-3</v>
      </c>
      <c r="N70" s="166"/>
    </row>
    <row r="71" spans="1:14" x14ac:dyDescent="0.25">
      <c r="A71" s="161"/>
      <c r="B71" s="162" t="s">
        <v>116</v>
      </c>
      <c r="C71" s="163">
        <v>5593</v>
      </c>
      <c r="D71" s="163">
        <v>8534</v>
      </c>
      <c r="E71" s="163">
        <v>313</v>
      </c>
      <c r="F71" s="163">
        <v>12685</v>
      </c>
      <c r="G71" s="163">
        <v>2059</v>
      </c>
      <c r="H71" s="163">
        <v>17326</v>
      </c>
      <c r="I71" s="164">
        <f t="shared" si="27"/>
        <v>7.4147644487615345</v>
      </c>
      <c r="J71" s="165">
        <f t="shared" si="24"/>
        <v>1.0302320131239746</v>
      </c>
      <c r="K71" s="163">
        <f t="shared" si="25"/>
        <v>15267</v>
      </c>
      <c r="L71" s="163">
        <f t="shared" si="26"/>
        <v>8792</v>
      </c>
      <c r="M71" s="164">
        <f t="shared" si="28"/>
        <v>5.0762834198668843E-3</v>
      </c>
      <c r="N71" s="79"/>
    </row>
    <row r="72" spans="1:14" x14ac:dyDescent="0.25">
      <c r="A72" s="161"/>
      <c r="B72" s="162" t="s">
        <v>123</v>
      </c>
      <c r="C72" s="163">
        <v>849</v>
      </c>
      <c r="D72" s="163">
        <v>741</v>
      </c>
      <c r="E72" s="163">
        <v>307</v>
      </c>
      <c r="F72" s="163">
        <v>2405</v>
      </c>
      <c r="G72" s="163">
        <v>2648</v>
      </c>
      <c r="H72" s="163">
        <v>6279</v>
      </c>
      <c r="I72" s="164">
        <f t="shared" si="27"/>
        <v>1.3712235649546827</v>
      </c>
      <c r="J72" s="165">
        <f t="shared" si="24"/>
        <v>7.473684210526315</v>
      </c>
      <c r="K72" s="163">
        <f t="shared" si="25"/>
        <v>3631</v>
      </c>
      <c r="L72" s="163">
        <f t="shared" si="26"/>
        <v>5538</v>
      </c>
      <c r="M72" s="164">
        <f t="shared" si="28"/>
        <v>1.8396619873799012E-3</v>
      </c>
      <c r="N72" s="79"/>
    </row>
    <row r="73" spans="1:14" x14ac:dyDescent="0.25">
      <c r="A73" s="161"/>
      <c r="B73" s="162" t="s">
        <v>119</v>
      </c>
      <c r="C73" s="163">
        <v>851</v>
      </c>
      <c r="D73" s="163">
        <v>1197</v>
      </c>
      <c r="E73" s="163">
        <v>1415</v>
      </c>
      <c r="F73" s="163">
        <v>1991</v>
      </c>
      <c r="G73" s="163">
        <v>673</v>
      </c>
      <c r="H73" s="163">
        <v>3376</v>
      </c>
      <c r="I73" s="164">
        <f t="shared" si="27"/>
        <v>4.0163447251114412</v>
      </c>
      <c r="J73" s="165">
        <f t="shared" si="24"/>
        <v>1.8203842940685044</v>
      </c>
      <c r="K73" s="163">
        <f t="shared" si="25"/>
        <v>2703</v>
      </c>
      <c r="L73" s="163">
        <f t="shared" si="26"/>
        <v>2179</v>
      </c>
      <c r="M73" s="164">
        <f t="shared" si="28"/>
        <v>9.8912229166977974E-4</v>
      </c>
      <c r="N73" s="79"/>
    </row>
    <row r="74" spans="1:14" x14ac:dyDescent="0.25">
      <c r="A74" s="161"/>
      <c r="B74" s="162" t="s">
        <v>128</v>
      </c>
      <c r="C74" s="163">
        <v>27</v>
      </c>
      <c r="D74" s="163">
        <v>171</v>
      </c>
      <c r="E74" s="163">
        <v>0</v>
      </c>
      <c r="F74" s="163">
        <v>46</v>
      </c>
      <c r="G74" s="163">
        <v>30</v>
      </c>
      <c r="H74" s="163">
        <v>0</v>
      </c>
      <c r="I74" s="164">
        <f t="shared" si="27"/>
        <v>-1</v>
      </c>
      <c r="J74" s="165">
        <f t="shared" si="24"/>
        <v>-1</v>
      </c>
      <c r="K74" s="163">
        <f t="shared" si="25"/>
        <v>-30</v>
      </c>
      <c r="L74" s="163">
        <f t="shared" si="26"/>
        <v>-171</v>
      </c>
      <c r="M74" s="164">
        <f t="shared" si="28"/>
        <v>0</v>
      </c>
      <c r="N74" s="79"/>
    </row>
    <row r="75" spans="1:14" x14ac:dyDescent="0.25">
      <c r="A75" s="161" t="s">
        <v>144</v>
      </c>
      <c r="B75" s="162" t="s">
        <v>131</v>
      </c>
      <c r="C75" s="163">
        <v>44</v>
      </c>
      <c r="D75" s="163">
        <v>270</v>
      </c>
      <c r="E75" s="163">
        <v>0</v>
      </c>
      <c r="F75" s="163">
        <v>195</v>
      </c>
      <c r="G75" s="163">
        <v>68</v>
      </c>
      <c r="H75" s="163">
        <v>0</v>
      </c>
      <c r="I75" s="164">
        <f t="shared" si="27"/>
        <v>-1</v>
      </c>
      <c r="J75" s="165">
        <f t="shared" si="24"/>
        <v>-1</v>
      </c>
      <c r="K75" s="163">
        <f t="shared" si="25"/>
        <v>-68</v>
      </c>
      <c r="L75" s="163">
        <f t="shared" si="26"/>
        <v>-270</v>
      </c>
      <c r="M75" s="164">
        <f t="shared" si="28"/>
        <v>0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14879</v>
      </c>
      <c r="D76" s="169">
        <f t="shared" si="29"/>
        <v>19120</v>
      </c>
      <c r="E76" s="169">
        <f t="shared" si="29"/>
        <v>1220</v>
      </c>
      <c r="F76" s="169">
        <f t="shared" si="29"/>
        <v>22067</v>
      </c>
      <c r="G76" s="169">
        <f t="shared" si="29"/>
        <v>18020</v>
      </c>
      <c r="H76" s="169">
        <f t="shared" si="29"/>
        <v>30728</v>
      </c>
      <c r="I76" s="170">
        <f t="shared" si="27"/>
        <v>0.70521642619311886</v>
      </c>
      <c r="J76" s="171">
        <f t="shared" si="24"/>
        <v>0.607112970711297</v>
      </c>
      <c r="K76" s="169">
        <f>H76-G76</f>
        <v>12708</v>
      </c>
      <c r="L76" s="169">
        <f t="shared" si="26"/>
        <v>11608</v>
      </c>
      <c r="M76" s="170">
        <f t="shared" si="28"/>
        <v>9.002887967544131E-3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564450</v>
      </c>
      <c r="D78" s="176">
        <v>512668</v>
      </c>
      <c r="E78" s="176">
        <v>115808</v>
      </c>
      <c r="F78" s="176">
        <v>416027</v>
      </c>
      <c r="G78" s="176">
        <v>480859</v>
      </c>
      <c r="H78" s="176">
        <v>551869</v>
      </c>
      <c r="I78" s="177">
        <f>IFERROR(H78/G78-1,"-")</f>
        <v>0.14767322645515635</v>
      </c>
      <c r="J78" s="177">
        <f>IFERROR(H78/D78-1,"-")</f>
        <v>7.6464690598984086E-2</v>
      </c>
      <c r="K78" s="176">
        <f>H78-G78</f>
        <v>71010</v>
      </c>
      <c r="L78" s="176">
        <f>H78-D78</f>
        <v>39201</v>
      </c>
      <c r="M78" s="177">
        <f>H78/H$8</f>
        <v>0.1616901451367031</v>
      </c>
      <c r="N78" s="79"/>
    </row>
    <row r="79" spans="1:14" x14ac:dyDescent="0.25">
      <c r="A79" s="161" t="s">
        <v>96</v>
      </c>
      <c r="B79" s="157" t="s">
        <v>97</v>
      </c>
      <c r="C79" s="158">
        <v>257257</v>
      </c>
      <c r="D79" s="158">
        <v>225008</v>
      </c>
      <c r="E79" s="158">
        <v>66105</v>
      </c>
      <c r="F79" s="158">
        <v>197193</v>
      </c>
      <c r="G79" s="158">
        <v>202524</v>
      </c>
      <c r="H79" s="158">
        <v>229806</v>
      </c>
      <c r="I79" s="159">
        <f>IFERROR(H79/G79-1,"-")</f>
        <v>0.13470996030100135</v>
      </c>
      <c r="J79" s="160">
        <f t="shared" ref="J79:J90" si="30">IFERROR(H79/D79-1,"-")</f>
        <v>2.1323686268932551E-2</v>
      </c>
      <c r="K79" s="158">
        <f t="shared" ref="K79:K89" si="31">H79-G79</f>
        <v>27282</v>
      </c>
      <c r="L79" s="158">
        <f t="shared" ref="L79:L90" si="32">H79-D79</f>
        <v>4798</v>
      </c>
      <c r="M79" s="159">
        <f>H79/H$8</f>
        <v>6.7330046611216054E-2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6.1595715600386389E-2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0.28770039907685824</v>
      </c>
      <c r="N81" s="79"/>
    </row>
    <row r="82" spans="1:14" x14ac:dyDescent="0.25">
      <c r="A82" s="161"/>
      <c r="B82" s="157" t="s">
        <v>107</v>
      </c>
      <c r="C82" s="158">
        <v>307193</v>
      </c>
      <c r="D82" s="158">
        <v>287660</v>
      </c>
      <c r="E82" s="158">
        <v>49703</v>
      </c>
      <c r="F82" s="158">
        <v>218834</v>
      </c>
      <c r="G82" s="158">
        <v>278335</v>
      </c>
      <c r="H82" s="158">
        <v>322063</v>
      </c>
      <c r="I82" s="159">
        <f>IFERROR(H82/G82-1,"-")</f>
        <v>0.1571056460739757</v>
      </c>
      <c r="J82" s="160">
        <f t="shared" si="30"/>
        <v>0.11959605089341574</v>
      </c>
      <c r="K82" s="158">
        <f t="shared" si="31"/>
        <v>43728</v>
      </c>
      <c r="L82" s="158">
        <f t="shared" si="32"/>
        <v>34403</v>
      </c>
      <c r="M82" s="159">
        <f>H82/H$8</f>
        <v>9.4360098525487032E-2</v>
      </c>
      <c r="N82" s="79"/>
    </row>
    <row r="83" spans="1:14" s="56" customFormat="1" x14ac:dyDescent="0.25">
      <c r="A83" s="161"/>
      <c r="B83" s="162" t="s">
        <v>110</v>
      </c>
      <c r="C83" s="163">
        <v>35688</v>
      </c>
      <c r="D83" s="163">
        <v>47204</v>
      </c>
      <c r="E83" s="163">
        <v>4094</v>
      </c>
      <c r="F83" s="163">
        <v>55284</v>
      </c>
      <c r="G83" s="163">
        <v>66954</v>
      </c>
      <c r="H83" s="163">
        <v>75222</v>
      </c>
      <c r="I83" s="164">
        <f t="shared" ref="I83:I90" si="33">IFERROR(H83/G83-1,"-")</f>
        <v>0.12348776772112191</v>
      </c>
      <c r="J83" s="165">
        <f t="shared" si="30"/>
        <v>0.59355139394966527</v>
      </c>
      <c r="K83" s="163">
        <f t="shared" si="31"/>
        <v>8268</v>
      </c>
      <c r="L83" s="163">
        <f t="shared" si="32"/>
        <v>28018</v>
      </c>
      <c r="M83" s="164">
        <f t="shared" ref="M83:M90" si="34">H83/H$8</f>
        <v>2.203902755449768E-2</v>
      </c>
      <c r="N83" s="166"/>
    </row>
    <row r="84" spans="1:14" s="56" customFormat="1" x14ac:dyDescent="0.25">
      <c r="A84" s="161"/>
      <c r="B84" s="162" t="s">
        <v>113</v>
      </c>
      <c r="C84" s="163">
        <v>135535</v>
      </c>
      <c r="D84" s="163">
        <v>111225</v>
      </c>
      <c r="E84" s="163">
        <v>18885</v>
      </c>
      <c r="F84" s="163">
        <v>66358</v>
      </c>
      <c r="G84" s="163">
        <v>65688</v>
      </c>
      <c r="H84" s="163">
        <v>68793</v>
      </c>
      <c r="I84" s="164">
        <f t="shared" si="33"/>
        <v>4.7268907563025264E-2</v>
      </c>
      <c r="J84" s="165">
        <f t="shared" si="30"/>
        <v>-0.38149696561024948</v>
      </c>
      <c r="K84" s="163">
        <f t="shared" si="31"/>
        <v>3105</v>
      </c>
      <c r="L84" s="163">
        <f t="shared" si="32"/>
        <v>-42432</v>
      </c>
      <c r="M84" s="164">
        <f t="shared" si="34"/>
        <v>2.0155417597997379E-2</v>
      </c>
      <c r="N84" s="166"/>
    </row>
    <row r="85" spans="1:14" x14ac:dyDescent="0.25">
      <c r="A85" s="161"/>
      <c r="B85" s="162" t="s">
        <v>116</v>
      </c>
      <c r="C85" s="163">
        <v>22951</v>
      </c>
      <c r="D85" s="163">
        <v>21584</v>
      </c>
      <c r="E85" s="163">
        <v>4147</v>
      </c>
      <c r="F85" s="163">
        <v>17002</v>
      </c>
      <c r="G85" s="163">
        <v>33567</v>
      </c>
      <c r="H85" s="163">
        <v>43043</v>
      </c>
      <c r="I85" s="164">
        <f t="shared" si="33"/>
        <v>0.28230106950278544</v>
      </c>
      <c r="J85" s="165">
        <f t="shared" si="30"/>
        <v>0.99420867309117855</v>
      </c>
      <c r="K85" s="163">
        <f t="shared" si="31"/>
        <v>9476</v>
      </c>
      <c r="L85" s="163">
        <f t="shared" si="32"/>
        <v>21459</v>
      </c>
      <c r="M85" s="164">
        <f t="shared" si="34"/>
        <v>1.2611016232328888E-2</v>
      </c>
      <c r="N85" s="79"/>
    </row>
    <row r="86" spans="1:14" x14ac:dyDescent="0.25">
      <c r="A86" s="161"/>
      <c r="B86" s="162" t="s">
        <v>123</v>
      </c>
      <c r="C86" s="163">
        <v>18826</v>
      </c>
      <c r="D86" s="163">
        <v>13998</v>
      </c>
      <c r="E86" s="163">
        <v>1443</v>
      </c>
      <c r="F86" s="163">
        <v>10210</v>
      </c>
      <c r="G86" s="163">
        <v>13529</v>
      </c>
      <c r="H86" s="163">
        <v>17817</v>
      </c>
      <c r="I86" s="164">
        <f t="shared" si="33"/>
        <v>0.31694877670189969</v>
      </c>
      <c r="J86" s="165">
        <f t="shared" si="30"/>
        <v>0.2728246892413202</v>
      </c>
      <c r="K86" s="163">
        <f t="shared" si="31"/>
        <v>4288</v>
      </c>
      <c r="L86" s="163">
        <f t="shared" si="32"/>
        <v>3819</v>
      </c>
      <c r="M86" s="164">
        <f t="shared" si="34"/>
        <v>5.2201397721209908E-3</v>
      </c>
      <c r="N86" s="79"/>
    </row>
    <row r="87" spans="1:14" x14ac:dyDescent="0.25">
      <c r="A87" s="161"/>
      <c r="B87" s="162" t="s">
        <v>119</v>
      </c>
      <c r="C87" s="163">
        <v>7672</v>
      </c>
      <c r="D87" s="163">
        <v>5825</v>
      </c>
      <c r="E87" s="163">
        <v>1276</v>
      </c>
      <c r="F87" s="163">
        <v>2618</v>
      </c>
      <c r="G87" s="163">
        <v>6391</v>
      </c>
      <c r="H87" s="163">
        <v>5956</v>
      </c>
      <c r="I87" s="164">
        <f t="shared" si="33"/>
        <v>-6.8064465654827155E-2</v>
      </c>
      <c r="J87" s="165">
        <f t="shared" si="30"/>
        <v>2.2489270386266025E-2</v>
      </c>
      <c r="K87" s="163">
        <f t="shared" si="31"/>
        <v>-435</v>
      </c>
      <c r="L87" s="163">
        <f t="shared" si="32"/>
        <v>131</v>
      </c>
      <c r="M87" s="164">
        <f t="shared" si="34"/>
        <v>1.745027360540642E-3</v>
      </c>
      <c r="N87" s="79"/>
    </row>
    <row r="88" spans="1:14" x14ac:dyDescent="0.25">
      <c r="A88" s="161"/>
      <c r="B88" s="162" t="s">
        <v>128</v>
      </c>
      <c r="C88" s="163">
        <v>1170</v>
      </c>
      <c r="D88" s="163">
        <v>2284</v>
      </c>
      <c r="E88" s="163">
        <v>9</v>
      </c>
      <c r="F88" s="163">
        <v>2025</v>
      </c>
      <c r="G88" s="163">
        <v>1177</v>
      </c>
      <c r="H88" s="163">
        <v>1100</v>
      </c>
      <c r="I88" s="164">
        <f t="shared" si="33"/>
        <v>-6.5420560747663559E-2</v>
      </c>
      <c r="J88" s="165">
        <f t="shared" si="30"/>
        <v>-0.51838879159369533</v>
      </c>
      <c r="K88" s="163">
        <f t="shared" si="31"/>
        <v>-77</v>
      </c>
      <c r="L88" s="163">
        <f t="shared" si="32"/>
        <v>-1184</v>
      </c>
      <c r="M88" s="164">
        <f t="shared" si="34"/>
        <v>3.2228510688292586E-4</v>
      </c>
      <c r="N88" s="79"/>
    </row>
    <row r="89" spans="1:14" x14ac:dyDescent="0.25">
      <c r="A89" s="161" t="s">
        <v>144</v>
      </c>
      <c r="B89" s="162" t="s">
        <v>131</v>
      </c>
      <c r="C89" s="163">
        <v>968</v>
      </c>
      <c r="D89" s="163">
        <v>1635</v>
      </c>
      <c r="E89" s="163">
        <v>67</v>
      </c>
      <c r="F89" s="163">
        <v>1100</v>
      </c>
      <c r="G89" s="163">
        <v>642</v>
      </c>
      <c r="H89" s="163">
        <v>407</v>
      </c>
      <c r="I89" s="164">
        <f t="shared" si="33"/>
        <v>-0.36604361370716509</v>
      </c>
      <c r="J89" s="165">
        <f t="shared" si="30"/>
        <v>-0.75107033639143728</v>
      </c>
      <c r="K89" s="163">
        <f t="shared" si="31"/>
        <v>-235</v>
      </c>
      <c r="L89" s="163">
        <f t="shared" si="32"/>
        <v>-1228</v>
      </c>
      <c r="M89" s="164">
        <f t="shared" si="34"/>
        <v>1.1924548954668256E-4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84383</v>
      </c>
      <c r="D90" s="169">
        <f t="shared" si="35"/>
        <v>83905</v>
      </c>
      <c r="E90" s="169">
        <f t="shared" si="35"/>
        <v>19782</v>
      </c>
      <c r="F90" s="169">
        <f t="shared" si="35"/>
        <v>64237</v>
      </c>
      <c r="G90" s="169">
        <f t="shared" si="35"/>
        <v>90387</v>
      </c>
      <c r="H90" s="169">
        <f t="shared" si="35"/>
        <v>109725</v>
      </c>
      <c r="I90" s="170">
        <f t="shared" si="33"/>
        <v>0.21394669587440673</v>
      </c>
      <c r="J90" s="171">
        <f t="shared" si="30"/>
        <v>0.30772897920266962</v>
      </c>
      <c r="K90" s="169">
        <f>H90-G90</f>
        <v>19338</v>
      </c>
      <c r="L90" s="169">
        <f t="shared" si="32"/>
        <v>25820</v>
      </c>
      <c r="M90" s="170">
        <f t="shared" si="34"/>
        <v>3.2147939411571853E-2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9217</v>
      </c>
      <c r="D92" s="176">
        <v>9176</v>
      </c>
      <c r="E92" s="176">
        <v>6941</v>
      </c>
      <c r="F92" s="176">
        <v>10270</v>
      </c>
      <c r="G92" s="176">
        <v>11871</v>
      </c>
      <c r="H92" s="176">
        <v>9259</v>
      </c>
      <c r="I92" s="177">
        <f>IFERROR(H92/G92-1,"-")</f>
        <v>-0.22003201078257939</v>
      </c>
      <c r="J92" s="177">
        <f>IFERROR(H92/D92-1,"-")</f>
        <v>9.045335658238951E-3</v>
      </c>
      <c r="K92" s="176">
        <f>H92-G92</f>
        <v>-2612</v>
      </c>
      <c r="L92" s="176">
        <f>H92-D92</f>
        <v>83</v>
      </c>
      <c r="M92" s="177">
        <f>H92/H$8</f>
        <v>2.7127616405718275E-3</v>
      </c>
      <c r="N92" s="79"/>
    </row>
    <row r="93" spans="1:14" x14ac:dyDescent="0.25">
      <c r="A93" s="161" t="s">
        <v>96</v>
      </c>
      <c r="B93" s="157" t="s">
        <v>97</v>
      </c>
      <c r="C93" s="158">
        <v>5632</v>
      </c>
      <c r="D93" s="158">
        <v>6302</v>
      </c>
      <c r="E93" s="158">
        <v>5019</v>
      </c>
      <c r="F93" s="158">
        <v>6043</v>
      </c>
      <c r="G93" s="158">
        <v>7150</v>
      </c>
      <c r="H93" s="158">
        <v>4695</v>
      </c>
      <c r="I93" s="159">
        <f>IFERROR(H93/G93-1,"-")</f>
        <v>-0.3433566433566434</v>
      </c>
      <c r="J93" s="160">
        <f t="shared" ref="J93:J104" si="36">IFERROR(H93/D93-1,"-")</f>
        <v>-0.25499841320215799</v>
      </c>
      <c r="K93" s="158">
        <f t="shared" ref="K93:K103" si="37">H93-G93</f>
        <v>-2455</v>
      </c>
      <c r="L93" s="158">
        <f t="shared" ref="L93:L104" si="38">H93-D93</f>
        <v>-1607</v>
      </c>
      <c r="M93" s="159">
        <f>H93/H$8</f>
        <v>1.375571433468488E-3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3.5090988410334568E-3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9.4699083860635708E-3</v>
      </c>
      <c r="N95" s="79"/>
    </row>
    <row r="96" spans="1:14" x14ac:dyDescent="0.25">
      <c r="A96" s="161"/>
      <c r="B96" s="157" t="s">
        <v>107</v>
      </c>
      <c r="C96" s="158">
        <v>3585</v>
      </c>
      <c r="D96" s="158">
        <v>2874</v>
      </c>
      <c r="E96" s="158">
        <v>1922</v>
      </c>
      <c r="F96" s="158">
        <v>4227</v>
      </c>
      <c r="G96" s="158">
        <v>4721</v>
      </c>
      <c r="H96" s="158">
        <v>4564</v>
      </c>
      <c r="I96" s="159">
        <f>IFERROR(H96/G96-1,"-")</f>
        <v>-3.325566617242115E-2</v>
      </c>
      <c r="J96" s="160">
        <f t="shared" si="36"/>
        <v>0.58803061934585954</v>
      </c>
      <c r="K96" s="158">
        <f t="shared" si="37"/>
        <v>-157</v>
      </c>
      <c r="L96" s="158">
        <f t="shared" si="38"/>
        <v>1690</v>
      </c>
      <c r="M96" s="159">
        <f>H96/H$8</f>
        <v>1.3371902071033395E-3</v>
      </c>
      <c r="N96" s="79"/>
    </row>
    <row r="97" spans="1:14" s="56" customFormat="1" x14ac:dyDescent="0.25">
      <c r="A97" s="161"/>
      <c r="B97" s="162" t="s">
        <v>110</v>
      </c>
      <c r="C97" s="163">
        <v>214</v>
      </c>
      <c r="D97" s="163">
        <v>223</v>
      </c>
      <c r="E97" s="163">
        <v>66</v>
      </c>
      <c r="F97" s="163">
        <v>482</v>
      </c>
      <c r="G97" s="163">
        <v>571</v>
      </c>
      <c r="H97" s="163">
        <v>572</v>
      </c>
      <c r="I97" s="164">
        <f t="shared" ref="I97:I104" si="39">IFERROR(H97/G97-1,"-")</f>
        <v>1.7513134851139256E-3</v>
      </c>
      <c r="J97" s="165">
        <f t="shared" si="36"/>
        <v>1.5650224215246635</v>
      </c>
      <c r="K97" s="163">
        <f t="shared" si="37"/>
        <v>1</v>
      </c>
      <c r="L97" s="163">
        <f t="shared" si="38"/>
        <v>349</v>
      </c>
      <c r="M97" s="164">
        <f t="shared" ref="M97:M104" si="40">H97/H$8</f>
        <v>1.6758825557912143E-4</v>
      </c>
      <c r="N97" s="166"/>
    </row>
    <row r="98" spans="1:14" s="56" customFormat="1" x14ac:dyDescent="0.25">
      <c r="A98" s="161"/>
      <c r="B98" s="162" t="s">
        <v>113</v>
      </c>
      <c r="C98" s="163">
        <v>1339</v>
      </c>
      <c r="D98" s="163">
        <v>549</v>
      </c>
      <c r="E98" s="163">
        <v>307</v>
      </c>
      <c r="F98" s="163">
        <v>1073</v>
      </c>
      <c r="G98" s="163">
        <v>1227</v>
      </c>
      <c r="H98" s="163">
        <v>1129</v>
      </c>
      <c r="I98" s="164">
        <f t="shared" si="39"/>
        <v>-7.9869600651996775E-2</v>
      </c>
      <c r="J98" s="165">
        <f t="shared" si="36"/>
        <v>1.0564663023679417</v>
      </c>
      <c r="K98" s="163">
        <f t="shared" si="37"/>
        <v>-98</v>
      </c>
      <c r="L98" s="163">
        <f t="shared" si="38"/>
        <v>580</v>
      </c>
      <c r="M98" s="164">
        <f t="shared" si="40"/>
        <v>3.3078171424620297E-4</v>
      </c>
      <c r="N98" s="166"/>
    </row>
    <row r="99" spans="1:14" x14ac:dyDescent="0.25">
      <c r="A99" s="161"/>
      <c r="B99" s="162" t="s">
        <v>116</v>
      </c>
      <c r="C99" s="163">
        <v>634</v>
      </c>
      <c r="D99" s="163">
        <v>723</v>
      </c>
      <c r="E99" s="163">
        <v>912</v>
      </c>
      <c r="F99" s="163">
        <v>860</v>
      </c>
      <c r="G99" s="163">
        <v>734</v>
      </c>
      <c r="H99" s="163">
        <v>989</v>
      </c>
      <c r="I99" s="164">
        <f t="shared" si="39"/>
        <v>0.34741144414168934</v>
      </c>
      <c r="J99" s="165">
        <f t="shared" si="36"/>
        <v>0.36791147994467499</v>
      </c>
      <c r="K99" s="163">
        <f t="shared" si="37"/>
        <v>255</v>
      </c>
      <c r="L99" s="163">
        <f t="shared" si="38"/>
        <v>266</v>
      </c>
      <c r="M99" s="164">
        <f t="shared" si="40"/>
        <v>2.897636097338306E-4</v>
      </c>
      <c r="N99" s="79"/>
    </row>
    <row r="100" spans="1:14" x14ac:dyDescent="0.25">
      <c r="A100" s="161"/>
      <c r="B100" s="162" t="s">
        <v>123</v>
      </c>
      <c r="C100" s="163">
        <v>121</v>
      </c>
      <c r="D100" s="163">
        <v>291</v>
      </c>
      <c r="E100" s="163">
        <v>19</v>
      </c>
      <c r="F100" s="163">
        <v>383</v>
      </c>
      <c r="G100" s="163">
        <v>153</v>
      </c>
      <c r="H100" s="163">
        <v>219</v>
      </c>
      <c r="I100" s="164">
        <f t="shared" si="39"/>
        <v>0.43137254901960786</v>
      </c>
      <c r="J100" s="165">
        <f t="shared" si="36"/>
        <v>-0.24742268041237114</v>
      </c>
      <c r="K100" s="163">
        <f t="shared" si="37"/>
        <v>66</v>
      </c>
      <c r="L100" s="163">
        <f t="shared" si="38"/>
        <v>-72</v>
      </c>
      <c r="M100" s="164">
        <f t="shared" si="40"/>
        <v>6.4164034915782509E-5</v>
      </c>
      <c r="N100" s="79"/>
    </row>
    <row r="101" spans="1:14" x14ac:dyDescent="0.25">
      <c r="A101" s="161"/>
      <c r="B101" s="162" t="s">
        <v>119</v>
      </c>
      <c r="C101" s="163">
        <v>47</v>
      </c>
      <c r="D101" s="163">
        <v>40</v>
      </c>
      <c r="E101" s="163">
        <v>120</v>
      </c>
      <c r="F101" s="163">
        <v>142</v>
      </c>
      <c r="G101" s="163">
        <v>117</v>
      </c>
      <c r="H101" s="163">
        <v>136</v>
      </c>
      <c r="I101" s="164">
        <f t="shared" si="39"/>
        <v>0.16239316239316248</v>
      </c>
      <c r="J101" s="165">
        <f t="shared" si="36"/>
        <v>2.4</v>
      </c>
      <c r="K101" s="163">
        <f t="shared" si="37"/>
        <v>19</v>
      </c>
      <c r="L101" s="163">
        <f t="shared" si="38"/>
        <v>96</v>
      </c>
      <c r="M101" s="164">
        <f t="shared" si="40"/>
        <v>3.9846158669161737E-5</v>
      </c>
      <c r="N101" s="79"/>
    </row>
    <row r="102" spans="1:14" x14ac:dyDescent="0.25">
      <c r="A102" s="161"/>
      <c r="B102" s="162" t="s">
        <v>128</v>
      </c>
      <c r="C102" s="163">
        <v>0</v>
      </c>
      <c r="D102" s="163">
        <v>1</v>
      </c>
      <c r="E102" s="163">
        <v>1</v>
      </c>
      <c r="F102" s="163">
        <v>63</v>
      </c>
      <c r="G102" s="163">
        <v>6</v>
      </c>
      <c r="H102" s="163">
        <v>4</v>
      </c>
      <c r="I102" s="164">
        <f t="shared" si="39"/>
        <v>-0.33333333333333337</v>
      </c>
      <c r="J102" s="165">
        <f t="shared" si="36"/>
        <v>3</v>
      </c>
      <c r="K102" s="163">
        <f t="shared" si="37"/>
        <v>-2</v>
      </c>
      <c r="L102" s="163">
        <f t="shared" si="38"/>
        <v>3</v>
      </c>
      <c r="M102" s="164">
        <f t="shared" si="40"/>
        <v>1.1719458432106394E-6</v>
      </c>
      <c r="N102" s="79"/>
    </row>
    <row r="103" spans="1:14" x14ac:dyDescent="0.25">
      <c r="A103" s="161" t="s">
        <v>144</v>
      </c>
      <c r="B103" s="162" t="s">
        <v>131</v>
      </c>
      <c r="C103" s="163">
        <v>7</v>
      </c>
      <c r="D103" s="163">
        <v>27</v>
      </c>
      <c r="E103" s="163">
        <v>3</v>
      </c>
      <c r="F103" s="163">
        <v>12</v>
      </c>
      <c r="G103" s="163">
        <v>34</v>
      </c>
      <c r="H103" s="163">
        <v>23</v>
      </c>
      <c r="I103" s="164">
        <f t="shared" si="39"/>
        <v>-0.32352941176470584</v>
      </c>
      <c r="J103" s="165">
        <f t="shared" si="36"/>
        <v>-0.14814814814814814</v>
      </c>
      <c r="K103" s="163">
        <f t="shared" si="37"/>
        <v>-11</v>
      </c>
      <c r="L103" s="163">
        <f t="shared" si="38"/>
        <v>-4</v>
      </c>
      <c r="M103" s="164">
        <f t="shared" si="40"/>
        <v>6.7386885984611763E-6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1223</v>
      </c>
      <c r="D104" s="169">
        <f t="shared" si="41"/>
        <v>1020</v>
      </c>
      <c r="E104" s="169">
        <f t="shared" si="41"/>
        <v>494</v>
      </c>
      <c r="F104" s="169">
        <f t="shared" si="41"/>
        <v>1212</v>
      </c>
      <c r="G104" s="169">
        <f t="shared" si="41"/>
        <v>1879</v>
      </c>
      <c r="H104" s="169">
        <f t="shared" si="41"/>
        <v>1492</v>
      </c>
      <c r="I104" s="170">
        <f t="shared" si="39"/>
        <v>-0.2059606173496541</v>
      </c>
      <c r="J104" s="171">
        <f t="shared" si="36"/>
        <v>0.4627450980392156</v>
      </c>
      <c r="K104" s="169">
        <f>H104-G104</f>
        <v>-387</v>
      </c>
      <c r="L104" s="169">
        <f t="shared" si="38"/>
        <v>472</v>
      </c>
      <c r="M104" s="170">
        <f t="shared" si="40"/>
        <v>4.3713579951756848E-4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94504</v>
      </c>
      <c r="D106" s="176">
        <v>106171</v>
      </c>
      <c r="E106" s="176">
        <v>51125</v>
      </c>
      <c r="F106" s="176">
        <v>136811</v>
      </c>
      <c r="G106" s="176">
        <v>135765</v>
      </c>
      <c r="H106" s="176">
        <v>150260</v>
      </c>
      <c r="I106" s="177">
        <f>IFERROR(H106/G106-1,"-")</f>
        <v>0.10676536662615543</v>
      </c>
      <c r="J106" s="177">
        <f>IFERROR(H106/D106-1,"-")</f>
        <v>0.41526405515630449</v>
      </c>
      <c r="K106" s="176">
        <f>H106-G106</f>
        <v>14495</v>
      </c>
      <c r="L106" s="176">
        <f>H106-D106</f>
        <v>44089</v>
      </c>
      <c r="M106" s="177">
        <f>H106/H$8</f>
        <v>4.4024145600207669E-2</v>
      </c>
      <c r="N106" s="79"/>
    </row>
    <row r="107" spans="1:14" x14ac:dyDescent="0.25">
      <c r="A107" s="161" t="s">
        <v>96</v>
      </c>
      <c r="B107" s="157" t="s">
        <v>97</v>
      </c>
      <c r="C107" s="158">
        <v>24450</v>
      </c>
      <c r="D107" s="158">
        <v>23503</v>
      </c>
      <c r="E107" s="158">
        <v>30547</v>
      </c>
      <c r="F107" s="158">
        <v>31594</v>
      </c>
      <c r="G107" s="158">
        <v>26883</v>
      </c>
      <c r="H107" s="158">
        <v>30588</v>
      </c>
      <c r="I107" s="159">
        <f>IFERROR(H107/G107-1,"-")</f>
        <v>0.13781943979466571</v>
      </c>
      <c r="J107" s="160">
        <f t="shared" ref="J107:J118" si="42">IFERROR(H107/D107-1,"-")</f>
        <v>0.30145087861124109</v>
      </c>
      <c r="K107" s="158">
        <f t="shared" ref="K107:K117" si="43">H107-G107</f>
        <v>3705</v>
      </c>
      <c r="L107" s="158">
        <f t="shared" ref="L107:L118" si="44">H107-D107</f>
        <v>7085</v>
      </c>
      <c r="M107" s="159">
        <f>H107/H$8</f>
        <v>8.9618698630317597E-3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1.2053170010960623E-2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3.1418110137712424E-2</v>
      </c>
      <c r="N109" s="79"/>
    </row>
    <row r="110" spans="1:14" x14ac:dyDescent="0.25">
      <c r="A110" s="161"/>
      <c r="B110" s="157" t="s">
        <v>107</v>
      </c>
      <c r="C110" s="158">
        <v>70054</v>
      </c>
      <c r="D110" s="158">
        <v>82668</v>
      </c>
      <c r="E110" s="158">
        <v>20578</v>
      </c>
      <c r="F110" s="158">
        <v>105217</v>
      </c>
      <c r="G110" s="158">
        <v>108882</v>
      </c>
      <c r="H110" s="158">
        <v>119672</v>
      </c>
      <c r="I110" s="159">
        <f>IFERROR(H110/G110-1,"-")</f>
        <v>9.9098106206719105E-2</v>
      </c>
      <c r="J110" s="160">
        <f t="shared" si="42"/>
        <v>0.44762181255141043</v>
      </c>
      <c r="K110" s="158">
        <f t="shared" si="43"/>
        <v>10790</v>
      </c>
      <c r="L110" s="158">
        <f t="shared" si="44"/>
        <v>37004</v>
      </c>
      <c r="M110" s="159">
        <f>H110/H$8</f>
        <v>3.5062275737175908E-2</v>
      </c>
      <c r="N110" s="79"/>
    </row>
    <row r="111" spans="1:14" s="56" customFormat="1" x14ac:dyDescent="0.25">
      <c r="A111" s="161"/>
      <c r="B111" s="162" t="s">
        <v>110</v>
      </c>
      <c r="C111" s="163">
        <v>39436</v>
      </c>
      <c r="D111" s="163">
        <v>44731</v>
      </c>
      <c r="E111" s="163">
        <v>5444</v>
      </c>
      <c r="F111" s="163">
        <v>65185</v>
      </c>
      <c r="G111" s="163">
        <v>75839</v>
      </c>
      <c r="H111" s="163">
        <v>82502</v>
      </c>
      <c r="I111" s="164">
        <f t="shared" ref="I111:I118" si="45">IFERROR(H111/G111-1,"-")</f>
        <v>8.7857171112488253E-2</v>
      </c>
      <c r="J111" s="165">
        <f t="shared" si="42"/>
        <v>0.84440321030158061</v>
      </c>
      <c r="K111" s="163">
        <f t="shared" si="43"/>
        <v>6663</v>
      </c>
      <c r="L111" s="163">
        <f t="shared" si="44"/>
        <v>37771</v>
      </c>
      <c r="M111" s="164">
        <f t="shared" ref="M111:M118" si="46">H111/H$8</f>
        <v>2.4171968989141042E-2</v>
      </c>
      <c r="N111" s="166"/>
    </row>
    <row r="112" spans="1:14" s="56" customFormat="1" x14ac:dyDescent="0.25">
      <c r="A112" s="161"/>
      <c r="B112" s="162" t="s">
        <v>113</v>
      </c>
      <c r="C112" s="163">
        <v>7861</v>
      </c>
      <c r="D112" s="163">
        <v>3470</v>
      </c>
      <c r="E112" s="163">
        <v>2629</v>
      </c>
      <c r="F112" s="163">
        <v>2991</v>
      </c>
      <c r="G112" s="163">
        <v>2725</v>
      </c>
      <c r="H112" s="163">
        <v>4368</v>
      </c>
      <c r="I112" s="164">
        <f t="shared" si="45"/>
        <v>0.60293577981651381</v>
      </c>
      <c r="J112" s="165">
        <f t="shared" si="42"/>
        <v>0.25878962536023065</v>
      </c>
      <c r="K112" s="163">
        <f t="shared" si="43"/>
        <v>1643</v>
      </c>
      <c r="L112" s="163">
        <f t="shared" si="44"/>
        <v>898</v>
      </c>
      <c r="M112" s="164">
        <f t="shared" si="46"/>
        <v>1.2797648607860183E-3</v>
      </c>
      <c r="N112" s="166"/>
    </row>
    <row r="113" spans="1:14" x14ac:dyDescent="0.25">
      <c r="A113" s="161"/>
      <c r="B113" s="162" t="s">
        <v>116</v>
      </c>
      <c r="C113" s="163">
        <v>9434</v>
      </c>
      <c r="D113" s="163">
        <v>12103</v>
      </c>
      <c r="E113" s="163">
        <v>1664</v>
      </c>
      <c r="F113" s="163">
        <v>7591</v>
      </c>
      <c r="G113" s="163">
        <v>8768</v>
      </c>
      <c r="H113" s="163">
        <v>9306</v>
      </c>
      <c r="I113" s="164">
        <f t="shared" si="45"/>
        <v>6.1359489051094895E-2</v>
      </c>
      <c r="J113" s="165">
        <f t="shared" si="42"/>
        <v>-0.2310997273403288</v>
      </c>
      <c r="K113" s="163">
        <f t="shared" si="43"/>
        <v>538</v>
      </c>
      <c r="L113" s="163">
        <f t="shared" si="44"/>
        <v>-2797</v>
      </c>
      <c r="M113" s="164">
        <f t="shared" si="46"/>
        <v>2.7265320042295527E-3</v>
      </c>
      <c r="N113" s="79"/>
    </row>
    <row r="114" spans="1:14" x14ac:dyDescent="0.25">
      <c r="A114" s="161"/>
      <c r="B114" s="162" t="s">
        <v>123</v>
      </c>
      <c r="C114" s="163">
        <v>658</v>
      </c>
      <c r="D114" s="163">
        <v>1554</v>
      </c>
      <c r="E114" s="163">
        <v>3058</v>
      </c>
      <c r="F114" s="163">
        <v>1997</v>
      </c>
      <c r="G114" s="163">
        <v>3575</v>
      </c>
      <c r="H114" s="163">
        <v>2598</v>
      </c>
      <c r="I114" s="164">
        <f t="shared" si="45"/>
        <v>-0.27328671328671328</v>
      </c>
      <c r="J114" s="165">
        <f t="shared" si="42"/>
        <v>0.6718146718146718</v>
      </c>
      <c r="K114" s="163">
        <f t="shared" si="43"/>
        <v>-977</v>
      </c>
      <c r="L114" s="163">
        <f t="shared" si="44"/>
        <v>1044</v>
      </c>
      <c r="M114" s="164">
        <f t="shared" si="46"/>
        <v>7.6117882516531026E-4</v>
      </c>
      <c r="N114" s="79"/>
    </row>
    <row r="115" spans="1:14" x14ac:dyDescent="0.25">
      <c r="A115" s="161"/>
      <c r="B115" s="162" t="s">
        <v>119</v>
      </c>
      <c r="C115" s="163">
        <v>2190</v>
      </c>
      <c r="D115" s="163">
        <v>2767</v>
      </c>
      <c r="E115" s="163">
        <v>3277</v>
      </c>
      <c r="F115" s="163">
        <v>3955</v>
      </c>
      <c r="G115" s="163">
        <v>1969</v>
      </c>
      <c r="H115" s="163">
        <v>2079</v>
      </c>
      <c r="I115" s="164">
        <f t="shared" si="45"/>
        <v>5.5865921787709549E-2</v>
      </c>
      <c r="J115" s="165">
        <f t="shared" si="42"/>
        <v>-0.24864474159739791</v>
      </c>
      <c r="K115" s="163">
        <f t="shared" si="43"/>
        <v>110</v>
      </c>
      <c r="L115" s="163">
        <f t="shared" si="44"/>
        <v>-688</v>
      </c>
      <c r="M115" s="164">
        <f t="shared" si="46"/>
        <v>6.0911885200872981E-4</v>
      </c>
      <c r="N115" s="79"/>
    </row>
    <row r="116" spans="1:14" x14ac:dyDescent="0.25">
      <c r="A116" s="161"/>
      <c r="B116" s="162" t="s">
        <v>128</v>
      </c>
      <c r="C116" s="163">
        <v>109</v>
      </c>
      <c r="D116" s="163">
        <v>54</v>
      </c>
      <c r="E116" s="163">
        <v>3</v>
      </c>
      <c r="F116" s="163">
        <v>633</v>
      </c>
      <c r="G116" s="163">
        <v>124</v>
      </c>
      <c r="H116" s="163">
        <v>7</v>
      </c>
      <c r="I116" s="164">
        <f t="shared" si="45"/>
        <v>-0.94354838709677424</v>
      </c>
      <c r="J116" s="165">
        <f t="shared" si="42"/>
        <v>-0.87037037037037035</v>
      </c>
      <c r="K116" s="163">
        <f t="shared" si="43"/>
        <v>-117</v>
      </c>
      <c r="L116" s="163">
        <f t="shared" si="44"/>
        <v>-47</v>
      </c>
      <c r="M116" s="164">
        <f t="shared" si="46"/>
        <v>2.050905225618619E-6</v>
      </c>
      <c r="N116" s="79"/>
    </row>
    <row r="117" spans="1:14" x14ac:dyDescent="0.25">
      <c r="A117" s="161" t="s">
        <v>144</v>
      </c>
      <c r="B117" s="162" t="s">
        <v>131</v>
      </c>
      <c r="C117" s="163">
        <v>14</v>
      </c>
      <c r="D117" s="163">
        <v>97</v>
      </c>
      <c r="E117" s="163">
        <v>0</v>
      </c>
      <c r="F117" s="163">
        <v>38</v>
      </c>
      <c r="G117" s="163">
        <v>106</v>
      </c>
      <c r="H117" s="163">
        <v>22</v>
      </c>
      <c r="I117" s="164">
        <f t="shared" si="45"/>
        <v>-0.79245283018867929</v>
      </c>
      <c r="J117" s="165">
        <f t="shared" si="42"/>
        <v>-0.77319587628865982</v>
      </c>
      <c r="K117" s="163">
        <f t="shared" si="43"/>
        <v>-84</v>
      </c>
      <c r="L117" s="163">
        <f t="shared" si="44"/>
        <v>-75</v>
      </c>
      <c r="M117" s="164">
        <f t="shared" si="46"/>
        <v>6.4457021376585169E-6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10352</v>
      </c>
      <c r="D118" s="169">
        <f t="shared" si="47"/>
        <v>17892</v>
      </c>
      <c r="E118" s="169">
        <f t="shared" si="47"/>
        <v>4503</v>
      </c>
      <c r="F118" s="169">
        <f t="shared" si="47"/>
        <v>22827</v>
      </c>
      <c r="G118" s="169">
        <f t="shared" si="47"/>
        <v>15776</v>
      </c>
      <c r="H118" s="169">
        <f t="shared" si="47"/>
        <v>18790</v>
      </c>
      <c r="I118" s="170">
        <f t="shared" si="45"/>
        <v>0.19104969574036512</v>
      </c>
      <c r="J118" s="171">
        <f t="shared" si="42"/>
        <v>5.0190029063268415E-2</v>
      </c>
      <c r="K118" s="169">
        <f>H118-G118</f>
        <v>3014</v>
      </c>
      <c r="L118" s="169">
        <f t="shared" si="44"/>
        <v>898</v>
      </c>
      <c r="M118" s="170">
        <f t="shared" si="46"/>
        <v>5.5052155984819783E-3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39659</v>
      </c>
      <c r="D120" s="176">
        <v>38714</v>
      </c>
      <c r="E120" s="176">
        <v>15225</v>
      </c>
      <c r="F120" s="176">
        <v>41695</v>
      </c>
      <c r="G120" s="176">
        <v>43373</v>
      </c>
      <c r="H120" s="176">
        <v>42595</v>
      </c>
      <c r="I120" s="177">
        <f>IFERROR(H120/G120-1,"-")</f>
        <v>-1.7937426509579746E-2</v>
      </c>
      <c r="J120" s="177">
        <f>IFERROR(H120/D120-1,"-")</f>
        <v>0.10024797230975868</v>
      </c>
      <c r="K120" s="176">
        <f>H120-G120</f>
        <v>-778</v>
      </c>
      <c r="L120" s="176">
        <f>H120-D120</f>
        <v>3881</v>
      </c>
      <c r="M120" s="177">
        <f>H120/H$8</f>
        <v>1.2479758297889297E-2</v>
      </c>
      <c r="N120" s="79"/>
    </row>
    <row r="121" spans="1:14" x14ac:dyDescent="0.25">
      <c r="A121" s="161" t="s">
        <v>96</v>
      </c>
      <c r="B121" s="157" t="s">
        <v>97</v>
      </c>
      <c r="C121" s="158">
        <v>20635</v>
      </c>
      <c r="D121" s="158">
        <v>19798</v>
      </c>
      <c r="E121" s="158">
        <v>9653</v>
      </c>
      <c r="F121" s="158">
        <v>20956</v>
      </c>
      <c r="G121" s="158">
        <v>22168</v>
      </c>
      <c r="H121" s="158">
        <v>21698</v>
      </c>
      <c r="I121" s="159">
        <f>IFERROR(H121/G121-1,"-")</f>
        <v>-2.1201732226633019E-2</v>
      </c>
      <c r="J121" s="160">
        <f t="shared" ref="J121:J132" si="48">IFERROR(H121/D121-1,"-")</f>
        <v>9.5969289827255277E-2</v>
      </c>
      <c r="K121" s="158">
        <f t="shared" ref="K121:K131" si="49">H121-G121</f>
        <v>-470</v>
      </c>
      <c r="L121" s="158">
        <f t="shared" ref="L121:L132" si="50">H121-D121</f>
        <v>1900</v>
      </c>
      <c r="M121" s="159">
        <f>H121/H$8</f>
        <v>6.3572202264961138E-3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2.6461072207392224E-2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3.2956582043387195E-2</v>
      </c>
      <c r="N123" s="79"/>
    </row>
    <row r="124" spans="1:14" x14ac:dyDescent="0.25">
      <c r="A124" s="161"/>
      <c r="B124" s="157" t="s">
        <v>107</v>
      </c>
      <c r="C124" s="158">
        <v>19024</v>
      </c>
      <c r="D124" s="158">
        <v>18916</v>
      </c>
      <c r="E124" s="158">
        <v>5572</v>
      </c>
      <c r="F124" s="158">
        <v>20739</v>
      </c>
      <c r="G124" s="158">
        <v>21205</v>
      </c>
      <c r="H124" s="158">
        <v>20897</v>
      </c>
      <c r="I124" s="159">
        <f>IFERROR(H124/G124-1,"-")</f>
        <v>-1.4524876208441451E-2</v>
      </c>
      <c r="J124" s="160">
        <f t="shared" si="48"/>
        <v>0.1047261577500529</v>
      </c>
      <c r="K124" s="158">
        <f t="shared" si="49"/>
        <v>-308</v>
      </c>
      <c r="L124" s="158">
        <f t="shared" si="50"/>
        <v>1981</v>
      </c>
      <c r="M124" s="159">
        <f>H124/H$8</f>
        <v>6.1225380713931825E-3</v>
      </c>
      <c r="N124" s="79"/>
    </row>
    <row r="125" spans="1:14" s="56" customFormat="1" x14ac:dyDescent="0.25">
      <c r="A125" s="161"/>
      <c r="B125" s="162" t="s">
        <v>110</v>
      </c>
      <c r="C125" s="163">
        <v>1931</v>
      </c>
      <c r="D125" s="163">
        <v>2246</v>
      </c>
      <c r="E125" s="163">
        <v>231</v>
      </c>
      <c r="F125" s="163">
        <v>2814</v>
      </c>
      <c r="G125" s="163">
        <v>4366</v>
      </c>
      <c r="H125" s="163">
        <v>2083</v>
      </c>
      <c r="I125" s="164">
        <f t="shared" ref="I125:I132" si="51">IFERROR(H125/G125-1,"-")</f>
        <v>-0.52290426019239578</v>
      </c>
      <c r="J125" s="165">
        <f t="shared" si="48"/>
        <v>-7.257346393588604E-2</v>
      </c>
      <c r="K125" s="163">
        <f t="shared" si="49"/>
        <v>-2283</v>
      </c>
      <c r="L125" s="163">
        <f t="shared" si="50"/>
        <v>-163</v>
      </c>
      <c r="M125" s="164">
        <f t="shared" ref="M125:M132" si="52">H125/H$8</f>
        <v>6.1029079785194043E-4</v>
      </c>
      <c r="N125" s="166"/>
    </row>
    <row r="126" spans="1:14" s="56" customFormat="1" x14ac:dyDescent="0.25">
      <c r="A126" s="161"/>
      <c r="B126" s="162" t="s">
        <v>113</v>
      </c>
      <c r="C126" s="163">
        <v>2581</v>
      </c>
      <c r="D126" s="163">
        <v>1907</v>
      </c>
      <c r="E126" s="163">
        <v>423</v>
      </c>
      <c r="F126" s="163">
        <v>1858</v>
      </c>
      <c r="G126" s="163">
        <v>2985</v>
      </c>
      <c r="H126" s="163">
        <v>2860</v>
      </c>
      <c r="I126" s="164">
        <f t="shared" si="51"/>
        <v>-4.1876046901172526E-2</v>
      </c>
      <c r="J126" s="165">
        <f t="shared" si="48"/>
        <v>0.49973780807551127</v>
      </c>
      <c r="K126" s="163">
        <f t="shared" si="49"/>
        <v>-125</v>
      </c>
      <c r="L126" s="163">
        <f t="shared" si="50"/>
        <v>953</v>
      </c>
      <c r="M126" s="164">
        <f t="shared" si="52"/>
        <v>8.3794127789560717E-4</v>
      </c>
      <c r="N126" s="166"/>
    </row>
    <row r="127" spans="1:14" x14ac:dyDescent="0.25">
      <c r="A127" s="161"/>
      <c r="B127" s="162" t="s">
        <v>116</v>
      </c>
      <c r="C127" s="163">
        <v>1909</v>
      </c>
      <c r="D127" s="163">
        <v>2197</v>
      </c>
      <c r="E127" s="163">
        <v>432</v>
      </c>
      <c r="F127" s="163">
        <v>2883</v>
      </c>
      <c r="G127" s="163">
        <v>3093</v>
      </c>
      <c r="H127" s="163">
        <v>3962</v>
      </c>
      <c r="I127" s="164">
        <f t="shared" si="51"/>
        <v>0.28095699967668919</v>
      </c>
      <c r="J127" s="165">
        <f t="shared" si="48"/>
        <v>0.80336822940373231</v>
      </c>
      <c r="K127" s="163">
        <f t="shared" si="49"/>
        <v>869</v>
      </c>
      <c r="L127" s="163">
        <f t="shared" si="50"/>
        <v>1765</v>
      </c>
      <c r="M127" s="164">
        <f t="shared" si="52"/>
        <v>1.1608123577001384E-3</v>
      </c>
      <c r="N127" s="79"/>
    </row>
    <row r="128" spans="1:14" x14ac:dyDescent="0.25">
      <c r="A128" s="161"/>
      <c r="B128" s="162" t="s">
        <v>123</v>
      </c>
      <c r="C128" s="163">
        <v>488</v>
      </c>
      <c r="D128" s="163">
        <v>437</v>
      </c>
      <c r="E128" s="163">
        <v>77</v>
      </c>
      <c r="F128" s="163">
        <v>636</v>
      </c>
      <c r="G128" s="163">
        <v>720</v>
      </c>
      <c r="H128" s="163">
        <v>977</v>
      </c>
      <c r="I128" s="164">
        <f t="shared" si="51"/>
        <v>0.35694444444444451</v>
      </c>
      <c r="J128" s="165">
        <f t="shared" si="48"/>
        <v>1.2356979405034325</v>
      </c>
      <c r="K128" s="163">
        <f t="shared" si="49"/>
        <v>257</v>
      </c>
      <c r="L128" s="163">
        <f t="shared" si="50"/>
        <v>540</v>
      </c>
      <c r="M128" s="164">
        <f t="shared" si="52"/>
        <v>2.862477722041987E-4</v>
      </c>
      <c r="N128" s="79"/>
    </row>
    <row r="129" spans="1:14" x14ac:dyDescent="0.25">
      <c r="A129" s="161"/>
      <c r="B129" s="162" t="s">
        <v>119</v>
      </c>
      <c r="C129" s="163">
        <v>290</v>
      </c>
      <c r="D129" s="163">
        <v>226</v>
      </c>
      <c r="E129" s="163">
        <v>126</v>
      </c>
      <c r="F129" s="163">
        <v>450</v>
      </c>
      <c r="G129" s="163">
        <v>416</v>
      </c>
      <c r="H129" s="163">
        <v>463</v>
      </c>
      <c r="I129" s="164">
        <f t="shared" si="51"/>
        <v>0.11298076923076916</v>
      </c>
      <c r="J129" s="165">
        <f t="shared" si="48"/>
        <v>1.0486725663716814</v>
      </c>
      <c r="K129" s="163">
        <f t="shared" si="49"/>
        <v>47</v>
      </c>
      <c r="L129" s="163">
        <f t="shared" si="50"/>
        <v>237</v>
      </c>
      <c r="M129" s="164">
        <f t="shared" si="52"/>
        <v>1.3565273135163151E-4</v>
      </c>
      <c r="N129" s="79"/>
    </row>
    <row r="130" spans="1:14" x14ac:dyDescent="0.25">
      <c r="A130" s="161"/>
      <c r="B130" s="162" t="s">
        <v>128</v>
      </c>
      <c r="C130" s="163">
        <v>174</v>
      </c>
      <c r="D130" s="163">
        <v>196</v>
      </c>
      <c r="E130" s="163">
        <v>11</v>
      </c>
      <c r="F130" s="163">
        <v>75</v>
      </c>
      <c r="G130" s="163">
        <v>234</v>
      </c>
      <c r="H130" s="163">
        <v>102</v>
      </c>
      <c r="I130" s="164">
        <f t="shared" si="51"/>
        <v>-0.5641025641025641</v>
      </c>
      <c r="J130" s="165">
        <f t="shared" si="48"/>
        <v>-0.47959183673469385</v>
      </c>
      <c r="K130" s="163">
        <f t="shared" si="49"/>
        <v>-132</v>
      </c>
      <c r="L130" s="163">
        <f t="shared" si="50"/>
        <v>-94</v>
      </c>
      <c r="M130" s="164">
        <f t="shared" si="52"/>
        <v>2.9884619001871303E-5</v>
      </c>
      <c r="N130" s="79"/>
    </row>
    <row r="131" spans="1:14" x14ac:dyDescent="0.25">
      <c r="A131" s="161" t="s">
        <v>144</v>
      </c>
      <c r="B131" s="162" t="s">
        <v>131</v>
      </c>
      <c r="C131" s="163">
        <v>121</v>
      </c>
      <c r="D131" s="163">
        <v>162</v>
      </c>
      <c r="E131" s="163">
        <v>24</v>
      </c>
      <c r="F131" s="163">
        <v>25</v>
      </c>
      <c r="G131" s="163">
        <v>102</v>
      </c>
      <c r="H131" s="163">
        <v>168</v>
      </c>
      <c r="I131" s="164">
        <f t="shared" si="51"/>
        <v>0.64705882352941169</v>
      </c>
      <c r="J131" s="165">
        <f t="shared" si="48"/>
        <v>3.7037037037036979E-2</v>
      </c>
      <c r="K131" s="163">
        <f t="shared" si="49"/>
        <v>66</v>
      </c>
      <c r="L131" s="163">
        <f t="shared" si="50"/>
        <v>6</v>
      </c>
      <c r="M131" s="164">
        <f t="shared" si="52"/>
        <v>4.9221725414846853E-5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11530</v>
      </c>
      <c r="D132" s="169">
        <f t="shared" si="53"/>
        <v>11545</v>
      </c>
      <c r="E132" s="169">
        <f t="shared" si="53"/>
        <v>4248</v>
      </c>
      <c r="F132" s="169">
        <f t="shared" si="53"/>
        <v>11998</v>
      </c>
      <c r="G132" s="169">
        <f t="shared" si="53"/>
        <v>9289</v>
      </c>
      <c r="H132" s="169">
        <f t="shared" si="53"/>
        <v>10282</v>
      </c>
      <c r="I132" s="170">
        <f t="shared" si="51"/>
        <v>0.10690063515986648</v>
      </c>
      <c r="J132" s="171">
        <f t="shared" si="48"/>
        <v>-0.10939800779558251</v>
      </c>
      <c r="K132" s="169">
        <f>H132-G132</f>
        <v>993</v>
      </c>
      <c r="L132" s="169">
        <f t="shared" si="50"/>
        <v>-1263</v>
      </c>
      <c r="M132" s="170">
        <f t="shared" si="52"/>
        <v>3.0124867899729486E-3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204276</v>
      </c>
      <c r="D134" s="176">
        <v>181850</v>
      </c>
      <c r="E134" s="176">
        <v>60513</v>
      </c>
      <c r="F134" s="176">
        <v>178525</v>
      </c>
      <c r="G134" s="176">
        <v>181874</v>
      </c>
      <c r="H134" s="176">
        <v>179514</v>
      </c>
      <c r="I134" s="177">
        <f>IFERROR(H134/G134-1,"-")</f>
        <v>-1.2976016362976517E-2</v>
      </c>
      <c r="J134" s="177">
        <f>IFERROR(H134/D134-1,"-")</f>
        <v>-1.28457519934011E-2</v>
      </c>
      <c r="K134" s="176">
        <f>H134-G134</f>
        <v>-2360</v>
      </c>
      <c r="L134" s="176">
        <f>H134-D134</f>
        <v>-2336</v>
      </c>
      <c r="M134" s="177">
        <f>H134/H$8</f>
        <v>5.259517152452868E-2</v>
      </c>
      <c r="N134" s="79"/>
    </row>
    <row r="135" spans="1:14" x14ac:dyDescent="0.25">
      <c r="A135" s="161" t="s">
        <v>96</v>
      </c>
      <c r="B135" s="157" t="s">
        <v>97</v>
      </c>
      <c r="C135" s="158">
        <v>34375</v>
      </c>
      <c r="D135" s="158">
        <v>27089</v>
      </c>
      <c r="E135" s="158">
        <v>24732</v>
      </c>
      <c r="F135" s="158">
        <v>22263</v>
      </c>
      <c r="G135" s="158">
        <v>17040</v>
      </c>
      <c r="H135" s="158">
        <v>17997</v>
      </c>
      <c r="I135" s="159">
        <f>IFERROR(H135/G135-1,"-")</f>
        <v>5.6161971830985813E-2</v>
      </c>
      <c r="J135" s="160">
        <f t="shared" ref="J135:J146" si="54">IFERROR(H135/D135-1,"-")</f>
        <v>-0.33563439034294362</v>
      </c>
      <c r="K135" s="158">
        <f t="shared" ref="K135:K145" si="55">H135-G135</f>
        <v>957</v>
      </c>
      <c r="L135" s="158">
        <f t="shared" ref="L135:L146" si="56">H135-D135</f>
        <v>-9092</v>
      </c>
      <c r="M135" s="159">
        <f>H135/H$8</f>
        <v>5.2728773350654689E-3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9.9896663675274906E-3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1.0426509180584256E-2</v>
      </c>
      <c r="N137" s="79"/>
    </row>
    <row r="138" spans="1:14" x14ac:dyDescent="0.25">
      <c r="A138" s="161"/>
      <c r="B138" s="157" t="s">
        <v>107</v>
      </c>
      <c r="C138" s="158">
        <v>169901</v>
      </c>
      <c r="D138" s="158">
        <v>154761</v>
      </c>
      <c r="E138" s="158">
        <v>35781</v>
      </c>
      <c r="F138" s="158">
        <v>156262</v>
      </c>
      <c r="G138" s="158">
        <v>164834</v>
      </c>
      <c r="H138" s="158">
        <v>161517</v>
      </c>
      <c r="I138" s="159">
        <f>IFERROR(H138/G138-1,"-")</f>
        <v>-2.012327553781379E-2</v>
      </c>
      <c r="J138" s="160">
        <f t="shared" si="54"/>
        <v>4.3654409056545163E-2</v>
      </c>
      <c r="K138" s="158">
        <f t="shared" si="55"/>
        <v>-3317</v>
      </c>
      <c r="L138" s="158">
        <f t="shared" si="56"/>
        <v>6756</v>
      </c>
      <c r="M138" s="159">
        <f>H138/H$8</f>
        <v>4.732229418946321E-2</v>
      </c>
      <c r="N138" s="79"/>
    </row>
    <row r="139" spans="1:14" s="56" customFormat="1" x14ac:dyDescent="0.25">
      <c r="A139" s="161"/>
      <c r="B139" s="162" t="s">
        <v>110</v>
      </c>
      <c r="C139" s="163">
        <v>103408</v>
      </c>
      <c r="D139" s="163">
        <v>87508</v>
      </c>
      <c r="E139" s="163">
        <v>2044</v>
      </c>
      <c r="F139" s="163">
        <v>78894</v>
      </c>
      <c r="G139" s="163">
        <v>76684</v>
      </c>
      <c r="H139" s="163">
        <v>82370</v>
      </c>
      <c r="I139" s="164">
        <f t="shared" ref="I139:I146" si="57">IFERROR(H139/G139-1,"-")</f>
        <v>7.4148453393145797E-2</v>
      </c>
      <c r="J139" s="165">
        <f t="shared" si="54"/>
        <v>-5.8714631805092066E-2</v>
      </c>
      <c r="K139" s="163">
        <f t="shared" si="55"/>
        <v>5686</v>
      </c>
      <c r="L139" s="163">
        <f t="shared" si="56"/>
        <v>-5138</v>
      </c>
      <c r="M139" s="164">
        <f t="shared" ref="M139:M146" si="58">H139/H$8</f>
        <v>2.4133294776315092E-2</v>
      </c>
      <c r="N139" s="166"/>
    </row>
    <row r="140" spans="1:14" s="56" customFormat="1" x14ac:dyDescent="0.25">
      <c r="A140" s="161"/>
      <c r="B140" s="162" t="s">
        <v>113</v>
      </c>
      <c r="C140" s="163">
        <v>9856</v>
      </c>
      <c r="D140" s="163">
        <v>8979</v>
      </c>
      <c r="E140" s="163">
        <v>6670</v>
      </c>
      <c r="F140" s="163">
        <v>9424</v>
      </c>
      <c r="G140" s="163">
        <v>15009</v>
      </c>
      <c r="H140" s="163">
        <v>11599</v>
      </c>
      <c r="I140" s="164">
        <f t="shared" si="57"/>
        <v>-0.22719701512425883</v>
      </c>
      <c r="J140" s="165">
        <f t="shared" si="54"/>
        <v>0.2917919590154805</v>
      </c>
      <c r="K140" s="163">
        <f t="shared" si="55"/>
        <v>-3410</v>
      </c>
      <c r="L140" s="163">
        <f t="shared" si="56"/>
        <v>2620</v>
      </c>
      <c r="M140" s="164">
        <f t="shared" si="58"/>
        <v>3.3983499588500516E-3</v>
      </c>
      <c r="N140" s="166"/>
    </row>
    <row r="141" spans="1:14" x14ac:dyDescent="0.25">
      <c r="A141" s="161"/>
      <c r="B141" s="162" t="s">
        <v>116</v>
      </c>
      <c r="C141" s="163">
        <v>15341</v>
      </c>
      <c r="D141" s="163">
        <v>16620</v>
      </c>
      <c r="E141" s="163">
        <v>6745</v>
      </c>
      <c r="F141" s="163">
        <v>18095</v>
      </c>
      <c r="G141" s="163">
        <v>16431</v>
      </c>
      <c r="H141" s="163">
        <v>16901</v>
      </c>
      <c r="I141" s="164">
        <f t="shared" si="57"/>
        <v>2.8604467165723291E-2</v>
      </c>
      <c r="J141" s="165">
        <f t="shared" si="54"/>
        <v>1.6907340553550032E-2</v>
      </c>
      <c r="K141" s="163">
        <f t="shared" si="55"/>
        <v>470</v>
      </c>
      <c r="L141" s="163">
        <f t="shared" si="56"/>
        <v>281</v>
      </c>
      <c r="M141" s="164">
        <f t="shared" si="58"/>
        <v>4.9517641740257539E-3</v>
      </c>
      <c r="N141" s="79"/>
    </row>
    <row r="142" spans="1:14" x14ac:dyDescent="0.25">
      <c r="A142" s="161"/>
      <c r="B142" s="162" t="s">
        <v>123</v>
      </c>
      <c r="C142" s="163">
        <v>4027</v>
      </c>
      <c r="D142" s="163">
        <v>3944</v>
      </c>
      <c r="E142" s="163">
        <v>1357</v>
      </c>
      <c r="F142" s="163">
        <v>7259</v>
      </c>
      <c r="G142" s="163">
        <v>11019</v>
      </c>
      <c r="H142" s="163">
        <v>4873</v>
      </c>
      <c r="I142" s="164">
        <f t="shared" si="57"/>
        <v>-0.5577638624194573</v>
      </c>
      <c r="J142" s="165">
        <f t="shared" si="54"/>
        <v>0.23554766734279919</v>
      </c>
      <c r="K142" s="163">
        <f t="shared" si="55"/>
        <v>-6146</v>
      </c>
      <c r="L142" s="163">
        <f t="shared" si="56"/>
        <v>929</v>
      </c>
      <c r="M142" s="164">
        <f t="shared" si="58"/>
        <v>1.4277230234913615E-3</v>
      </c>
      <c r="N142" s="79"/>
    </row>
    <row r="143" spans="1:14" x14ac:dyDescent="0.25">
      <c r="A143" s="161"/>
      <c r="B143" s="162" t="s">
        <v>119</v>
      </c>
      <c r="C143" s="163">
        <v>3049</v>
      </c>
      <c r="D143" s="163">
        <v>3842</v>
      </c>
      <c r="E143" s="163">
        <v>2699</v>
      </c>
      <c r="F143" s="163">
        <v>2347</v>
      </c>
      <c r="G143" s="163">
        <v>3754</v>
      </c>
      <c r="H143" s="163">
        <v>3150</v>
      </c>
      <c r="I143" s="164">
        <f t="shared" si="57"/>
        <v>-0.16089504528502929</v>
      </c>
      <c r="J143" s="165">
        <f t="shared" si="54"/>
        <v>-0.18011452368558045</v>
      </c>
      <c r="K143" s="163">
        <f t="shared" si="55"/>
        <v>-604</v>
      </c>
      <c r="L143" s="163">
        <f t="shared" si="56"/>
        <v>-692</v>
      </c>
      <c r="M143" s="164">
        <f t="shared" si="58"/>
        <v>9.229073515283785E-4</v>
      </c>
      <c r="N143" s="79"/>
    </row>
    <row r="144" spans="1:14" x14ac:dyDescent="0.25">
      <c r="A144" s="161"/>
      <c r="B144" s="162" t="s">
        <v>128</v>
      </c>
      <c r="C144" s="163">
        <v>65</v>
      </c>
      <c r="D144" s="163">
        <v>331</v>
      </c>
      <c r="E144" s="163">
        <v>9</v>
      </c>
      <c r="F144" s="163">
        <v>164</v>
      </c>
      <c r="G144" s="163">
        <v>110</v>
      </c>
      <c r="H144" s="163">
        <v>161</v>
      </c>
      <c r="I144" s="164">
        <f t="shared" si="57"/>
        <v>0.46363636363636362</v>
      </c>
      <c r="J144" s="165">
        <f t="shared" si="54"/>
        <v>-0.51359516616314194</v>
      </c>
      <c r="K144" s="163">
        <f t="shared" si="55"/>
        <v>51</v>
      </c>
      <c r="L144" s="163">
        <f t="shared" si="56"/>
        <v>-170</v>
      </c>
      <c r="M144" s="164">
        <f t="shared" si="58"/>
        <v>4.7170820189228238E-5</v>
      </c>
      <c r="N144" s="79"/>
    </row>
    <row r="145" spans="1:14" x14ac:dyDescent="0.25">
      <c r="A145" s="161" t="s">
        <v>144</v>
      </c>
      <c r="B145" s="162" t="s">
        <v>131</v>
      </c>
      <c r="C145" s="163">
        <v>123</v>
      </c>
      <c r="D145" s="163">
        <v>180</v>
      </c>
      <c r="E145" s="163">
        <v>17</v>
      </c>
      <c r="F145" s="163">
        <v>101</v>
      </c>
      <c r="G145" s="163">
        <v>188</v>
      </c>
      <c r="H145" s="163">
        <v>3</v>
      </c>
      <c r="I145" s="164">
        <f t="shared" si="57"/>
        <v>-0.98404255319148937</v>
      </c>
      <c r="J145" s="165">
        <f t="shared" si="54"/>
        <v>-0.98333333333333328</v>
      </c>
      <c r="K145" s="163">
        <f t="shared" si="55"/>
        <v>-185</v>
      </c>
      <c r="L145" s="163">
        <f t="shared" si="56"/>
        <v>-177</v>
      </c>
      <c r="M145" s="164">
        <f t="shared" si="58"/>
        <v>8.7895938240797957E-7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34032</v>
      </c>
      <c r="D146" s="169">
        <f t="shared" si="59"/>
        <v>33357</v>
      </c>
      <c r="E146" s="169">
        <f t="shared" si="59"/>
        <v>16240</v>
      </c>
      <c r="F146" s="169">
        <f t="shared" si="59"/>
        <v>39978</v>
      </c>
      <c r="G146" s="169">
        <f t="shared" si="59"/>
        <v>41639</v>
      </c>
      <c r="H146" s="169">
        <f t="shared" si="59"/>
        <v>42460</v>
      </c>
      <c r="I146" s="170">
        <f t="shared" si="57"/>
        <v>1.9717092149187154E-2</v>
      </c>
      <c r="J146" s="171">
        <f t="shared" si="54"/>
        <v>0.27289624366699639</v>
      </c>
      <c r="K146" s="169">
        <f>H146-G146</f>
        <v>821</v>
      </c>
      <c r="L146" s="169">
        <f t="shared" si="56"/>
        <v>9103</v>
      </c>
      <c r="M146" s="170">
        <f t="shared" si="58"/>
        <v>1.2440205125680937E-2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70834</v>
      </c>
      <c r="D148" s="176">
        <v>67475</v>
      </c>
      <c r="E148" s="176">
        <v>17677</v>
      </c>
      <c r="F148" s="176">
        <v>59525</v>
      </c>
      <c r="G148" s="176">
        <v>62407</v>
      </c>
      <c r="H148" s="176">
        <v>54211</v>
      </c>
      <c r="I148" s="177">
        <f>IFERROR(H148/G148-1,"-")</f>
        <v>-0.13133142115467811</v>
      </c>
      <c r="J148" s="177">
        <f>IFERROR(H148/D148-1,"-")</f>
        <v>-0.19657650981845132</v>
      </c>
      <c r="K148" s="176">
        <f>H148-G148</f>
        <v>-8196</v>
      </c>
      <c r="L148" s="176">
        <f>H148-D148</f>
        <v>-13264</v>
      </c>
      <c r="M148" s="177">
        <f>H148/H$8</f>
        <v>1.5883089026572993E-2</v>
      </c>
      <c r="N148" s="79"/>
    </row>
    <row r="149" spans="1:14" x14ac:dyDescent="0.25">
      <c r="A149" s="161" t="s">
        <v>96</v>
      </c>
      <c r="B149" s="157" t="s">
        <v>97</v>
      </c>
      <c r="C149" s="158">
        <v>26149</v>
      </c>
      <c r="D149" s="158">
        <v>27968</v>
      </c>
      <c r="E149" s="158">
        <v>8808</v>
      </c>
      <c r="F149" s="158">
        <v>26363</v>
      </c>
      <c r="G149" s="158">
        <v>30340</v>
      </c>
      <c r="H149" s="158">
        <v>16695</v>
      </c>
      <c r="I149" s="159">
        <f>IFERROR(H149/G149-1,"-")</f>
        <v>-0.44973632168754119</v>
      </c>
      <c r="J149" s="160">
        <f t="shared" ref="J149:J160" si="60">IFERROR(H149/D149-1,"-")</f>
        <v>-0.40306779176201368</v>
      </c>
      <c r="K149" s="158">
        <f t="shared" ref="K149:K159" si="61">H149-G149</f>
        <v>-13645</v>
      </c>
      <c r="L149" s="158">
        <f t="shared" ref="L149:L160" si="62">H149-D149</f>
        <v>-11273</v>
      </c>
      <c r="M149" s="159">
        <f>H149/H$8</f>
        <v>4.8914089631004066E-3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3.7000381175385504E-2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1.9785961670925226E-2</v>
      </c>
      <c r="N151" s="79"/>
    </row>
    <row r="152" spans="1:14" x14ac:dyDescent="0.25">
      <c r="A152" s="161"/>
      <c r="B152" s="157" t="s">
        <v>107</v>
      </c>
      <c r="C152" s="158">
        <v>44685</v>
      </c>
      <c r="D152" s="158">
        <v>39507</v>
      </c>
      <c r="E152" s="158">
        <v>8869</v>
      </c>
      <c r="F152" s="158">
        <v>33162</v>
      </c>
      <c r="G152" s="158">
        <v>32067</v>
      </c>
      <c r="H152" s="158">
        <v>37516</v>
      </c>
      <c r="I152" s="159">
        <f>IFERROR(H152/G152-1,"-")</f>
        <v>0.16992546855022295</v>
      </c>
      <c r="J152" s="160">
        <f t="shared" si="60"/>
        <v>-5.0396132330979282E-2</v>
      </c>
      <c r="K152" s="158">
        <f t="shared" si="61"/>
        <v>5449</v>
      </c>
      <c r="L152" s="158">
        <f t="shared" si="62"/>
        <v>-1991</v>
      </c>
      <c r="M152" s="159">
        <f>H152/H$8</f>
        <v>1.0991680063472587E-2</v>
      </c>
      <c r="N152" s="79"/>
    </row>
    <row r="153" spans="1:14" s="56" customFormat="1" x14ac:dyDescent="0.25">
      <c r="A153" s="161"/>
      <c r="B153" s="162" t="s">
        <v>110</v>
      </c>
      <c r="C153" s="163">
        <v>10316</v>
      </c>
      <c r="D153" s="163">
        <v>6860</v>
      </c>
      <c r="E153" s="163">
        <v>188</v>
      </c>
      <c r="F153" s="163">
        <v>12466</v>
      </c>
      <c r="G153" s="163">
        <v>11482</v>
      </c>
      <c r="H153" s="163">
        <v>10741</v>
      </c>
      <c r="I153" s="164">
        <f t="shared" ref="I153:I160" si="63">IFERROR(H153/G153-1,"-")</f>
        <v>-6.4535795157638076E-2</v>
      </c>
      <c r="J153" s="165">
        <f t="shared" si="60"/>
        <v>0.56574344023323619</v>
      </c>
      <c r="K153" s="163">
        <f t="shared" si="61"/>
        <v>-741</v>
      </c>
      <c r="L153" s="163">
        <f t="shared" si="62"/>
        <v>3881</v>
      </c>
      <c r="M153" s="164">
        <f t="shared" ref="M153:M160" si="64">H153/H$8</f>
        <v>3.1469675754813692E-3</v>
      </c>
      <c r="N153" s="166"/>
    </row>
    <row r="154" spans="1:14" s="56" customFormat="1" x14ac:dyDescent="0.25">
      <c r="A154" s="161"/>
      <c r="B154" s="162" t="s">
        <v>113</v>
      </c>
      <c r="C154" s="163">
        <v>13029</v>
      </c>
      <c r="D154" s="163">
        <v>8781</v>
      </c>
      <c r="E154" s="163">
        <v>1109</v>
      </c>
      <c r="F154" s="163">
        <v>5049</v>
      </c>
      <c r="G154" s="163">
        <v>4932</v>
      </c>
      <c r="H154" s="163">
        <v>4849</v>
      </c>
      <c r="I154" s="164">
        <f t="shared" si="63"/>
        <v>-1.6828872668288697E-2</v>
      </c>
      <c r="J154" s="165">
        <f t="shared" si="60"/>
        <v>-0.44778499032000907</v>
      </c>
      <c r="K154" s="163">
        <f t="shared" si="61"/>
        <v>-83</v>
      </c>
      <c r="L154" s="163">
        <f t="shared" si="62"/>
        <v>-3932</v>
      </c>
      <c r="M154" s="164">
        <f t="shared" si="64"/>
        <v>1.4206913484320976E-3</v>
      </c>
      <c r="N154" s="166"/>
    </row>
    <row r="155" spans="1:14" x14ac:dyDescent="0.25">
      <c r="A155" s="161"/>
      <c r="B155" s="162" t="s">
        <v>116</v>
      </c>
      <c r="C155" s="163">
        <v>8536</v>
      </c>
      <c r="D155" s="163">
        <v>11026</v>
      </c>
      <c r="E155" s="163">
        <v>1024</v>
      </c>
      <c r="F155" s="163">
        <v>5666</v>
      </c>
      <c r="G155" s="163">
        <v>7006</v>
      </c>
      <c r="H155" s="163">
        <v>7941</v>
      </c>
      <c r="I155" s="164">
        <f t="shared" si="63"/>
        <v>0.13345703682557808</v>
      </c>
      <c r="J155" s="165">
        <f t="shared" si="60"/>
        <v>-0.27979321603482676</v>
      </c>
      <c r="K155" s="163">
        <f t="shared" si="61"/>
        <v>935</v>
      </c>
      <c r="L155" s="163">
        <f t="shared" si="62"/>
        <v>-3085</v>
      </c>
      <c r="M155" s="164">
        <f t="shared" si="64"/>
        <v>2.3266054852339219E-3</v>
      </c>
      <c r="N155" s="79"/>
    </row>
    <row r="156" spans="1:14" x14ac:dyDescent="0.25">
      <c r="A156" s="161"/>
      <c r="B156" s="162" t="s">
        <v>123</v>
      </c>
      <c r="C156" s="163">
        <v>620</v>
      </c>
      <c r="D156" s="163">
        <v>658</v>
      </c>
      <c r="E156" s="163">
        <v>141</v>
      </c>
      <c r="F156" s="163">
        <v>834</v>
      </c>
      <c r="G156" s="163">
        <v>1130</v>
      </c>
      <c r="H156" s="163">
        <v>1221</v>
      </c>
      <c r="I156" s="164">
        <f t="shared" si="63"/>
        <v>8.0530973451327537E-2</v>
      </c>
      <c r="J156" s="165">
        <f t="shared" si="60"/>
        <v>0.85562310030395139</v>
      </c>
      <c r="K156" s="163">
        <f t="shared" si="61"/>
        <v>91</v>
      </c>
      <c r="L156" s="163">
        <f t="shared" si="62"/>
        <v>563</v>
      </c>
      <c r="M156" s="164">
        <f t="shared" si="64"/>
        <v>3.5773646864004766E-4</v>
      </c>
      <c r="N156" s="79"/>
    </row>
    <row r="157" spans="1:14" x14ac:dyDescent="0.25">
      <c r="A157" s="161"/>
      <c r="B157" s="162" t="s">
        <v>119</v>
      </c>
      <c r="C157" s="163">
        <v>3736</v>
      </c>
      <c r="D157" s="163">
        <v>4114</v>
      </c>
      <c r="E157" s="163">
        <v>1396</v>
      </c>
      <c r="F157" s="163">
        <v>4419</v>
      </c>
      <c r="G157" s="163">
        <v>1350</v>
      </c>
      <c r="H157" s="163">
        <v>4795</v>
      </c>
      <c r="I157" s="164">
        <f t="shared" si="63"/>
        <v>2.5518518518518518</v>
      </c>
      <c r="J157" s="165">
        <f t="shared" si="60"/>
        <v>0.16553232863393297</v>
      </c>
      <c r="K157" s="163">
        <f t="shared" si="61"/>
        <v>3445</v>
      </c>
      <c r="L157" s="163">
        <f t="shared" si="62"/>
        <v>681</v>
      </c>
      <c r="M157" s="164">
        <f t="shared" si="64"/>
        <v>1.404870079548754E-3</v>
      </c>
      <c r="N157" s="79"/>
    </row>
    <row r="158" spans="1:14" x14ac:dyDescent="0.25">
      <c r="A158" s="161"/>
      <c r="B158" s="162" t="s">
        <v>128</v>
      </c>
      <c r="C158" s="163">
        <v>59</v>
      </c>
      <c r="D158" s="163">
        <v>41</v>
      </c>
      <c r="E158" s="163">
        <v>5</v>
      </c>
      <c r="F158" s="163">
        <v>93</v>
      </c>
      <c r="G158" s="163">
        <v>42</v>
      </c>
      <c r="H158" s="163">
        <v>44</v>
      </c>
      <c r="I158" s="164">
        <f t="shared" si="63"/>
        <v>4.7619047619047672E-2</v>
      </c>
      <c r="J158" s="165">
        <f t="shared" si="60"/>
        <v>7.3170731707317138E-2</v>
      </c>
      <c r="K158" s="163">
        <f t="shared" si="61"/>
        <v>2</v>
      </c>
      <c r="L158" s="163">
        <f t="shared" si="62"/>
        <v>3</v>
      </c>
      <c r="M158" s="164">
        <f t="shared" si="64"/>
        <v>1.2891404275317034E-5</v>
      </c>
      <c r="N158" s="79"/>
    </row>
    <row r="159" spans="1:14" x14ac:dyDescent="0.25">
      <c r="A159" s="161" t="s">
        <v>144</v>
      </c>
      <c r="B159" s="162" t="s">
        <v>131</v>
      </c>
      <c r="C159" s="163">
        <v>33</v>
      </c>
      <c r="D159" s="163">
        <v>62</v>
      </c>
      <c r="E159" s="163">
        <v>0</v>
      </c>
      <c r="F159" s="163">
        <v>32</v>
      </c>
      <c r="G159" s="163">
        <v>19</v>
      </c>
      <c r="H159" s="163">
        <v>64</v>
      </c>
      <c r="I159" s="164">
        <f t="shared" si="63"/>
        <v>2.3684210526315788</v>
      </c>
      <c r="J159" s="165">
        <f t="shared" si="60"/>
        <v>3.2258064516129004E-2</v>
      </c>
      <c r="K159" s="163">
        <f t="shared" si="61"/>
        <v>45</v>
      </c>
      <c r="L159" s="163">
        <f t="shared" si="62"/>
        <v>2</v>
      </c>
      <c r="M159" s="164">
        <f t="shared" si="64"/>
        <v>1.8751133491370231E-5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8356</v>
      </c>
      <c r="D160" s="169">
        <f t="shared" si="65"/>
        <v>7965</v>
      </c>
      <c r="E160" s="169">
        <f t="shared" si="65"/>
        <v>5006</v>
      </c>
      <c r="F160" s="169">
        <f t="shared" si="65"/>
        <v>4603</v>
      </c>
      <c r="G160" s="169">
        <f t="shared" si="65"/>
        <v>6106</v>
      </c>
      <c r="H160" s="169">
        <f t="shared" si="65"/>
        <v>7861</v>
      </c>
      <c r="I160" s="170">
        <f t="shared" si="63"/>
        <v>0.28742220766459226</v>
      </c>
      <c r="J160" s="171">
        <f t="shared" si="60"/>
        <v>-1.305712492153166E-2</v>
      </c>
      <c r="K160" s="169">
        <f>H160-G160</f>
        <v>1755</v>
      </c>
      <c r="L160" s="169">
        <f t="shared" si="62"/>
        <v>-104</v>
      </c>
      <c r="M160" s="170">
        <f t="shared" si="64"/>
        <v>2.3031665683697091E-3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03D5C-BB69-48AB-A3CD-A569F0953725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23036379</v>
      </c>
      <c r="D8" s="176">
        <v>22818416</v>
      </c>
      <c r="E8" s="176">
        <v>8440959</v>
      </c>
      <c r="F8" s="176">
        <v>20444877</v>
      </c>
      <c r="G8" s="176">
        <v>22753674</v>
      </c>
      <c r="H8" s="176">
        <v>24162826</v>
      </c>
      <c r="I8" s="177">
        <f>IFERROR(H8/G8-1,"-")</f>
        <v>6.1930745777583063E-2</v>
      </c>
      <c r="J8" s="177">
        <f>IFERROR(H8/D8-1,"-")</f>
        <v>5.8917761863926055E-2</v>
      </c>
      <c r="K8" s="176">
        <f>H8-G8</f>
        <v>1409152</v>
      </c>
      <c r="L8" s="176">
        <f>H8-D8</f>
        <v>1344410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3252845</v>
      </c>
      <c r="D9" s="158">
        <v>3255384</v>
      </c>
      <c r="E9" s="158">
        <v>1119688</v>
      </c>
      <c r="F9" s="158">
        <v>2856601</v>
      </c>
      <c r="G9" s="158">
        <v>3012057</v>
      </c>
      <c r="H9" s="158">
        <v>2965041</v>
      </c>
      <c r="I9" s="159">
        <f>IFERROR(H9/G9-1,"-")</f>
        <v>-1.5609266358505125E-2</v>
      </c>
      <c r="J9" s="160">
        <f t="shared" ref="J9:J20" si="0">IFERROR(H9/D9-1,"-")</f>
        <v>-8.9188556557383114E-2</v>
      </c>
      <c r="K9" s="158">
        <f t="shared" ref="K9:K19" si="1">H9-G9</f>
        <v>-47016</v>
      </c>
      <c r="L9" s="158">
        <f t="shared" ref="L9:L20" si="2">H9-D9</f>
        <v>-290343</v>
      </c>
      <c r="M9" s="159">
        <f>H9/H$8</f>
        <v>0.12271085344073578</v>
      </c>
      <c r="N9" s="79"/>
    </row>
    <row r="10" spans="1:14" x14ac:dyDescent="0.25">
      <c r="A10" s="161" t="s">
        <v>103</v>
      </c>
      <c r="B10" s="162" t="s">
        <v>103</v>
      </c>
      <c r="C10" s="163">
        <v>984551</v>
      </c>
      <c r="D10" s="163">
        <v>931022</v>
      </c>
      <c r="E10" s="163">
        <v>343519</v>
      </c>
      <c r="F10" s="163">
        <v>855690</v>
      </c>
      <c r="G10" s="163">
        <v>923942</v>
      </c>
      <c r="H10" s="163">
        <v>950451</v>
      </c>
      <c r="I10" s="164">
        <f>IFERROR(H10/G10-1,"-")</f>
        <v>2.8691194901844463E-2</v>
      </c>
      <c r="J10" s="165">
        <f t="shared" si="0"/>
        <v>2.0868464977197076E-2</v>
      </c>
      <c r="K10" s="163">
        <f t="shared" si="1"/>
        <v>26509</v>
      </c>
      <c r="L10" s="163">
        <f t="shared" si="2"/>
        <v>19429</v>
      </c>
      <c r="M10" s="164">
        <f>H10/H$8</f>
        <v>3.9335258218554402E-2</v>
      </c>
      <c r="N10" s="79"/>
    </row>
    <row r="11" spans="1:14" x14ac:dyDescent="0.25">
      <c r="A11" s="161" t="s">
        <v>100</v>
      </c>
      <c r="B11" s="162" t="s">
        <v>100</v>
      </c>
      <c r="C11" s="163">
        <v>2268294</v>
      </c>
      <c r="D11" s="163">
        <v>2324362</v>
      </c>
      <c r="E11" s="163">
        <v>776169</v>
      </c>
      <c r="F11" s="163">
        <v>2000911</v>
      </c>
      <c r="G11" s="163">
        <v>2088115</v>
      </c>
      <c r="H11" s="163">
        <v>2014590</v>
      </c>
      <c r="I11" s="164">
        <f>IFERROR(H11/G11-1,"-")</f>
        <v>-3.5211183292107928E-2</v>
      </c>
      <c r="J11" s="165">
        <f t="shared" si="0"/>
        <v>-0.13327183975645795</v>
      </c>
      <c r="K11" s="163">
        <f t="shared" si="1"/>
        <v>-73525</v>
      </c>
      <c r="L11" s="163">
        <f t="shared" si="2"/>
        <v>-309772</v>
      </c>
      <c r="M11" s="164">
        <f>H11/H$8</f>
        <v>8.3375595222181381E-2</v>
      </c>
      <c r="N11" s="79"/>
    </row>
    <row r="12" spans="1:14" x14ac:dyDescent="0.25">
      <c r="A12" s="1"/>
      <c r="B12" s="157" t="s">
        <v>107</v>
      </c>
      <c r="C12" s="158">
        <v>19783534</v>
      </c>
      <c r="D12" s="158">
        <v>19563032</v>
      </c>
      <c r="E12" s="158">
        <v>7321271</v>
      </c>
      <c r="F12" s="158">
        <v>17588276</v>
      </c>
      <c r="G12" s="158">
        <v>19741617</v>
      </c>
      <c r="H12" s="158">
        <v>21197785</v>
      </c>
      <c r="I12" s="159">
        <f>IFERROR(H12/G12-1,"-")</f>
        <v>7.3761333734718937E-2</v>
      </c>
      <c r="J12" s="160">
        <f t="shared" si="0"/>
        <v>8.3563376065632466E-2</v>
      </c>
      <c r="K12" s="158">
        <f t="shared" si="1"/>
        <v>1456168</v>
      </c>
      <c r="L12" s="158">
        <f t="shared" si="2"/>
        <v>1634753</v>
      </c>
      <c r="M12" s="159">
        <f>H12/H$8</f>
        <v>0.87728914655926427</v>
      </c>
      <c r="N12" s="79"/>
    </row>
    <row r="13" spans="1:14" s="56" customFormat="1" x14ac:dyDescent="0.25">
      <c r="A13" s="161"/>
      <c r="B13" s="162" t="s">
        <v>110</v>
      </c>
      <c r="C13" s="163">
        <v>8510627</v>
      </c>
      <c r="D13" s="163">
        <v>8844437</v>
      </c>
      <c r="E13" s="163">
        <v>2845158</v>
      </c>
      <c r="F13" s="163">
        <v>8226768</v>
      </c>
      <c r="G13" s="163">
        <v>9062635</v>
      </c>
      <c r="H13" s="163">
        <v>9845418</v>
      </c>
      <c r="I13" s="164">
        <f t="shared" ref="I13:I20" si="3">IFERROR(H13/G13-1,"-")</f>
        <v>8.6374768486207287E-2</v>
      </c>
      <c r="J13" s="165">
        <f t="shared" si="0"/>
        <v>0.11317633898008439</v>
      </c>
      <c r="K13" s="163">
        <f t="shared" si="1"/>
        <v>782783</v>
      </c>
      <c r="L13" s="163">
        <f t="shared" si="2"/>
        <v>1000981</v>
      </c>
      <c r="M13" s="164">
        <f t="shared" ref="M13:M20" si="4">H13/H$8</f>
        <v>0.40746136234230218</v>
      </c>
      <c r="N13" s="166"/>
    </row>
    <row r="14" spans="1:14" s="56" customFormat="1" x14ac:dyDescent="0.25">
      <c r="A14" s="161"/>
      <c r="B14" s="162" t="s">
        <v>113</v>
      </c>
      <c r="C14" s="163">
        <v>3363060</v>
      </c>
      <c r="D14" s="163">
        <v>2890119</v>
      </c>
      <c r="E14" s="163">
        <v>1129027</v>
      </c>
      <c r="F14" s="163">
        <v>1973645</v>
      </c>
      <c r="G14" s="163">
        <v>2266680</v>
      </c>
      <c r="H14" s="163">
        <v>2396723</v>
      </c>
      <c r="I14" s="164">
        <f t="shared" si="3"/>
        <v>5.7371574284857063E-2</v>
      </c>
      <c r="J14" s="165">
        <f t="shared" si="0"/>
        <v>-0.17071822994139685</v>
      </c>
      <c r="K14" s="163">
        <f t="shared" si="1"/>
        <v>130043</v>
      </c>
      <c r="L14" s="163">
        <f t="shared" si="2"/>
        <v>-493396</v>
      </c>
      <c r="M14" s="164">
        <f t="shared" si="4"/>
        <v>9.9190508593655399E-2</v>
      </c>
      <c r="N14" s="166"/>
    </row>
    <row r="15" spans="1:14" x14ac:dyDescent="0.25">
      <c r="A15" s="161"/>
      <c r="B15" s="162" t="s">
        <v>116</v>
      </c>
      <c r="C15" s="163">
        <v>816901</v>
      </c>
      <c r="D15" s="163">
        <v>839023</v>
      </c>
      <c r="E15" s="163">
        <v>307957</v>
      </c>
      <c r="F15" s="163">
        <v>846254</v>
      </c>
      <c r="G15" s="163">
        <v>1020771</v>
      </c>
      <c r="H15" s="163">
        <v>1105365</v>
      </c>
      <c r="I15" s="164">
        <f t="shared" si="3"/>
        <v>8.2872652142351289E-2</v>
      </c>
      <c r="J15" s="165">
        <f t="shared" si="0"/>
        <v>0.31744302599571173</v>
      </c>
      <c r="K15" s="163">
        <f t="shared" si="1"/>
        <v>84594</v>
      </c>
      <c r="L15" s="163">
        <f t="shared" si="2"/>
        <v>266342</v>
      </c>
      <c r="M15" s="164">
        <f t="shared" si="4"/>
        <v>4.5746511604230398E-2</v>
      </c>
      <c r="N15" s="79"/>
    </row>
    <row r="16" spans="1:14" x14ac:dyDescent="0.25">
      <c r="A16" s="161"/>
      <c r="B16" s="162" t="s">
        <v>123</v>
      </c>
      <c r="C16" s="163">
        <v>830299</v>
      </c>
      <c r="D16" s="163">
        <v>775677</v>
      </c>
      <c r="E16" s="163">
        <v>277681</v>
      </c>
      <c r="F16" s="163">
        <v>894323</v>
      </c>
      <c r="G16" s="163">
        <v>876898</v>
      </c>
      <c r="H16" s="163">
        <v>915633</v>
      </c>
      <c r="I16" s="164">
        <f t="shared" si="3"/>
        <v>4.4172754413854376E-2</v>
      </c>
      <c r="J16" s="165">
        <f t="shared" si="0"/>
        <v>0.18043077208683522</v>
      </c>
      <c r="K16" s="163">
        <f t="shared" si="1"/>
        <v>38735</v>
      </c>
      <c r="L16" s="163">
        <f t="shared" si="2"/>
        <v>139956</v>
      </c>
      <c r="M16" s="164">
        <f t="shared" si="4"/>
        <v>3.789428438544399E-2</v>
      </c>
      <c r="N16" s="79"/>
    </row>
    <row r="17" spans="1:14" x14ac:dyDescent="0.25">
      <c r="A17" s="161"/>
      <c r="B17" s="162" t="s">
        <v>119</v>
      </c>
      <c r="C17" s="163">
        <v>741359</v>
      </c>
      <c r="D17" s="163">
        <v>717224</v>
      </c>
      <c r="E17" s="163">
        <v>319391</v>
      </c>
      <c r="F17" s="163">
        <v>739943</v>
      </c>
      <c r="G17" s="163">
        <v>760328</v>
      </c>
      <c r="H17" s="163">
        <v>791373</v>
      </c>
      <c r="I17" s="164">
        <f t="shared" si="3"/>
        <v>4.083106238360279E-2</v>
      </c>
      <c r="J17" s="165">
        <f t="shared" si="0"/>
        <v>0.10338332236511882</v>
      </c>
      <c r="K17" s="163">
        <f t="shared" si="1"/>
        <v>31045</v>
      </c>
      <c r="L17" s="163">
        <f t="shared" si="2"/>
        <v>74149</v>
      </c>
      <c r="M17" s="164">
        <f t="shared" si="4"/>
        <v>3.2751673997073023E-2</v>
      </c>
      <c r="N17" s="79"/>
    </row>
    <row r="18" spans="1:14" x14ac:dyDescent="0.25">
      <c r="A18" s="161"/>
      <c r="B18" s="162" t="s">
        <v>128</v>
      </c>
      <c r="C18" s="163">
        <v>373875</v>
      </c>
      <c r="D18" s="163">
        <v>401022</v>
      </c>
      <c r="E18" s="163">
        <v>239774</v>
      </c>
      <c r="F18" s="163">
        <v>293569</v>
      </c>
      <c r="G18" s="163">
        <v>355039</v>
      </c>
      <c r="H18" s="163">
        <v>337692</v>
      </c>
      <c r="I18" s="164">
        <f t="shared" si="3"/>
        <v>-4.8859421077684373E-2</v>
      </c>
      <c r="J18" s="165">
        <f t="shared" si="0"/>
        <v>-0.1579215105405688</v>
      </c>
      <c r="K18" s="163">
        <f t="shared" si="1"/>
        <v>-17347</v>
      </c>
      <c r="L18" s="163">
        <f t="shared" si="2"/>
        <v>-63330</v>
      </c>
      <c r="M18" s="164">
        <f t="shared" si="4"/>
        <v>1.3975683142360914E-2</v>
      </c>
      <c r="N18" s="79"/>
    </row>
    <row r="19" spans="1:14" x14ac:dyDescent="0.25">
      <c r="A19" s="161" t="s">
        <v>144</v>
      </c>
      <c r="B19" s="162" t="s">
        <v>131</v>
      </c>
      <c r="C19" s="163">
        <v>600233</v>
      </c>
      <c r="D19" s="163">
        <v>507104</v>
      </c>
      <c r="E19" s="163">
        <v>338799</v>
      </c>
      <c r="F19" s="163">
        <v>216658</v>
      </c>
      <c r="G19" s="163">
        <v>317865</v>
      </c>
      <c r="H19" s="163">
        <v>330606</v>
      </c>
      <c r="I19" s="164">
        <f t="shared" si="3"/>
        <v>4.0083054126751838E-2</v>
      </c>
      <c r="J19" s="165">
        <f t="shared" si="0"/>
        <v>-0.34805089291348523</v>
      </c>
      <c r="K19" s="163">
        <f t="shared" si="1"/>
        <v>12741</v>
      </c>
      <c r="L19" s="163">
        <f t="shared" si="2"/>
        <v>-176498</v>
      </c>
      <c r="M19" s="164">
        <f t="shared" si="4"/>
        <v>1.3682422743101325E-2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4547180</v>
      </c>
      <c r="D20" s="169">
        <f t="shared" si="5"/>
        <v>4588426</v>
      </c>
      <c r="E20" s="169">
        <f t="shared" si="5"/>
        <v>1863484</v>
      </c>
      <c r="F20" s="169">
        <f t="shared" si="5"/>
        <v>4397116</v>
      </c>
      <c r="G20" s="169">
        <f t="shared" si="5"/>
        <v>5081401</v>
      </c>
      <c r="H20" s="169">
        <f t="shared" si="5"/>
        <v>5474975</v>
      </c>
      <c r="I20" s="170">
        <f t="shared" si="3"/>
        <v>7.7453836058205106E-2</v>
      </c>
      <c r="J20" s="171">
        <f t="shared" si="0"/>
        <v>0.19321418717442529</v>
      </c>
      <c r="K20" s="169">
        <f>H20-G20</f>
        <v>393574</v>
      </c>
      <c r="L20" s="169">
        <f t="shared" si="2"/>
        <v>886549</v>
      </c>
      <c r="M20" s="170">
        <f t="shared" si="4"/>
        <v>0.22658669975109699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8488504</v>
      </c>
      <c r="D22" s="176">
        <v>8787046</v>
      </c>
      <c r="E22" s="176">
        <v>3051448</v>
      </c>
      <c r="F22" s="176">
        <v>8320045</v>
      </c>
      <c r="G22" s="176">
        <v>8974624</v>
      </c>
      <c r="H22" s="176">
        <v>9249706</v>
      </c>
      <c r="I22" s="177">
        <f>IFERROR(H22/G22-1,"-")</f>
        <v>3.0651089115265373E-2</v>
      </c>
      <c r="J22" s="177">
        <f>IFERROR(H22/D22-1,"-")</f>
        <v>5.2652506883428263E-2</v>
      </c>
      <c r="K22" s="176">
        <f>H22-G22</f>
        <v>275082</v>
      </c>
      <c r="L22" s="176">
        <f>H22-D22</f>
        <v>462660</v>
      </c>
      <c r="M22" s="177">
        <f>H22/H$8</f>
        <v>0.38280729249136669</v>
      </c>
      <c r="N22" s="79"/>
    </row>
    <row r="23" spans="1:14" x14ac:dyDescent="0.25">
      <c r="A23" s="161" t="s">
        <v>96</v>
      </c>
      <c r="B23" s="157" t="s">
        <v>97</v>
      </c>
      <c r="C23" s="158">
        <v>585622</v>
      </c>
      <c r="D23" s="158">
        <v>726233</v>
      </c>
      <c r="E23" s="158">
        <v>211170</v>
      </c>
      <c r="F23" s="158">
        <v>656725</v>
      </c>
      <c r="G23" s="158">
        <v>575721</v>
      </c>
      <c r="H23" s="158">
        <v>527175</v>
      </c>
      <c r="I23" s="159">
        <f>IFERROR(H23/G23-1,"-")</f>
        <v>-8.4322093514045848E-2</v>
      </c>
      <c r="J23" s="160">
        <f t="shared" ref="J23:J34" si="6">IFERROR(H23/D23-1,"-")</f>
        <v>-0.27409660535943703</v>
      </c>
      <c r="K23" s="158">
        <f t="shared" ref="K23:K33" si="7">H23-G23</f>
        <v>-48546</v>
      </c>
      <c r="L23" s="158">
        <f t="shared" ref="L23:L34" si="8">H23-D23</f>
        <v>-199058</v>
      </c>
      <c r="M23" s="159">
        <f>H23/H$8</f>
        <v>2.1817605275144553E-2</v>
      </c>
      <c r="N23" s="79"/>
    </row>
    <row r="24" spans="1:14" x14ac:dyDescent="0.25">
      <c r="A24" s="161" t="s">
        <v>103</v>
      </c>
      <c r="B24" s="162" t="s">
        <v>103</v>
      </c>
      <c r="C24" s="163">
        <v>216638</v>
      </c>
      <c r="D24" s="163">
        <v>296117</v>
      </c>
      <c r="E24" s="163">
        <v>91497</v>
      </c>
      <c r="F24" s="163">
        <v>203244</v>
      </c>
      <c r="G24" s="163">
        <v>187191</v>
      </c>
      <c r="H24" s="163">
        <v>162235</v>
      </c>
      <c r="I24" s="164">
        <f>IFERROR(H24/G24-1,"-")</f>
        <v>-0.13331837534924218</v>
      </c>
      <c r="J24" s="165">
        <f t="shared" si="6"/>
        <v>-0.45212534234778823</v>
      </c>
      <c r="K24" s="163">
        <f t="shared" si="7"/>
        <v>-24956</v>
      </c>
      <c r="L24" s="163">
        <f t="shared" si="8"/>
        <v>-133882</v>
      </c>
      <c r="M24" s="164">
        <f>H24/H$8</f>
        <v>6.7142394685124991E-3</v>
      </c>
      <c r="N24" s="79"/>
    </row>
    <row r="25" spans="1:14" x14ac:dyDescent="0.25">
      <c r="A25" s="161" t="s">
        <v>100</v>
      </c>
      <c r="B25" s="162" t="s">
        <v>100</v>
      </c>
      <c r="C25" s="163">
        <v>368984</v>
      </c>
      <c r="D25" s="163">
        <v>430116</v>
      </c>
      <c r="E25" s="163">
        <v>119673</v>
      </c>
      <c r="F25" s="163">
        <v>453481</v>
      </c>
      <c r="G25" s="163">
        <v>388530</v>
      </c>
      <c r="H25" s="163">
        <v>364940</v>
      </c>
      <c r="I25" s="164">
        <f>IFERROR(H25/G25-1,"-")</f>
        <v>-6.0716032224023886E-2</v>
      </c>
      <c r="J25" s="165">
        <f t="shared" si="6"/>
        <v>-0.15153121483506771</v>
      </c>
      <c r="K25" s="163">
        <f t="shared" si="7"/>
        <v>-23590</v>
      </c>
      <c r="L25" s="163">
        <f t="shared" si="8"/>
        <v>-65176</v>
      </c>
      <c r="M25" s="164">
        <f>H25/H$8</f>
        <v>1.5103365806632055E-2</v>
      </c>
      <c r="N25" s="79"/>
    </row>
    <row r="26" spans="1:14" x14ac:dyDescent="0.25">
      <c r="A26" s="161"/>
      <c r="B26" s="157" t="s">
        <v>107</v>
      </c>
      <c r="C26" s="158">
        <v>7902882</v>
      </c>
      <c r="D26" s="158">
        <v>8060813</v>
      </c>
      <c r="E26" s="158">
        <v>2840278</v>
      </c>
      <c r="F26" s="158">
        <v>7663320</v>
      </c>
      <c r="G26" s="158">
        <v>8398903</v>
      </c>
      <c r="H26" s="158">
        <v>8722531</v>
      </c>
      <c r="I26" s="159">
        <f>IFERROR(H26/G26-1,"-")</f>
        <v>3.8532174975708156E-2</v>
      </c>
      <c r="J26" s="160">
        <f t="shared" si="6"/>
        <v>8.2090727076784997E-2</v>
      </c>
      <c r="K26" s="158">
        <f t="shared" si="7"/>
        <v>323628</v>
      </c>
      <c r="L26" s="158">
        <f t="shared" si="8"/>
        <v>661718</v>
      </c>
      <c r="M26" s="159">
        <f>H26/H$8</f>
        <v>0.36098968721622215</v>
      </c>
      <c r="N26" s="79"/>
    </row>
    <row r="27" spans="1:14" s="56" customFormat="1" x14ac:dyDescent="0.25">
      <c r="A27" s="161"/>
      <c r="B27" s="162" t="s">
        <v>110</v>
      </c>
      <c r="C27" s="163">
        <v>3557168</v>
      </c>
      <c r="D27" s="163">
        <v>3782850</v>
      </c>
      <c r="E27" s="163">
        <v>1212190</v>
      </c>
      <c r="F27" s="163">
        <v>3811221</v>
      </c>
      <c r="G27" s="163">
        <v>4234329</v>
      </c>
      <c r="H27" s="163">
        <v>4463058</v>
      </c>
      <c r="I27" s="164">
        <f t="shared" ref="I27:I34" si="9">IFERROR(H27/G27-1,"-")</f>
        <v>5.4017767632132507E-2</v>
      </c>
      <c r="J27" s="165">
        <f t="shared" si="6"/>
        <v>0.17981363257861127</v>
      </c>
      <c r="K27" s="163">
        <f t="shared" si="7"/>
        <v>228729</v>
      </c>
      <c r="L27" s="163">
        <f t="shared" si="8"/>
        <v>680208</v>
      </c>
      <c r="M27" s="164">
        <f t="shared" ref="M27:M34" si="10">H27/H$8</f>
        <v>0.18470761656769782</v>
      </c>
      <c r="N27" s="166"/>
    </row>
    <row r="28" spans="1:14" s="56" customFormat="1" x14ac:dyDescent="0.25">
      <c r="A28" s="161"/>
      <c r="B28" s="162" t="s">
        <v>113</v>
      </c>
      <c r="C28" s="163">
        <v>1276814</v>
      </c>
      <c r="D28" s="163">
        <v>1189391</v>
      </c>
      <c r="E28" s="163">
        <v>405155</v>
      </c>
      <c r="F28" s="163">
        <v>906436</v>
      </c>
      <c r="G28" s="163">
        <v>964985</v>
      </c>
      <c r="H28" s="163">
        <v>947608</v>
      </c>
      <c r="I28" s="164">
        <f t="shared" si="9"/>
        <v>-1.8007533795862063E-2</v>
      </c>
      <c r="J28" s="165">
        <f t="shared" si="6"/>
        <v>-0.20328302467397186</v>
      </c>
      <c r="K28" s="163">
        <f t="shared" si="7"/>
        <v>-17377</v>
      </c>
      <c r="L28" s="163">
        <f t="shared" si="8"/>
        <v>-241783</v>
      </c>
      <c r="M28" s="164">
        <f t="shared" si="10"/>
        <v>3.9217598140217538E-2</v>
      </c>
      <c r="N28" s="166"/>
    </row>
    <row r="29" spans="1:14" x14ac:dyDescent="0.25">
      <c r="A29" s="161"/>
      <c r="B29" s="162" t="s">
        <v>116</v>
      </c>
      <c r="C29" s="163">
        <v>287608</v>
      </c>
      <c r="D29" s="163">
        <v>303154</v>
      </c>
      <c r="E29" s="163">
        <v>129251</v>
      </c>
      <c r="F29" s="163">
        <v>319559</v>
      </c>
      <c r="G29" s="163">
        <v>360275</v>
      </c>
      <c r="H29" s="163">
        <v>341122</v>
      </c>
      <c r="I29" s="164">
        <f t="shared" si="9"/>
        <v>-5.3162167788494918E-2</v>
      </c>
      <c r="J29" s="165">
        <f t="shared" si="6"/>
        <v>0.12524327569486138</v>
      </c>
      <c r="K29" s="163">
        <f t="shared" si="7"/>
        <v>-19153</v>
      </c>
      <c r="L29" s="163">
        <f t="shared" si="8"/>
        <v>37968</v>
      </c>
      <c r="M29" s="164">
        <f t="shared" si="10"/>
        <v>1.4117636736696278E-2</v>
      </c>
      <c r="N29" s="79"/>
    </row>
    <row r="30" spans="1:14" x14ac:dyDescent="0.25">
      <c r="A30" s="161"/>
      <c r="B30" s="162" t="s">
        <v>123</v>
      </c>
      <c r="C30" s="163">
        <v>374409</v>
      </c>
      <c r="D30" s="163">
        <v>343353</v>
      </c>
      <c r="E30" s="163">
        <v>120389</v>
      </c>
      <c r="F30" s="163">
        <v>417744</v>
      </c>
      <c r="G30" s="163">
        <v>376918</v>
      </c>
      <c r="H30" s="163">
        <v>377376</v>
      </c>
      <c r="I30" s="164">
        <f t="shared" si="9"/>
        <v>1.2151184077173749E-3</v>
      </c>
      <c r="J30" s="165">
        <f t="shared" si="6"/>
        <v>9.9090440450498418E-2</v>
      </c>
      <c r="K30" s="163">
        <f t="shared" si="7"/>
        <v>458</v>
      </c>
      <c r="L30" s="163">
        <f t="shared" si="8"/>
        <v>34023</v>
      </c>
      <c r="M30" s="164">
        <f t="shared" si="10"/>
        <v>1.5618040704344765E-2</v>
      </c>
      <c r="N30" s="79"/>
    </row>
    <row r="31" spans="1:14" x14ac:dyDescent="0.25">
      <c r="A31" s="161"/>
      <c r="B31" s="162" t="s">
        <v>119</v>
      </c>
      <c r="C31" s="163">
        <v>396693</v>
      </c>
      <c r="D31" s="163">
        <v>385664</v>
      </c>
      <c r="E31" s="163">
        <v>159519</v>
      </c>
      <c r="F31" s="163">
        <v>428214</v>
      </c>
      <c r="G31" s="163">
        <v>400517</v>
      </c>
      <c r="H31" s="163">
        <v>413533</v>
      </c>
      <c r="I31" s="164">
        <f t="shared" si="9"/>
        <v>3.2497996339730939E-2</v>
      </c>
      <c r="J31" s="165">
        <f t="shared" si="6"/>
        <v>7.2262383836707578E-2</v>
      </c>
      <c r="K31" s="163">
        <f t="shared" si="7"/>
        <v>13016</v>
      </c>
      <c r="L31" s="163">
        <f t="shared" si="8"/>
        <v>27869</v>
      </c>
      <c r="M31" s="164">
        <f t="shared" si="10"/>
        <v>1.7114430240899803E-2</v>
      </c>
      <c r="N31" s="79"/>
    </row>
    <row r="32" spans="1:14" x14ac:dyDescent="0.25">
      <c r="A32" s="161"/>
      <c r="B32" s="162" t="s">
        <v>128</v>
      </c>
      <c r="C32" s="163">
        <v>146604</v>
      </c>
      <c r="D32" s="163">
        <v>169678</v>
      </c>
      <c r="E32" s="163">
        <v>94458</v>
      </c>
      <c r="F32" s="163">
        <v>111088</v>
      </c>
      <c r="G32" s="163">
        <v>124442</v>
      </c>
      <c r="H32" s="163">
        <v>121368</v>
      </c>
      <c r="I32" s="164">
        <f t="shared" si="9"/>
        <v>-2.4702270937464799E-2</v>
      </c>
      <c r="J32" s="165">
        <f t="shared" si="6"/>
        <v>-0.28471575572555075</v>
      </c>
      <c r="K32" s="163">
        <f t="shared" si="7"/>
        <v>-3074</v>
      </c>
      <c r="L32" s="163">
        <f t="shared" si="8"/>
        <v>-48310</v>
      </c>
      <c r="M32" s="164">
        <f t="shared" si="10"/>
        <v>5.0229224015435944E-3</v>
      </c>
      <c r="N32" s="79"/>
    </row>
    <row r="33" spans="1:14" x14ac:dyDescent="0.25">
      <c r="A33" s="161" t="s">
        <v>144</v>
      </c>
      <c r="B33" s="162" t="s">
        <v>131</v>
      </c>
      <c r="C33" s="163">
        <v>183664</v>
      </c>
      <c r="D33" s="163">
        <v>160277</v>
      </c>
      <c r="E33" s="163">
        <v>103029</v>
      </c>
      <c r="F33" s="163">
        <v>66812</v>
      </c>
      <c r="G33" s="163">
        <v>107784</v>
      </c>
      <c r="H33" s="163">
        <v>101656</v>
      </c>
      <c r="I33" s="164">
        <f t="shared" si="9"/>
        <v>-5.6854449640020732E-2</v>
      </c>
      <c r="J33" s="165">
        <f t="shared" si="6"/>
        <v>-0.36574804869070421</v>
      </c>
      <c r="K33" s="163">
        <f t="shared" si="7"/>
        <v>-6128</v>
      </c>
      <c r="L33" s="163">
        <f t="shared" si="8"/>
        <v>-58621</v>
      </c>
      <c r="M33" s="164">
        <f t="shared" si="10"/>
        <v>4.2071237859346421E-3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1679922</v>
      </c>
      <c r="D34" s="169">
        <f t="shared" si="11"/>
        <v>1726446</v>
      </c>
      <c r="E34" s="169">
        <f t="shared" si="11"/>
        <v>616287</v>
      </c>
      <c r="F34" s="169">
        <f t="shared" si="11"/>
        <v>1602246</v>
      </c>
      <c r="G34" s="169">
        <f t="shared" si="11"/>
        <v>1829653</v>
      </c>
      <c r="H34" s="169">
        <f t="shared" si="11"/>
        <v>1956810</v>
      </c>
      <c r="I34" s="170">
        <f t="shared" si="9"/>
        <v>6.9497877466383029E-2</v>
      </c>
      <c r="J34" s="171">
        <f t="shared" si="6"/>
        <v>0.13343249658547096</v>
      </c>
      <c r="K34" s="169">
        <f>H34-G34</f>
        <v>127157</v>
      </c>
      <c r="L34" s="169">
        <f t="shared" si="8"/>
        <v>230364</v>
      </c>
      <c r="M34" s="170">
        <f t="shared" si="10"/>
        <v>8.0984318638887692E-2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6796234</v>
      </c>
      <c r="D36" s="176">
        <v>6776910</v>
      </c>
      <c r="E36" s="176">
        <v>2299038</v>
      </c>
      <c r="F36" s="176">
        <v>5738436</v>
      </c>
      <c r="G36" s="176">
        <v>6396470</v>
      </c>
      <c r="H36" s="176">
        <v>6684568</v>
      </c>
      <c r="I36" s="177">
        <f>IFERROR(H36/G36-1,"-")</f>
        <v>4.5040154960470424E-2</v>
      </c>
      <c r="J36" s="177">
        <f>IFERROR(H36/D36-1,"-")</f>
        <v>-1.3625974079632175E-2</v>
      </c>
      <c r="K36" s="176">
        <f>H36-G36</f>
        <v>288098</v>
      </c>
      <c r="L36" s="176">
        <f>H36-D36</f>
        <v>-92342</v>
      </c>
      <c r="M36" s="177">
        <f>H36/H$8</f>
        <v>0.27664677964406975</v>
      </c>
      <c r="N36" s="79"/>
    </row>
    <row r="37" spans="1:14" x14ac:dyDescent="0.25">
      <c r="A37" s="161" t="s">
        <v>96</v>
      </c>
      <c r="B37" s="157" t="s">
        <v>97</v>
      </c>
      <c r="C37" s="158">
        <v>475556</v>
      </c>
      <c r="D37" s="158">
        <v>440541</v>
      </c>
      <c r="E37" s="158">
        <v>143836</v>
      </c>
      <c r="F37" s="158">
        <v>361902</v>
      </c>
      <c r="G37" s="158">
        <v>395784</v>
      </c>
      <c r="H37" s="158">
        <v>387779</v>
      </c>
      <c r="I37" s="159">
        <f>IFERROR(H37/G37-1,"-")</f>
        <v>-2.0225678653002621E-2</v>
      </c>
      <c r="J37" s="160">
        <f t="shared" ref="J37:J48" si="12">IFERROR(H37/D37-1,"-")</f>
        <v>-0.11976637815776514</v>
      </c>
      <c r="K37" s="158">
        <f t="shared" ref="K37:K47" si="13">H37-G37</f>
        <v>-8005</v>
      </c>
      <c r="L37" s="158">
        <f t="shared" ref="L37:L48" si="14">H37-D37</f>
        <v>-52762</v>
      </c>
      <c r="M37" s="159">
        <f>H37/H$8</f>
        <v>1.6048578092645288E-2</v>
      </c>
      <c r="N37" s="79"/>
    </row>
    <row r="38" spans="1:14" x14ac:dyDescent="0.25">
      <c r="A38" s="161" t="s">
        <v>103</v>
      </c>
      <c r="B38" s="162" t="s">
        <v>103</v>
      </c>
      <c r="C38" s="163">
        <v>138494</v>
      </c>
      <c r="D38" s="163">
        <v>160052</v>
      </c>
      <c r="E38" s="163">
        <v>53363</v>
      </c>
      <c r="F38" s="163">
        <v>121205</v>
      </c>
      <c r="G38" s="163">
        <v>140584</v>
      </c>
      <c r="H38" s="163">
        <v>176080</v>
      </c>
      <c r="I38" s="164">
        <f>IFERROR(H38/G38-1,"-")</f>
        <v>0.2524896147499005</v>
      </c>
      <c r="J38" s="165">
        <f t="shared" si="12"/>
        <v>0.1001424537025466</v>
      </c>
      <c r="K38" s="163">
        <f t="shared" si="13"/>
        <v>35496</v>
      </c>
      <c r="L38" s="163">
        <f t="shared" si="14"/>
        <v>16028</v>
      </c>
      <c r="M38" s="164">
        <f>H38/H$8</f>
        <v>7.2872270817991242E-3</v>
      </c>
      <c r="N38" s="79"/>
    </row>
    <row r="39" spans="1:14" x14ac:dyDescent="0.25">
      <c r="A39" s="161" t="s">
        <v>100</v>
      </c>
      <c r="B39" s="162" t="s">
        <v>100</v>
      </c>
      <c r="C39" s="163">
        <v>337062</v>
      </c>
      <c r="D39" s="163">
        <v>280489</v>
      </c>
      <c r="E39" s="163">
        <v>90473</v>
      </c>
      <c r="F39" s="163">
        <v>240697</v>
      </c>
      <c r="G39" s="163">
        <v>255200</v>
      </c>
      <c r="H39" s="163">
        <v>211699</v>
      </c>
      <c r="I39" s="164">
        <f>IFERROR(H39/G39-1,"-")</f>
        <v>-0.17045846394984321</v>
      </c>
      <c r="J39" s="165">
        <f t="shared" si="12"/>
        <v>-0.24525025936846012</v>
      </c>
      <c r="K39" s="163">
        <f t="shared" si="13"/>
        <v>-43501</v>
      </c>
      <c r="L39" s="163">
        <f t="shared" si="14"/>
        <v>-68790</v>
      </c>
      <c r="M39" s="164">
        <f>H39/H$8</f>
        <v>8.7613510108461648E-3</v>
      </c>
      <c r="N39" s="79"/>
    </row>
    <row r="40" spans="1:14" x14ac:dyDescent="0.25">
      <c r="A40" s="161"/>
      <c r="B40" s="157" t="s">
        <v>107</v>
      </c>
      <c r="C40" s="158">
        <v>6320678</v>
      </c>
      <c r="D40" s="158">
        <v>6336369</v>
      </c>
      <c r="E40" s="158">
        <v>2155202</v>
      </c>
      <c r="F40" s="158">
        <v>5376534</v>
      </c>
      <c r="G40" s="158">
        <v>6000686</v>
      </c>
      <c r="H40" s="158">
        <v>6296789</v>
      </c>
      <c r="I40" s="159">
        <f>IFERROR(H40/G40-1,"-")</f>
        <v>4.9344858237874822E-2</v>
      </c>
      <c r="J40" s="160">
        <f t="shared" si="12"/>
        <v>-6.2464796478867157E-3</v>
      </c>
      <c r="K40" s="158">
        <f t="shared" si="13"/>
        <v>296103</v>
      </c>
      <c r="L40" s="158">
        <f t="shared" si="14"/>
        <v>-39580</v>
      </c>
      <c r="M40" s="159">
        <f>H40/H$8</f>
        <v>0.26059820155142449</v>
      </c>
      <c r="N40" s="79"/>
    </row>
    <row r="41" spans="1:14" s="56" customFormat="1" x14ac:dyDescent="0.25">
      <c r="A41" s="161"/>
      <c r="B41" s="162" t="s">
        <v>110</v>
      </c>
      <c r="C41" s="163">
        <v>3189352</v>
      </c>
      <c r="D41" s="163">
        <v>3452060</v>
      </c>
      <c r="E41" s="163">
        <v>942319</v>
      </c>
      <c r="F41" s="163">
        <v>2744556</v>
      </c>
      <c r="G41" s="163">
        <v>3039995</v>
      </c>
      <c r="H41" s="163">
        <v>3263290</v>
      </c>
      <c r="I41" s="164">
        <f t="shared" ref="I41:I48" si="15">IFERROR(H41/G41-1,"-")</f>
        <v>7.3452423441485948E-2</v>
      </c>
      <c r="J41" s="165">
        <f t="shared" si="12"/>
        <v>-5.4683290556942765E-2</v>
      </c>
      <c r="K41" s="163">
        <f t="shared" si="13"/>
        <v>223295</v>
      </c>
      <c r="L41" s="163">
        <f t="shared" si="14"/>
        <v>-188770</v>
      </c>
      <c r="M41" s="164">
        <f t="shared" ref="M41:M48" si="16">H41/H$8</f>
        <v>0.13505415302001514</v>
      </c>
      <c r="N41" s="166"/>
    </row>
    <row r="42" spans="1:14" s="56" customFormat="1" x14ac:dyDescent="0.25">
      <c r="A42" s="161"/>
      <c r="B42" s="162" t="s">
        <v>113</v>
      </c>
      <c r="C42" s="163">
        <v>427613</v>
      </c>
      <c r="D42" s="163">
        <v>313965</v>
      </c>
      <c r="E42" s="163">
        <v>115304</v>
      </c>
      <c r="F42" s="163">
        <v>194866</v>
      </c>
      <c r="G42" s="163">
        <v>226552</v>
      </c>
      <c r="H42" s="163">
        <v>222015</v>
      </c>
      <c r="I42" s="164">
        <f t="shared" si="15"/>
        <v>-2.0026307426109669E-2</v>
      </c>
      <c r="J42" s="165">
        <f t="shared" si="12"/>
        <v>-0.2928670393196694</v>
      </c>
      <c r="K42" s="163">
        <f t="shared" si="13"/>
        <v>-4537</v>
      </c>
      <c r="L42" s="163">
        <f t="shared" si="14"/>
        <v>-91950</v>
      </c>
      <c r="M42" s="164">
        <f t="shared" si="16"/>
        <v>9.1882878269288534E-3</v>
      </c>
      <c r="N42" s="166"/>
    </row>
    <row r="43" spans="1:14" x14ac:dyDescent="0.25">
      <c r="A43" s="161"/>
      <c r="B43" s="162" t="s">
        <v>116</v>
      </c>
      <c r="C43" s="163">
        <v>131837</v>
      </c>
      <c r="D43" s="163">
        <v>127284</v>
      </c>
      <c r="E43" s="163">
        <v>51200</v>
      </c>
      <c r="F43" s="163">
        <v>129327</v>
      </c>
      <c r="G43" s="163">
        <v>164627</v>
      </c>
      <c r="H43" s="163">
        <v>167650</v>
      </c>
      <c r="I43" s="164">
        <f t="shared" si="15"/>
        <v>1.8362723004124559E-2</v>
      </c>
      <c r="J43" s="165">
        <f t="shared" si="12"/>
        <v>0.31713333961849099</v>
      </c>
      <c r="K43" s="163">
        <f t="shared" si="13"/>
        <v>3023</v>
      </c>
      <c r="L43" s="163">
        <f t="shared" si="14"/>
        <v>40366</v>
      </c>
      <c r="M43" s="164">
        <f t="shared" si="16"/>
        <v>6.9383440496571056E-3</v>
      </c>
      <c r="N43" s="79"/>
    </row>
    <row r="44" spans="1:14" x14ac:dyDescent="0.25">
      <c r="A44" s="161"/>
      <c r="B44" s="162" t="s">
        <v>123</v>
      </c>
      <c r="C44" s="163">
        <v>323272</v>
      </c>
      <c r="D44" s="163">
        <v>317397</v>
      </c>
      <c r="E44" s="163">
        <v>102146</v>
      </c>
      <c r="F44" s="163">
        <v>325913</v>
      </c>
      <c r="G44" s="163">
        <v>332845</v>
      </c>
      <c r="H44" s="163">
        <v>330625</v>
      </c>
      <c r="I44" s="164">
        <f t="shared" si="15"/>
        <v>-6.6697712148297006E-3</v>
      </c>
      <c r="J44" s="165">
        <f t="shared" si="12"/>
        <v>4.167651238039416E-2</v>
      </c>
      <c r="K44" s="163">
        <f t="shared" si="13"/>
        <v>-2220</v>
      </c>
      <c r="L44" s="163">
        <f t="shared" si="14"/>
        <v>13228</v>
      </c>
      <c r="M44" s="164">
        <f t="shared" si="16"/>
        <v>1.3683209074964989E-2</v>
      </c>
      <c r="N44" s="79"/>
    </row>
    <row r="45" spans="1:14" x14ac:dyDescent="0.25">
      <c r="A45" s="161"/>
      <c r="B45" s="162" t="s">
        <v>119</v>
      </c>
      <c r="C45" s="163">
        <v>235387</v>
      </c>
      <c r="D45" s="163">
        <v>220537</v>
      </c>
      <c r="E45" s="163">
        <v>92072</v>
      </c>
      <c r="F45" s="163">
        <v>196352</v>
      </c>
      <c r="G45" s="163">
        <v>236105</v>
      </c>
      <c r="H45" s="163">
        <v>242327</v>
      </c>
      <c r="I45" s="164">
        <f t="shared" si="15"/>
        <v>2.635268206941821E-2</v>
      </c>
      <c r="J45" s="165">
        <f t="shared" si="12"/>
        <v>9.8804282274629562E-2</v>
      </c>
      <c r="K45" s="163">
        <f t="shared" si="13"/>
        <v>6222</v>
      </c>
      <c r="L45" s="163">
        <f t="shared" si="14"/>
        <v>21790</v>
      </c>
      <c r="M45" s="164">
        <f t="shared" si="16"/>
        <v>1.0028917975074604E-2</v>
      </c>
      <c r="N45" s="79"/>
    </row>
    <row r="46" spans="1:14" x14ac:dyDescent="0.25">
      <c r="A46" s="161"/>
      <c r="B46" s="162" t="s">
        <v>128</v>
      </c>
      <c r="C46" s="163">
        <v>158762</v>
      </c>
      <c r="D46" s="163">
        <v>151270</v>
      </c>
      <c r="E46" s="163">
        <v>85840</v>
      </c>
      <c r="F46" s="163">
        <v>117803</v>
      </c>
      <c r="G46" s="163">
        <v>126088</v>
      </c>
      <c r="H46" s="163">
        <v>121379</v>
      </c>
      <c r="I46" s="164">
        <f t="shared" si="15"/>
        <v>-3.7346932301249969E-2</v>
      </c>
      <c r="J46" s="165">
        <f t="shared" si="12"/>
        <v>-0.1976003173134131</v>
      </c>
      <c r="K46" s="163">
        <f t="shared" si="13"/>
        <v>-4709</v>
      </c>
      <c r="L46" s="163">
        <f t="shared" si="14"/>
        <v>-29891</v>
      </c>
      <c r="M46" s="164">
        <f t="shared" si="16"/>
        <v>5.0233776463067693E-3</v>
      </c>
      <c r="N46" s="79"/>
    </row>
    <row r="47" spans="1:14" x14ac:dyDescent="0.25">
      <c r="A47" s="161" t="s">
        <v>144</v>
      </c>
      <c r="B47" s="162" t="s">
        <v>131</v>
      </c>
      <c r="C47" s="163">
        <v>253900</v>
      </c>
      <c r="D47" s="163">
        <v>222654</v>
      </c>
      <c r="E47" s="163">
        <v>138918</v>
      </c>
      <c r="F47" s="163">
        <v>100764</v>
      </c>
      <c r="G47" s="163">
        <v>128912</v>
      </c>
      <c r="H47" s="163">
        <v>137593</v>
      </c>
      <c r="I47" s="164">
        <f t="shared" si="15"/>
        <v>6.7340511356584365E-2</v>
      </c>
      <c r="J47" s="165">
        <f t="shared" si="12"/>
        <v>-0.38203221141322408</v>
      </c>
      <c r="K47" s="163">
        <f t="shared" si="13"/>
        <v>8681</v>
      </c>
      <c r="L47" s="163">
        <f t="shared" si="14"/>
        <v>-85061</v>
      </c>
      <c r="M47" s="164">
        <f t="shared" si="16"/>
        <v>5.6944084272261865E-3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1600555</v>
      </c>
      <c r="D48" s="169">
        <f t="shared" si="17"/>
        <v>1531202</v>
      </c>
      <c r="E48" s="169">
        <f t="shared" si="17"/>
        <v>627403</v>
      </c>
      <c r="F48" s="169">
        <f t="shared" si="17"/>
        <v>1566953</v>
      </c>
      <c r="G48" s="169">
        <f t="shared" si="17"/>
        <v>1745562</v>
      </c>
      <c r="H48" s="169">
        <f t="shared" si="17"/>
        <v>1811910</v>
      </c>
      <c r="I48" s="170">
        <f t="shared" si="15"/>
        <v>3.8009535037999198E-2</v>
      </c>
      <c r="J48" s="171">
        <f t="shared" si="12"/>
        <v>0.18332525688968526</v>
      </c>
      <c r="K48" s="169">
        <f>H48-G48</f>
        <v>66348</v>
      </c>
      <c r="L48" s="169">
        <f t="shared" si="14"/>
        <v>280708</v>
      </c>
      <c r="M48" s="170">
        <f t="shared" si="16"/>
        <v>7.498750353125086E-2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156985</v>
      </c>
      <c r="D50" s="176">
        <v>150976</v>
      </c>
      <c r="E50" s="176">
        <v>57370</v>
      </c>
      <c r="F50" s="176">
        <v>105500</v>
      </c>
      <c r="G50" s="176">
        <v>110466</v>
      </c>
      <c r="H50" s="176">
        <v>124605</v>
      </c>
      <c r="I50" s="177">
        <f>IFERROR(H50/G50-1,"-")</f>
        <v>0.12799413394166526</v>
      </c>
      <c r="J50" s="177">
        <f>IFERROR(H50/D50-1,"-")</f>
        <v>-0.17467014624841037</v>
      </c>
      <c r="K50" s="176">
        <f>H50-G50</f>
        <v>14139</v>
      </c>
      <c r="L50" s="176">
        <f>H50-D50</f>
        <v>-26371</v>
      </c>
      <c r="M50" s="177">
        <f>H50/H$8</f>
        <v>5.1568885195796216E-3</v>
      </c>
      <c r="N50" s="79"/>
    </row>
    <row r="51" spans="1:14" x14ac:dyDescent="0.25">
      <c r="A51" s="161" t="s">
        <v>96</v>
      </c>
      <c r="B51" s="157" t="s">
        <v>97</v>
      </c>
      <c r="C51" s="158">
        <v>23930</v>
      </c>
      <c r="D51" s="158">
        <v>20186</v>
      </c>
      <c r="E51" s="158">
        <v>5397</v>
      </c>
      <c r="F51" s="158">
        <v>11402</v>
      </c>
      <c r="G51" s="158">
        <v>28280</v>
      </c>
      <c r="H51" s="158">
        <v>18117</v>
      </c>
      <c r="I51" s="159">
        <f>IFERROR(H51/G51-1,"-")</f>
        <v>-0.35937057991513432</v>
      </c>
      <c r="J51" s="160">
        <f t="shared" ref="J51:J62" si="18">IFERROR(H51/D51-1,"-")</f>
        <v>-0.10249677994649753</v>
      </c>
      <c r="K51" s="158">
        <f t="shared" ref="K51:K61" si="19">H51-G51</f>
        <v>-10163</v>
      </c>
      <c r="L51" s="158">
        <f t="shared" ref="L51:L62" si="20">H51-D51</f>
        <v>-2069</v>
      </c>
      <c r="M51" s="159">
        <f>H51/H$8</f>
        <v>7.4978812494862971E-4</v>
      </c>
      <c r="N51" s="79"/>
    </row>
    <row r="52" spans="1:14" x14ac:dyDescent="0.25">
      <c r="A52" s="161" t="s">
        <v>103</v>
      </c>
      <c r="B52" s="162" t="s">
        <v>103</v>
      </c>
      <c r="C52" s="163">
        <v>14012</v>
      </c>
      <c r="D52" s="163">
        <v>9360</v>
      </c>
      <c r="E52" s="163">
        <v>3808</v>
      </c>
      <c r="F52" s="163">
        <v>3614</v>
      </c>
      <c r="G52" s="163">
        <v>18763</v>
      </c>
      <c r="H52" s="163">
        <v>9815</v>
      </c>
      <c r="I52" s="164">
        <f>IFERROR(H52/G52-1,"-")</f>
        <v>-0.47689601876032617</v>
      </c>
      <c r="J52" s="165">
        <f t="shared" si="18"/>
        <v>4.861111111111116E-2</v>
      </c>
      <c r="K52" s="163">
        <f t="shared" si="19"/>
        <v>-8948</v>
      </c>
      <c r="L52" s="163">
        <f t="shared" si="20"/>
        <v>455</v>
      </c>
      <c r="M52" s="164">
        <f>H52/H$8</f>
        <v>4.0620248641446164E-4</v>
      </c>
      <c r="N52" s="79"/>
    </row>
    <row r="53" spans="1:14" x14ac:dyDescent="0.25">
      <c r="A53" s="161" t="s">
        <v>100</v>
      </c>
      <c r="B53" s="162" t="s">
        <v>100</v>
      </c>
      <c r="C53" s="163">
        <v>9918</v>
      </c>
      <c r="D53" s="163">
        <v>10826</v>
      </c>
      <c r="E53" s="163">
        <v>1589</v>
      </c>
      <c r="F53" s="163">
        <v>7788</v>
      </c>
      <c r="G53" s="163">
        <v>9517</v>
      </c>
      <c r="H53" s="163">
        <v>8302</v>
      </c>
      <c r="I53" s="164">
        <f>IFERROR(H53/G53-1,"-")</f>
        <v>-0.12766628139119474</v>
      </c>
      <c r="J53" s="165">
        <f t="shared" si="18"/>
        <v>-0.233142434878995</v>
      </c>
      <c r="K53" s="163">
        <f t="shared" si="19"/>
        <v>-1215</v>
      </c>
      <c r="L53" s="163">
        <f t="shared" si="20"/>
        <v>-2524</v>
      </c>
      <c r="M53" s="164">
        <f>H53/H$8</f>
        <v>3.4358563853416812E-4</v>
      </c>
      <c r="N53" s="79"/>
    </row>
    <row r="54" spans="1:14" x14ac:dyDescent="0.25">
      <c r="A54" s="161"/>
      <c r="B54" s="157" t="s">
        <v>107</v>
      </c>
      <c r="C54" s="158">
        <v>133055</v>
      </c>
      <c r="D54" s="158">
        <v>130790</v>
      </c>
      <c r="E54" s="158">
        <v>51973</v>
      </c>
      <c r="F54" s="158">
        <v>94098</v>
      </c>
      <c r="G54" s="158">
        <v>82186</v>
      </c>
      <c r="H54" s="158">
        <v>106488</v>
      </c>
      <c r="I54" s="159">
        <f>IFERROR(H54/G54-1,"-")</f>
        <v>0.29569513055751595</v>
      </c>
      <c r="J54" s="160">
        <f t="shared" si="18"/>
        <v>-0.18580931263858091</v>
      </c>
      <c r="K54" s="158">
        <f t="shared" si="19"/>
        <v>24302</v>
      </c>
      <c r="L54" s="158">
        <f t="shared" si="20"/>
        <v>-24302</v>
      </c>
      <c r="M54" s="159">
        <f>H54/H$8</f>
        <v>4.4071003946309925E-3</v>
      </c>
      <c r="N54" s="79"/>
    </row>
    <row r="55" spans="1:14" s="56" customFormat="1" x14ac:dyDescent="0.25">
      <c r="A55" s="161"/>
      <c r="B55" s="162" t="s">
        <v>110</v>
      </c>
      <c r="C55" s="163">
        <v>42563</v>
      </c>
      <c r="D55" s="163">
        <v>44085</v>
      </c>
      <c r="E55" s="163">
        <v>18989</v>
      </c>
      <c r="F55" s="163">
        <v>43618</v>
      </c>
      <c r="G55" s="163">
        <v>34222</v>
      </c>
      <c r="H55" s="163">
        <v>44959</v>
      </c>
      <c r="I55" s="164">
        <f t="shared" ref="I55:I62" si="21">IFERROR(H55/G55-1,"-")</f>
        <v>0.31374554380223252</v>
      </c>
      <c r="J55" s="165">
        <f t="shared" si="18"/>
        <v>1.9825337416354838E-2</v>
      </c>
      <c r="K55" s="163">
        <f t="shared" si="19"/>
        <v>10737</v>
      </c>
      <c r="L55" s="163">
        <f t="shared" si="20"/>
        <v>874</v>
      </c>
      <c r="M55" s="164">
        <f t="shared" ref="M55:M62" si="22">H55/H$8</f>
        <v>1.8606681188698705E-3</v>
      </c>
      <c r="N55" s="166"/>
    </row>
    <row r="56" spans="1:14" s="56" customFormat="1" x14ac:dyDescent="0.25">
      <c r="A56" s="161"/>
      <c r="B56" s="162" t="s">
        <v>113</v>
      </c>
      <c r="C56" s="163">
        <v>53345</v>
      </c>
      <c r="D56" s="163">
        <v>41863</v>
      </c>
      <c r="E56" s="163">
        <v>14888</v>
      </c>
      <c r="F56" s="163">
        <v>21857</v>
      </c>
      <c r="G56" s="163">
        <v>17102</v>
      </c>
      <c r="H56" s="163">
        <v>24713</v>
      </c>
      <c r="I56" s="164">
        <f t="shared" si="21"/>
        <v>0.44503566834288377</v>
      </c>
      <c r="J56" s="165">
        <f t="shared" si="18"/>
        <v>-0.40966963667200151</v>
      </c>
      <c r="K56" s="163">
        <f t="shared" si="19"/>
        <v>7611</v>
      </c>
      <c r="L56" s="163">
        <f t="shared" si="20"/>
        <v>-17150</v>
      </c>
      <c r="M56" s="164">
        <f t="shared" si="22"/>
        <v>1.0227694393031676E-3</v>
      </c>
      <c r="N56" s="166"/>
    </row>
    <row r="57" spans="1:14" x14ac:dyDescent="0.25">
      <c r="A57" s="161"/>
      <c r="B57" s="162" t="s">
        <v>116</v>
      </c>
      <c r="C57" s="163">
        <v>3482</v>
      </c>
      <c r="D57" s="163">
        <v>5513</v>
      </c>
      <c r="E57" s="163">
        <v>1347</v>
      </c>
      <c r="F57" s="163">
        <v>3848</v>
      </c>
      <c r="G57" s="163">
        <v>4458</v>
      </c>
      <c r="H57" s="163">
        <v>3942</v>
      </c>
      <c r="I57" s="164">
        <f t="shared" si="21"/>
        <v>-0.11574697173620463</v>
      </c>
      <c r="J57" s="165">
        <f t="shared" si="18"/>
        <v>-0.28496281516415745</v>
      </c>
      <c r="K57" s="163">
        <f t="shared" si="19"/>
        <v>-516</v>
      </c>
      <c r="L57" s="163">
        <f t="shared" si="20"/>
        <v>-1571</v>
      </c>
      <c r="M57" s="164">
        <f t="shared" si="22"/>
        <v>1.6314316876676595E-4</v>
      </c>
      <c r="N57" s="79"/>
    </row>
    <row r="58" spans="1:14" x14ac:dyDescent="0.25">
      <c r="A58" s="161"/>
      <c r="B58" s="162" t="s">
        <v>123</v>
      </c>
      <c r="C58" s="163">
        <v>1950</v>
      </c>
      <c r="D58" s="163">
        <v>2942</v>
      </c>
      <c r="E58" s="163">
        <v>911</v>
      </c>
      <c r="F58" s="163">
        <v>2081</v>
      </c>
      <c r="G58" s="163">
        <v>1273</v>
      </c>
      <c r="H58" s="163">
        <v>3049</v>
      </c>
      <c r="I58" s="164">
        <f t="shared" si="21"/>
        <v>1.3951296150824821</v>
      </c>
      <c r="J58" s="165">
        <f t="shared" si="18"/>
        <v>3.6369816451393699E-2</v>
      </c>
      <c r="K58" s="163">
        <f t="shared" si="19"/>
        <v>1776</v>
      </c>
      <c r="L58" s="163">
        <f t="shared" si="20"/>
        <v>107</v>
      </c>
      <c r="M58" s="164">
        <f t="shared" si="22"/>
        <v>1.2618557117449755E-4</v>
      </c>
      <c r="N58" s="79"/>
    </row>
    <row r="59" spans="1:14" x14ac:dyDescent="0.25">
      <c r="A59" s="161"/>
      <c r="B59" s="162" t="s">
        <v>119</v>
      </c>
      <c r="C59" s="163">
        <v>2014</v>
      </c>
      <c r="D59" s="163">
        <v>3396</v>
      </c>
      <c r="E59" s="163">
        <v>793</v>
      </c>
      <c r="F59" s="163">
        <v>1710</v>
      </c>
      <c r="G59" s="163">
        <v>1837</v>
      </c>
      <c r="H59" s="163">
        <v>1761</v>
      </c>
      <c r="I59" s="164">
        <f t="shared" si="21"/>
        <v>-4.137180185084377E-2</v>
      </c>
      <c r="J59" s="165">
        <f t="shared" si="18"/>
        <v>-0.48144876325088337</v>
      </c>
      <c r="K59" s="163">
        <f t="shared" si="19"/>
        <v>-76</v>
      </c>
      <c r="L59" s="163">
        <f t="shared" si="20"/>
        <v>-1635</v>
      </c>
      <c r="M59" s="164">
        <f t="shared" si="22"/>
        <v>7.2880547995503501E-5</v>
      </c>
      <c r="N59" s="79"/>
    </row>
    <row r="60" spans="1:14" x14ac:dyDescent="0.25">
      <c r="A60" s="161"/>
      <c r="B60" s="162" t="s">
        <v>128</v>
      </c>
      <c r="C60" s="163">
        <v>854</v>
      </c>
      <c r="D60" s="163">
        <v>1076</v>
      </c>
      <c r="E60" s="163">
        <v>713</v>
      </c>
      <c r="F60" s="163">
        <v>285</v>
      </c>
      <c r="G60" s="163">
        <v>555</v>
      </c>
      <c r="H60" s="163">
        <v>440</v>
      </c>
      <c r="I60" s="164">
        <f t="shared" si="21"/>
        <v>-0.2072072072072072</v>
      </c>
      <c r="J60" s="165">
        <f t="shared" si="18"/>
        <v>-0.59107806691449816</v>
      </c>
      <c r="K60" s="163">
        <f t="shared" si="19"/>
        <v>-115</v>
      </c>
      <c r="L60" s="163">
        <f t="shared" si="20"/>
        <v>-636</v>
      </c>
      <c r="M60" s="164">
        <f t="shared" si="22"/>
        <v>1.8209790526985545E-5</v>
      </c>
      <c r="N60" s="79"/>
    </row>
    <row r="61" spans="1:14" x14ac:dyDescent="0.25">
      <c r="A61" s="161" t="s">
        <v>144</v>
      </c>
      <c r="B61" s="162" t="s">
        <v>131</v>
      </c>
      <c r="C61" s="163">
        <v>987</v>
      </c>
      <c r="D61" s="163">
        <v>1713</v>
      </c>
      <c r="E61" s="163">
        <v>1488</v>
      </c>
      <c r="F61" s="163">
        <v>258</v>
      </c>
      <c r="G61" s="163">
        <v>458</v>
      </c>
      <c r="H61" s="163">
        <v>378</v>
      </c>
      <c r="I61" s="164">
        <f t="shared" si="21"/>
        <v>-0.1746724890829694</v>
      </c>
      <c r="J61" s="165">
        <f t="shared" si="18"/>
        <v>-0.7793345008756567</v>
      </c>
      <c r="K61" s="163">
        <f t="shared" si="19"/>
        <v>-80</v>
      </c>
      <c r="L61" s="163">
        <f t="shared" si="20"/>
        <v>-1335</v>
      </c>
      <c r="M61" s="164">
        <f t="shared" si="22"/>
        <v>1.5643865498183036E-5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27860</v>
      </c>
      <c r="D62" s="169">
        <f t="shared" si="23"/>
        <v>30202</v>
      </c>
      <c r="E62" s="169">
        <f t="shared" si="23"/>
        <v>12844</v>
      </c>
      <c r="F62" s="169">
        <f t="shared" si="23"/>
        <v>20441</v>
      </c>
      <c r="G62" s="169">
        <f t="shared" si="23"/>
        <v>22281</v>
      </c>
      <c r="H62" s="169">
        <f t="shared" si="23"/>
        <v>27246</v>
      </c>
      <c r="I62" s="170">
        <f t="shared" si="21"/>
        <v>0.22283559983842727</v>
      </c>
      <c r="J62" s="171">
        <f t="shared" si="18"/>
        <v>-9.7874312959406629E-2</v>
      </c>
      <c r="K62" s="169">
        <f>H62-G62</f>
        <v>4965</v>
      </c>
      <c r="L62" s="169">
        <f t="shared" si="20"/>
        <v>-2956</v>
      </c>
      <c r="M62" s="170">
        <f t="shared" si="22"/>
        <v>1.1275998924960185E-3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609773</v>
      </c>
      <c r="D64" s="176">
        <v>563442</v>
      </c>
      <c r="E64" s="176">
        <v>173998</v>
      </c>
      <c r="F64" s="176">
        <v>654193</v>
      </c>
      <c r="G64" s="176">
        <v>722818</v>
      </c>
      <c r="H64" s="176">
        <v>957820</v>
      </c>
      <c r="I64" s="177">
        <f>IFERROR(H64/G64-1,"-")</f>
        <v>0.32511918629585868</v>
      </c>
      <c r="J64" s="177">
        <f>IFERROR(H64/D64-1,"-")</f>
        <v>0.69994427110510049</v>
      </c>
      <c r="K64" s="176">
        <f>H64-G64</f>
        <v>235002</v>
      </c>
      <c r="L64" s="176">
        <f>H64-D64</f>
        <v>394378</v>
      </c>
      <c r="M64" s="177">
        <f>H64/H$8</f>
        <v>3.9640230823993851E-2</v>
      </c>
      <c r="N64" s="79"/>
    </row>
    <row r="65" spans="1:14" x14ac:dyDescent="0.25">
      <c r="A65" s="161" t="s">
        <v>96</v>
      </c>
      <c r="B65" s="157" t="s">
        <v>97</v>
      </c>
      <c r="C65" s="158">
        <v>104088</v>
      </c>
      <c r="D65" s="158">
        <v>106748</v>
      </c>
      <c r="E65" s="158">
        <v>40911</v>
      </c>
      <c r="F65" s="158">
        <v>99132</v>
      </c>
      <c r="G65" s="158">
        <v>112156</v>
      </c>
      <c r="H65" s="158">
        <v>180804</v>
      </c>
      <c r="I65" s="159">
        <f>IFERROR(H65/G65-1,"-")</f>
        <v>0.61207603694853607</v>
      </c>
      <c r="J65" s="160">
        <f t="shared" ref="J65:J76" si="24">IFERROR(H65/D65-1,"-")</f>
        <v>0.69374601866077112</v>
      </c>
      <c r="K65" s="158">
        <f t="shared" ref="K65:K75" si="25">H65-G65</f>
        <v>68648</v>
      </c>
      <c r="L65" s="158">
        <f t="shared" ref="L65:L76" si="26">H65-D65</f>
        <v>74056</v>
      </c>
      <c r="M65" s="159">
        <f>H65/H$8</f>
        <v>7.4827340146388505E-3</v>
      </c>
      <c r="N65" s="79"/>
    </row>
    <row r="66" spans="1:14" x14ac:dyDescent="0.25">
      <c r="A66" s="161" t="s">
        <v>103</v>
      </c>
      <c r="B66" s="162" t="s">
        <v>103</v>
      </c>
      <c r="C66" s="163">
        <v>52411</v>
      </c>
      <c r="D66" s="163">
        <v>45298</v>
      </c>
      <c r="E66" s="163">
        <v>13912</v>
      </c>
      <c r="F66" s="163">
        <v>69515</v>
      </c>
      <c r="G66" s="163">
        <v>60538</v>
      </c>
      <c r="H66" s="163">
        <v>88273</v>
      </c>
      <c r="I66" s="164">
        <f>IFERROR(H66/G66-1,"-")</f>
        <v>0.45814199345865414</v>
      </c>
      <c r="J66" s="165">
        <f t="shared" si="24"/>
        <v>0.94871738266590144</v>
      </c>
      <c r="K66" s="163">
        <f t="shared" si="25"/>
        <v>27735</v>
      </c>
      <c r="L66" s="163">
        <f t="shared" si="26"/>
        <v>42975</v>
      </c>
      <c r="M66" s="164">
        <f>H66/H$8</f>
        <v>3.6532564527013522E-3</v>
      </c>
      <c r="N66" s="79"/>
    </row>
    <row r="67" spans="1:14" x14ac:dyDescent="0.25">
      <c r="A67" s="161" t="s">
        <v>100</v>
      </c>
      <c r="B67" s="162" t="s">
        <v>100</v>
      </c>
      <c r="C67" s="163">
        <v>51677</v>
      </c>
      <c r="D67" s="163">
        <v>61450</v>
      </c>
      <c r="E67" s="163">
        <v>26999</v>
      </c>
      <c r="F67" s="163">
        <v>29617</v>
      </c>
      <c r="G67" s="163">
        <v>51618</v>
      </c>
      <c r="H67" s="163">
        <v>92531</v>
      </c>
      <c r="I67" s="164">
        <f>IFERROR(H67/G67-1,"-")</f>
        <v>0.79261110465341544</v>
      </c>
      <c r="J67" s="165">
        <f t="shared" si="24"/>
        <v>0.50579332790886911</v>
      </c>
      <c r="K67" s="163">
        <f t="shared" si="25"/>
        <v>40913</v>
      </c>
      <c r="L67" s="163">
        <f t="shared" si="26"/>
        <v>31081</v>
      </c>
      <c r="M67" s="164">
        <f>H67/H$8</f>
        <v>3.8294775619374987E-3</v>
      </c>
      <c r="N67" s="79"/>
    </row>
    <row r="68" spans="1:14" x14ac:dyDescent="0.25">
      <c r="A68" s="161"/>
      <c r="B68" s="157" t="s">
        <v>107</v>
      </c>
      <c r="C68" s="158">
        <v>505685</v>
      </c>
      <c r="D68" s="158">
        <v>456694</v>
      </c>
      <c r="E68" s="158">
        <v>133087</v>
      </c>
      <c r="F68" s="158">
        <v>555061</v>
      </c>
      <c r="G68" s="158">
        <v>610662</v>
      </c>
      <c r="H68" s="158">
        <v>777016</v>
      </c>
      <c r="I68" s="159">
        <f>IFERROR(H68/G68-1,"-")</f>
        <v>0.27241583723893092</v>
      </c>
      <c r="J68" s="160">
        <f t="shared" si="24"/>
        <v>0.70139305530617868</v>
      </c>
      <c r="K68" s="158">
        <f t="shared" si="25"/>
        <v>166354</v>
      </c>
      <c r="L68" s="158">
        <f t="shared" si="26"/>
        <v>320322</v>
      </c>
      <c r="M68" s="159">
        <f>H68/H$8</f>
        <v>3.2157496809355E-2</v>
      </c>
      <c r="N68" s="79"/>
    </row>
    <row r="69" spans="1:14" s="56" customFormat="1" x14ac:dyDescent="0.25">
      <c r="A69" s="161"/>
      <c r="B69" s="162" t="s">
        <v>110</v>
      </c>
      <c r="C69" s="163">
        <v>232561</v>
      </c>
      <c r="D69" s="163">
        <v>200762</v>
      </c>
      <c r="E69" s="163">
        <v>48617</v>
      </c>
      <c r="F69" s="163">
        <v>268413</v>
      </c>
      <c r="G69" s="163">
        <v>228304</v>
      </c>
      <c r="H69" s="163">
        <v>327415</v>
      </c>
      <c r="I69" s="164">
        <f t="shared" ref="I69:I76" si="27">IFERROR(H69/G69-1,"-")</f>
        <v>0.43411854369612457</v>
      </c>
      <c r="J69" s="165">
        <f t="shared" si="24"/>
        <v>0.6308614179974299</v>
      </c>
      <c r="K69" s="163">
        <f t="shared" si="25"/>
        <v>99111</v>
      </c>
      <c r="L69" s="163">
        <f t="shared" si="26"/>
        <v>126653</v>
      </c>
      <c r="M69" s="164">
        <f t="shared" ref="M69:M76" si="28">H69/H$8</f>
        <v>1.3550360375893118E-2</v>
      </c>
      <c r="N69" s="166"/>
    </row>
    <row r="70" spans="1:14" s="56" customFormat="1" x14ac:dyDescent="0.25">
      <c r="A70" s="161"/>
      <c r="B70" s="162" t="s">
        <v>113</v>
      </c>
      <c r="C70" s="163">
        <v>72166</v>
      </c>
      <c r="D70" s="163">
        <v>57741</v>
      </c>
      <c r="E70" s="163">
        <v>19857</v>
      </c>
      <c r="F70" s="163">
        <v>40858</v>
      </c>
      <c r="G70" s="163">
        <v>51860</v>
      </c>
      <c r="H70" s="163">
        <v>48453</v>
      </c>
      <c r="I70" s="164">
        <f t="shared" si="27"/>
        <v>-6.5696104897801755E-2</v>
      </c>
      <c r="J70" s="165">
        <f t="shared" si="24"/>
        <v>-0.16085623733568866</v>
      </c>
      <c r="K70" s="163">
        <f t="shared" si="25"/>
        <v>-3407</v>
      </c>
      <c r="L70" s="163">
        <f t="shared" si="26"/>
        <v>-9288</v>
      </c>
      <c r="M70" s="164">
        <f t="shared" si="28"/>
        <v>2.0052704100091603E-3</v>
      </c>
      <c r="N70" s="166"/>
    </row>
    <row r="71" spans="1:14" x14ac:dyDescent="0.25">
      <c r="A71" s="161"/>
      <c r="B71" s="162" t="s">
        <v>116</v>
      </c>
      <c r="C71" s="163">
        <v>33058</v>
      </c>
      <c r="D71" s="163">
        <v>51412</v>
      </c>
      <c r="E71" s="163">
        <v>15907</v>
      </c>
      <c r="F71" s="163">
        <v>69832</v>
      </c>
      <c r="G71" s="163">
        <v>75186</v>
      </c>
      <c r="H71" s="163">
        <v>93752</v>
      </c>
      <c r="I71" s="164">
        <f t="shared" si="27"/>
        <v>0.24693426967786558</v>
      </c>
      <c r="J71" s="165">
        <f t="shared" si="24"/>
        <v>0.82354314167898535</v>
      </c>
      <c r="K71" s="163">
        <f t="shared" si="25"/>
        <v>18566</v>
      </c>
      <c r="L71" s="163">
        <f t="shared" si="26"/>
        <v>42340</v>
      </c>
      <c r="M71" s="164">
        <f t="shared" si="28"/>
        <v>3.8800097306498833E-3</v>
      </c>
      <c r="N71" s="79"/>
    </row>
    <row r="72" spans="1:14" x14ac:dyDescent="0.25">
      <c r="A72" s="161"/>
      <c r="B72" s="162" t="s">
        <v>123</v>
      </c>
      <c r="C72" s="163">
        <v>11265</v>
      </c>
      <c r="D72" s="163">
        <v>8439</v>
      </c>
      <c r="E72" s="163">
        <v>1538</v>
      </c>
      <c r="F72" s="163">
        <v>16387</v>
      </c>
      <c r="G72" s="163">
        <v>17963</v>
      </c>
      <c r="H72" s="163">
        <v>31265</v>
      </c>
      <c r="I72" s="164">
        <f t="shared" si="27"/>
        <v>0.74052218449034135</v>
      </c>
      <c r="J72" s="165">
        <f t="shared" si="24"/>
        <v>2.7048228463088044</v>
      </c>
      <c r="K72" s="163">
        <f t="shared" si="25"/>
        <v>13302</v>
      </c>
      <c r="L72" s="163">
        <f t="shared" si="26"/>
        <v>22826</v>
      </c>
      <c r="M72" s="164">
        <f t="shared" si="28"/>
        <v>1.293929774605007E-3</v>
      </c>
      <c r="N72" s="79"/>
    </row>
    <row r="73" spans="1:14" x14ac:dyDescent="0.25">
      <c r="A73" s="161"/>
      <c r="B73" s="162" t="s">
        <v>119</v>
      </c>
      <c r="C73" s="163">
        <v>12915</v>
      </c>
      <c r="D73" s="163">
        <v>9405</v>
      </c>
      <c r="E73" s="163">
        <v>4050</v>
      </c>
      <c r="F73" s="163">
        <v>15541</v>
      </c>
      <c r="G73" s="163">
        <v>13850</v>
      </c>
      <c r="H73" s="163">
        <v>19418</v>
      </c>
      <c r="I73" s="164">
        <f t="shared" si="27"/>
        <v>0.40202166064981948</v>
      </c>
      <c r="J73" s="165">
        <f t="shared" si="24"/>
        <v>1.0646464646464646</v>
      </c>
      <c r="K73" s="163">
        <f t="shared" si="25"/>
        <v>5568</v>
      </c>
      <c r="L73" s="163">
        <f t="shared" si="26"/>
        <v>10013</v>
      </c>
      <c r="M73" s="164">
        <f t="shared" si="28"/>
        <v>8.0363116466592116E-4</v>
      </c>
      <c r="N73" s="79"/>
    </row>
    <row r="74" spans="1:14" x14ac:dyDescent="0.25">
      <c r="A74" s="161"/>
      <c r="B74" s="162" t="s">
        <v>128</v>
      </c>
      <c r="C74" s="163">
        <v>6797</v>
      </c>
      <c r="D74" s="163">
        <v>8997</v>
      </c>
      <c r="E74" s="163">
        <v>5452</v>
      </c>
      <c r="F74" s="163">
        <v>7782</v>
      </c>
      <c r="G74" s="163">
        <v>23149</v>
      </c>
      <c r="H74" s="163">
        <v>17330</v>
      </c>
      <c r="I74" s="164">
        <f t="shared" si="27"/>
        <v>-0.25137154952697738</v>
      </c>
      <c r="J74" s="165">
        <f t="shared" si="24"/>
        <v>0.92619762142936524</v>
      </c>
      <c r="K74" s="163">
        <f t="shared" si="25"/>
        <v>-5819</v>
      </c>
      <c r="L74" s="163">
        <f t="shared" si="26"/>
        <v>8333</v>
      </c>
      <c r="M74" s="164">
        <f t="shared" si="28"/>
        <v>7.1721743143786246E-4</v>
      </c>
      <c r="N74" s="79"/>
    </row>
    <row r="75" spans="1:14" x14ac:dyDescent="0.25">
      <c r="A75" s="161" t="s">
        <v>144</v>
      </c>
      <c r="B75" s="162" t="s">
        <v>131</v>
      </c>
      <c r="C75" s="163">
        <v>10166</v>
      </c>
      <c r="D75" s="163">
        <v>7238</v>
      </c>
      <c r="E75" s="163">
        <v>4537</v>
      </c>
      <c r="F75" s="163">
        <v>2773</v>
      </c>
      <c r="G75" s="163">
        <v>6950</v>
      </c>
      <c r="H75" s="163">
        <v>11802</v>
      </c>
      <c r="I75" s="164">
        <f t="shared" si="27"/>
        <v>0.69812949640287769</v>
      </c>
      <c r="J75" s="165">
        <f t="shared" si="24"/>
        <v>0.63056092843326894</v>
      </c>
      <c r="K75" s="163">
        <f t="shared" si="25"/>
        <v>4852</v>
      </c>
      <c r="L75" s="163">
        <f t="shared" si="26"/>
        <v>4564</v>
      </c>
      <c r="M75" s="164">
        <f t="shared" si="28"/>
        <v>4.8843624499882588E-4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126757</v>
      </c>
      <c r="D76" s="169">
        <f t="shared" si="29"/>
        <v>112700</v>
      </c>
      <c r="E76" s="169">
        <f t="shared" si="29"/>
        <v>33129</v>
      </c>
      <c r="F76" s="169">
        <f t="shared" si="29"/>
        <v>133475</v>
      </c>
      <c r="G76" s="169">
        <f t="shared" si="29"/>
        <v>193400</v>
      </c>
      <c r="H76" s="169">
        <f t="shared" si="29"/>
        <v>227581</v>
      </c>
      <c r="I76" s="170">
        <f t="shared" si="27"/>
        <v>0.17673733195449848</v>
      </c>
      <c r="J76" s="171">
        <f t="shared" si="24"/>
        <v>1.0193522626441882</v>
      </c>
      <c r="K76" s="169">
        <f>H76-G76</f>
        <v>34181</v>
      </c>
      <c r="L76" s="169">
        <f t="shared" si="26"/>
        <v>114881</v>
      </c>
      <c r="M76" s="170">
        <f t="shared" si="28"/>
        <v>9.4186416770952203E-3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3895087</v>
      </c>
      <c r="D78" s="176">
        <v>3676857</v>
      </c>
      <c r="E78" s="176">
        <v>1257955</v>
      </c>
      <c r="F78" s="176">
        <v>2786196</v>
      </c>
      <c r="G78" s="176">
        <v>3356298</v>
      </c>
      <c r="H78" s="176">
        <v>3819820</v>
      </c>
      <c r="I78" s="177">
        <f>IFERROR(H78/G78-1,"-")</f>
        <v>0.13810513845909989</v>
      </c>
      <c r="J78" s="177">
        <f>IFERROR(H78/D78-1,"-")</f>
        <v>3.8881849362104592E-2</v>
      </c>
      <c r="K78" s="176">
        <f>H78-G78</f>
        <v>463522</v>
      </c>
      <c r="L78" s="176">
        <f>H78-D78</f>
        <v>142963</v>
      </c>
      <c r="M78" s="177">
        <f>H78/H$8</f>
        <v>0.15808664102452255</v>
      </c>
      <c r="N78" s="79"/>
    </row>
    <row r="79" spans="1:14" x14ac:dyDescent="0.25">
      <c r="A79" s="161" t="s">
        <v>96</v>
      </c>
      <c r="B79" s="157" t="s">
        <v>97</v>
      </c>
      <c r="C79" s="158">
        <v>1403512</v>
      </c>
      <c r="D79" s="158">
        <v>1336652</v>
      </c>
      <c r="E79" s="158">
        <v>318750</v>
      </c>
      <c r="F79" s="158">
        <v>1140059</v>
      </c>
      <c r="G79" s="158">
        <v>1199991</v>
      </c>
      <c r="H79" s="158">
        <v>1192192</v>
      </c>
      <c r="I79" s="159">
        <f>IFERROR(H79/G79-1,"-")</f>
        <v>-6.4992154107822442E-3</v>
      </c>
      <c r="J79" s="160">
        <f t="shared" ref="J79:J90" si="30">IFERROR(H79/D79-1,"-")</f>
        <v>-0.10807599883888996</v>
      </c>
      <c r="K79" s="158">
        <f t="shared" ref="K79:K89" si="31">H79-G79</f>
        <v>-7799</v>
      </c>
      <c r="L79" s="158">
        <f t="shared" ref="L79:L90" si="32">H79-D79</f>
        <v>-144460</v>
      </c>
      <c r="M79" s="159">
        <f>H79/H$8</f>
        <v>4.9339924063518066E-2</v>
      </c>
      <c r="N79" s="79"/>
    </row>
    <row r="80" spans="1:14" x14ac:dyDescent="0.25">
      <c r="A80" s="161" t="s">
        <v>103</v>
      </c>
      <c r="B80" s="162" t="s">
        <v>103</v>
      </c>
      <c r="C80" s="163">
        <v>238089</v>
      </c>
      <c r="D80" s="163">
        <v>146723</v>
      </c>
      <c r="E80" s="163">
        <v>34032</v>
      </c>
      <c r="F80" s="163">
        <v>173457</v>
      </c>
      <c r="G80" s="163">
        <v>186447</v>
      </c>
      <c r="H80" s="163">
        <v>210234</v>
      </c>
      <c r="I80" s="164">
        <f>IFERROR(H80/G80-1,"-")</f>
        <v>0.12758049204331523</v>
      </c>
      <c r="J80" s="165">
        <f t="shared" si="30"/>
        <v>0.4328632866012827</v>
      </c>
      <c r="K80" s="163">
        <f t="shared" si="31"/>
        <v>23787</v>
      </c>
      <c r="L80" s="163">
        <f t="shared" si="32"/>
        <v>63511</v>
      </c>
      <c r="M80" s="164">
        <f>H80/H$8</f>
        <v>8.7007206855688156E-3</v>
      </c>
      <c r="N80" s="79"/>
    </row>
    <row r="81" spans="1:14" x14ac:dyDescent="0.25">
      <c r="A81" s="161" t="s">
        <v>100</v>
      </c>
      <c r="B81" s="162" t="s">
        <v>100</v>
      </c>
      <c r="C81" s="163">
        <v>1165423</v>
      </c>
      <c r="D81" s="163">
        <v>1189929</v>
      </c>
      <c r="E81" s="163">
        <v>284718</v>
      </c>
      <c r="F81" s="163">
        <v>966602</v>
      </c>
      <c r="G81" s="163">
        <v>1013544</v>
      </c>
      <c r="H81" s="163">
        <v>981958</v>
      </c>
      <c r="I81" s="164">
        <f>IFERROR(H81/G81-1,"-")</f>
        <v>-3.1163915922742369E-2</v>
      </c>
      <c r="J81" s="165">
        <f t="shared" si="30"/>
        <v>-0.1747759740287026</v>
      </c>
      <c r="K81" s="163">
        <f t="shared" si="31"/>
        <v>-31586</v>
      </c>
      <c r="L81" s="163">
        <f t="shared" si="32"/>
        <v>-207971</v>
      </c>
      <c r="M81" s="164">
        <f>H81/H$8</f>
        <v>4.0639203377949254E-2</v>
      </c>
      <c r="N81" s="79"/>
    </row>
    <row r="82" spans="1:14" x14ac:dyDescent="0.25">
      <c r="A82" s="161"/>
      <c r="B82" s="157" t="s">
        <v>107</v>
      </c>
      <c r="C82" s="158">
        <v>2491575</v>
      </c>
      <c r="D82" s="158">
        <v>2340205</v>
      </c>
      <c r="E82" s="158">
        <v>939205</v>
      </c>
      <c r="F82" s="158">
        <v>1646137</v>
      </c>
      <c r="G82" s="158">
        <v>2156307</v>
      </c>
      <c r="H82" s="158">
        <v>2627628</v>
      </c>
      <c r="I82" s="159">
        <f>IFERROR(H82/G82-1,"-")</f>
        <v>0.2185778741153277</v>
      </c>
      <c r="J82" s="160">
        <f t="shared" si="30"/>
        <v>0.12281958204516275</v>
      </c>
      <c r="K82" s="158">
        <f t="shared" si="31"/>
        <v>471321</v>
      </c>
      <c r="L82" s="158">
        <f t="shared" si="32"/>
        <v>287423</v>
      </c>
      <c r="M82" s="159">
        <f>H82/H$8</f>
        <v>0.10874671696100448</v>
      </c>
      <c r="N82" s="79"/>
    </row>
    <row r="83" spans="1:14" s="56" customFormat="1" x14ac:dyDescent="0.25">
      <c r="A83" s="161"/>
      <c r="B83" s="162" t="s">
        <v>110</v>
      </c>
      <c r="C83" s="163">
        <v>317933</v>
      </c>
      <c r="D83" s="163">
        <v>361763</v>
      </c>
      <c r="E83" s="163">
        <v>136256</v>
      </c>
      <c r="F83" s="163">
        <v>315869</v>
      </c>
      <c r="G83" s="163">
        <v>406507</v>
      </c>
      <c r="H83" s="163">
        <v>507124</v>
      </c>
      <c r="I83" s="164">
        <f t="shared" ref="I83:I90" si="33">IFERROR(H83/G83-1,"-")</f>
        <v>0.24751603293424229</v>
      </c>
      <c r="J83" s="165">
        <f t="shared" si="30"/>
        <v>0.40181278903591577</v>
      </c>
      <c r="K83" s="163">
        <f t="shared" si="31"/>
        <v>100617</v>
      </c>
      <c r="L83" s="163">
        <f t="shared" si="32"/>
        <v>145361</v>
      </c>
      <c r="M83" s="164">
        <f t="shared" ref="M83:M90" si="34">H83/H$8</f>
        <v>2.0987776843652311E-2</v>
      </c>
      <c r="N83" s="166"/>
    </row>
    <row r="84" spans="1:14" s="56" customFormat="1" x14ac:dyDescent="0.25">
      <c r="A84" s="161"/>
      <c r="B84" s="162" t="s">
        <v>113</v>
      </c>
      <c r="C84" s="163">
        <v>1214997</v>
      </c>
      <c r="D84" s="163">
        <v>1026997</v>
      </c>
      <c r="E84" s="163">
        <v>402338</v>
      </c>
      <c r="F84" s="163">
        <v>607388</v>
      </c>
      <c r="G84" s="163">
        <v>745567</v>
      </c>
      <c r="H84" s="163">
        <v>879608</v>
      </c>
      <c r="I84" s="164">
        <f t="shared" si="33"/>
        <v>0.1797839764903757</v>
      </c>
      <c r="J84" s="165">
        <f t="shared" si="30"/>
        <v>-0.14351453801715097</v>
      </c>
      <c r="K84" s="163">
        <f t="shared" si="31"/>
        <v>134041</v>
      </c>
      <c r="L84" s="163">
        <f t="shared" si="32"/>
        <v>-147389</v>
      </c>
      <c r="M84" s="164">
        <f t="shared" si="34"/>
        <v>3.6403357786047044E-2</v>
      </c>
      <c r="N84" s="166"/>
    </row>
    <row r="85" spans="1:14" x14ac:dyDescent="0.25">
      <c r="A85" s="161"/>
      <c r="B85" s="162" t="s">
        <v>116</v>
      </c>
      <c r="C85" s="163">
        <v>109727</v>
      </c>
      <c r="D85" s="163">
        <v>118633</v>
      </c>
      <c r="E85" s="163">
        <v>39889</v>
      </c>
      <c r="F85" s="163">
        <v>117554</v>
      </c>
      <c r="G85" s="163">
        <v>174065</v>
      </c>
      <c r="H85" s="163">
        <v>264968</v>
      </c>
      <c r="I85" s="164">
        <f t="shared" si="33"/>
        <v>0.52223594634188375</v>
      </c>
      <c r="J85" s="165">
        <f t="shared" si="30"/>
        <v>1.2335100688678531</v>
      </c>
      <c r="K85" s="163">
        <f t="shared" si="31"/>
        <v>90903</v>
      </c>
      <c r="L85" s="163">
        <f t="shared" si="32"/>
        <v>146335</v>
      </c>
      <c r="M85" s="164">
        <f t="shared" si="34"/>
        <v>1.0965935855350694E-2</v>
      </c>
      <c r="N85" s="79"/>
    </row>
    <row r="86" spans="1:14" x14ac:dyDescent="0.25">
      <c r="A86" s="161"/>
      <c r="B86" s="162" t="s">
        <v>123</v>
      </c>
      <c r="C86" s="163">
        <v>72791</v>
      </c>
      <c r="D86" s="163">
        <v>53638</v>
      </c>
      <c r="E86" s="163">
        <v>12366</v>
      </c>
      <c r="F86" s="163">
        <v>48078</v>
      </c>
      <c r="G86" s="163">
        <v>55473</v>
      </c>
      <c r="H86" s="163">
        <v>85234</v>
      </c>
      <c r="I86" s="164">
        <f t="shared" si="33"/>
        <v>0.53649523191462523</v>
      </c>
      <c r="J86" s="165">
        <f t="shared" si="30"/>
        <v>0.5890599947798203</v>
      </c>
      <c r="K86" s="163">
        <f t="shared" si="31"/>
        <v>29761</v>
      </c>
      <c r="L86" s="163">
        <f t="shared" si="32"/>
        <v>31596</v>
      </c>
      <c r="M86" s="164">
        <f t="shared" si="34"/>
        <v>3.5274847404024676E-3</v>
      </c>
      <c r="N86" s="79"/>
    </row>
    <row r="87" spans="1:14" x14ac:dyDescent="0.25">
      <c r="A87" s="161"/>
      <c r="B87" s="162" t="s">
        <v>119</v>
      </c>
      <c r="C87" s="163">
        <v>39216</v>
      </c>
      <c r="D87" s="163">
        <v>33543</v>
      </c>
      <c r="E87" s="163">
        <v>8893</v>
      </c>
      <c r="F87" s="163">
        <v>21476</v>
      </c>
      <c r="G87" s="163">
        <v>29279</v>
      </c>
      <c r="H87" s="163">
        <v>38413</v>
      </c>
      <c r="I87" s="164">
        <f t="shared" si="33"/>
        <v>0.31196420642781519</v>
      </c>
      <c r="J87" s="165">
        <f t="shared" si="30"/>
        <v>0.14518677518409207</v>
      </c>
      <c r="K87" s="163">
        <f t="shared" si="31"/>
        <v>9134</v>
      </c>
      <c r="L87" s="163">
        <f t="shared" si="32"/>
        <v>4870</v>
      </c>
      <c r="M87" s="164">
        <f t="shared" si="34"/>
        <v>1.5897560988933992E-3</v>
      </c>
      <c r="N87" s="79"/>
    </row>
    <row r="88" spans="1:14" x14ac:dyDescent="0.25">
      <c r="A88" s="161"/>
      <c r="B88" s="162" t="s">
        <v>128</v>
      </c>
      <c r="C88" s="163">
        <v>41437</v>
      </c>
      <c r="D88" s="163">
        <v>48258</v>
      </c>
      <c r="E88" s="163">
        <v>30196</v>
      </c>
      <c r="F88" s="163">
        <v>33899</v>
      </c>
      <c r="G88" s="163">
        <v>49629</v>
      </c>
      <c r="H88" s="163">
        <v>45008</v>
      </c>
      <c r="I88" s="164">
        <f t="shared" si="33"/>
        <v>-9.3110882750005008E-2</v>
      </c>
      <c r="J88" s="165">
        <f t="shared" si="30"/>
        <v>-6.7346346719714845E-2</v>
      </c>
      <c r="K88" s="163">
        <f t="shared" si="31"/>
        <v>-4621</v>
      </c>
      <c r="L88" s="163">
        <f t="shared" si="32"/>
        <v>-3250</v>
      </c>
      <c r="M88" s="164">
        <f t="shared" si="34"/>
        <v>1.8626960273603757E-3</v>
      </c>
      <c r="N88" s="79"/>
    </row>
    <row r="89" spans="1:14" x14ac:dyDescent="0.25">
      <c r="A89" s="161" t="s">
        <v>144</v>
      </c>
      <c r="B89" s="162" t="s">
        <v>131</v>
      </c>
      <c r="C89" s="163">
        <v>79610</v>
      </c>
      <c r="D89" s="163">
        <v>64111</v>
      </c>
      <c r="E89" s="163">
        <v>48705</v>
      </c>
      <c r="F89" s="163">
        <v>28844</v>
      </c>
      <c r="G89" s="163">
        <v>48881</v>
      </c>
      <c r="H89" s="163">
        <v>51662</v>
      </c>
      <c r="I89" s="164">
        <f t="shared" si="33"/>
        <v>5.6893271414250934E-2</v>
      </c>
      <c r="J89" s="165">
        <f t="shared" si="30"/>
        <v>-0.19417884606385805</v>
      </c>
      <c r="K89" s="163">
        <f t="shared" si="31"/>
        <v>2781</v>
      </c>
      <c r="L89" s="163">
        <f t="shared" si="32"/>
        <v>-12449</v>
      </c>
      <c r="M89" s="164">
        <f t="shared" si="34"/>
        <v>2.1380777231934708E-3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615864</v>
      </c>
      <c r="D90" s="169">
        <f t="shared" si="35"/>
        <v>633262</v>
      </c>
      <c r="E90" s="169">
        <f t="shared" si="35"/>
        <v>260562</v>
      </c>
      <c r="F90" s="169">
        <f t="shared" si="35"/>
        <v>473029</v>
      </c>
      <c r="G90" s="169">
        <f t="shared" si="35"/>
        <v>646906</v>
      </c>
      <c r="H90" s="169">
        <f t="shared" si="35"/>
        <v>755611</v>
      </c>
      <c r="I90" s="170">
        <f t="shared" si="33"/>
        <v>0.16803832396051366</v>
      </c>
      <c r="J90" s="171">
        <f t="shared" si="30"/>
        <v>0.19320439249473353</v>
      </c>
      <c r="K90" s="169">
        <f>H90-G90</f>
        <v>108705</v>
      </c>
      <c r="L90" s="169">
        <f t="shared" si="32"/>
        <v>122349</v>
      </c>
      <c r="M90" s="170">
        <f t="shared" si="34"/>
        <v>3.1271631886104712E-2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90909</v>
      </c>
      <c r="D92" s="176">
        <v>90305</v>
      </c>
      <c r="E92" s="176">
        <v>40600</v>
      </c>
      <c r="F92" s="176">
        <v>90028</v>
      </c>
      <c r="G92" s="176">
        <v>101541</v>
      </c>
      <c r="H92" s="176">
        <v>100477</v>
      </c>
      <c r="I92" s="177">
        <f>IFERROR(H92/G92-1,"-")</f>
        <v>-1.0478525915640025E-2</v>
      </c>
      <c r="J92" s="177">
        <f>IFERROR(H92/D92-1,"-")</f>
        <v>0.11264049609656168</v>
      </c>
      <c r="K92" s="176">
        <f>H92-G92</f>
        <v>-1064</v>
      </c>
      <c r="L92" s="176">
        <f>H92-D92</f>
        <v>10172</v>
      </c>
      <c r="M92" s="177">
        <f>H92/H$8</f>
        <v>4.1583298244998327E-3</v>
      </c>
      <c r="N92" s="79"/>
    </row>
    <row r="93" spans="1:14" x14ac:dyDescent="0.25">
      <c r="A93" s="161" t="s">
        <v>96</v>
      </c>
      <c r="B93" s="157" t="s">
        <v>97</v>
      </c>
      <c r="C93" s="158">
        <v>46310</v>
      </c>
      <c r="D93" s="158">
        <v>48291</v>
      </c>
      <c r="E93" s="158">
        <v>18397</v>
      </c>
      <c r="F93" s="158">
        <v>46710</v>
      </c>
      <c r="G93" s="158">
        <v>51247</v>
      </c>
      <c r="H93" s="158">
        <v>44299</v>
      </c>
      <c r="I93" s="159">
        <f>IFERROR(H93/G93-1,"-")</f>
        <v>-0.1355786680195914</v>
      </c>
      <c r="J93" s="160">
        <f t="shared" ref="J93:J104" si="36">IFERROR(H93/D93-1,"-")</f>
        <v>-8.2665507030295515E-2</v>
      </c>
      <c r="K93" s="158">
        <f t="shared" ref="K93:K103" si="37">H93-G93</f>
        <v>-6948</v>
      </c>
      <c r="L93" s="158">
        <f t="shared" ref="L93:L104" si="38">H93-D93</f>
        <v>-3992</v>
      </c>
      <c r="M93" s="159">
        <f>H93/H$8</f>
        <v>1.8333534330793922E-3</v>
      </c>
      <c r="N93" s="79"/>
    </row>
    <row r="94" spans="1:14" x14ac:dyDescent="0.25">
      <c r="A94" s="161" t="s">
        <v>103</v>
      </c>
      <c r="B94" s="162" t="s">
        <v>103</v>
      </c>
      <c r="C94" s="163">
        <v>20147</v>
      </c>
      <c r="D94" s="163">
        <v>20211</v>
      </c>
      <c r="E94" s="163">
        <v>8728</v>
      </c>
      <c r="F94" s="163">
        <v>19971</v>
      </c>
      <c r="G94" s="163">
        <v>14042</v>
      </c>
      <c r="H94" s="163">
        <v>11977</v>
      </c>
      <c r="I94" s="164">
        <f>IFERROR(H94/G94-1,"-")</f>
        <v>-0.1470588235294118</v>
      </c>
      <c r="J94" s="165">
        <f t="shared" si="36"/>
        <v>-0.40740190985107116</v>
      </c>
      <c r="K94" s="163">
        <f t="shared" si="37"/>
        <v>-2065</v>
      </c>
      <c r="L94" s="163">
        <f t="shared" si="38"/>
        <v>-8234</v>
      </c>
      <c r="M94" s="164">
        <f>H94/H$8</f>
        <v>4.9567877532205877E-4</v>
      </c>
      <c r="N94" s="79"/>
    </row>
    <row r="95" spans="1:14" x14ac:dyDescent="0.25">
      <c r="A95" s="161" t="s">
        <v>100</v>
      </c>
      <c r="B95" s="162" t="s">
        <v>100</v>
      </c>
      <c r="C95" s="163">
        <v>26163</v>
      </c>
      <c r="D95" s="163">
        <v>28080</v>
      </c>
      <c r="E95" s="163">
        <v>9669</v>
      </c>
      <c r="F95" s="163">
        <v>26739</v>
      </c>
      <c r="G95" s="163">
        <v>37205</v>
      </c>
      <c r="H95" s="163">
        <v>32322</v>
      </c>
      <c r="I95" s="164">
        <f>IFERROR(H95/G95-1,"-")</f>
        <v>-0.13124580029565913</v>
      </c>
      <c r="J95" s="165">
        <f t="shared" si="36"/>
        <v>0.15106837606837598</v>
      </c>
      <c r="K95" s="163">
        <f t="shared" si="37"/>
        <v>-4883</v>
      </c>
      <c r="L95" s="163">
        <f t="shared" si="38"/>
        <v>4242</v>
      </c>
      <c r="M95" s="164">
        <f>H95/H$8</f>
        <v>1.3376746577573335E-3</v>
      </c>
      <c r="N95" s="79"/>
    </row>
    <row r="96" spans="1:14" x14ac:dyDescent="0.25">
      <c r="A96" s="161"/>
      <c r="B96" s="157" t="s">
        <v>107</v>
      </c>
      <c r="C96" s="158">
        <v>44599</v>
      </c>
      <c r="D96" s="158">
        <v>42014</v>
      </c>
      <c r="E96" s="158">
        <v>22203</v>
      </c>
      <c r="F96" s="158">
        <v>43318</v>
      </c>
      <c r="G96" s="158">
        <v>50294</v>
      </c>
      <c r="H96" s="158">
        <v>56178</v>
      </c>
      <c r="I96" s="159">
        <f>IFERROR(H96/G96-1,"-")</f>
        <v>0.11699208653119664</v>
      </c>
      <c r="J96" s="160">
        <f t="shared" si="36"/>
        <v>0.33712571999809593</v>
      </c>
      <c r="K96" s="158">
        <f t="shared" si="37"/>
        <v>5884</v>
      </c>
      <c r="L96" s="158">
        <f t="shared" si="38"/>
        <v>14164</v>
      </c>
      <c r="M96" s="159">
        <f>H96/H$8</f>
        <v>2.3249763914204406E-3</v>
      </c>
      <c r="N96" s="79"/>
    </row>
    <row r="97" spans="1:14" s="56" customFormat="1" x14ac:dyDescent="0.25">
      <c r="A97" s="161"/>
      <c r="B97" s="162" t="s">
        <v>110</v>
      </c>
      <c r="C97" s="163">
        <v>4780</v>
      </c>
      <c r="D97" s="163">
        <v>5869</v>
      </c>
      <c r="E97" s="163">
        <v>4507</v>
      </c>
      <c r="F97" s="163">
        <v>5956</v>
      </c>
      <c r="G97" s="163">
        <v>7773</v>
      </c>
      <c r="H97" s="163">
        <v>8993</v>
      </c>
      <c r="I97" s="164">
        <f t="shared" ref="I97:I104" si="39">IFERROR(H97/G97-1,"-")</f>
        <v>0.15695355718512793</v>
      </c>
      <c r="J97" s="165">
        <f t="shared" si="36"/>
        <v>0.53228829442835246</v>
      </c>
      <c r="K97" s="163">
        <f t="shared" si="37"/>
        <v>1220</v>
      </c>
      <c r="L97" s="163">
        <f t="shared" si="38"/>
        <v>3124</v>
      </c>
      <c r="M97" s="164">
        <f t="shared" ref="M97:M104" si="40">H97/H$8</f>
        <v>3.7218328683904774E-4</v>
      </c>
      <c r="N97" s="166"/>
    </row>
    <row r="98" spans="1:14" s="56" customFormat="1" x14ac:dyDescent="0.25">
      <c r="A98" s="161"/>
      <c r="B98" s="162" t="s">
        <v>113</v>
      </c>
      <c r="C98" s="163">
        <v>16825</v>
      </c>
      <c r="D98" s="163">
        <v>13632</v>
      </c>
      <c r="E98" s="163">
        <v>6774</v>
      </c>
      <c r="F98" s="163">
        <v>13294</v>
      </c>
      <c r="G98" s="163">
        <v>14649</v>
      </c>
      <c r="H98" s="163">
        <v>16532</v>
      </c>
      <c r="I98" s="164">
        <f t="shared" si="39"/>
        <v>0.12854119735135505</v>
      </c>
      <c r="J98" s="165">
        <f t="shared" si="36"/>
        <v>0.21273474178403751</v>
      </c>
      <c r="K98" s="163">
        <f t="shared" si="37"/>
        <v>1883</v>
      </c>
      <c r="L98" s="163">
        <f t="shared" si="38"/>
        <v>2900</v>
      </c>
      <c r="M98" s="164">
        <f t="shared" si="40"/>
        <v>6.8419149316392052E-4</v>
      </c>
      <c r="N98" s="166"/>
    </row>
    <row r="99" spans="1:14" x14ac:dyDescent="0.25">
      <c r="A99" s="161"/>
      <c r="B99" s="162" t="s">
        <v>116</v>
      </c>
      <c r="C99" s="163">
        <v>5945</v>
      </c>
      <c r="D99" s="163">
        <v>5953</v>
      </c>
      <c r="E99" s="163">
        <v>3568</v>
      </c>
      <c r="F99" s="163">
        <v>5614</v>
      </c>
      <c r="G99" s="163">
        <v>6032</v>
      </c>
      <c r="H99" s="163">
        <v>7221</v>
      </c>
      <c r="I99" s="164">
        <f t="shared" si="39"/>
        <v>0.19711538461538458</v>
      </c>
      <c r="J99" s="165">
        <f t="shared" si="36"/>
        <v>0.21300184780782794</v>
      </c>
      <c r="K99" s="163">
        <f t="shared" si="37"/>
        <v>1189</v>
      </c>
      <c r="L99" s="163">
        <f t="shared" si="38"/>
        <v>1268</v>
      </c>
      <c r="M99" s="164">
        <f t="shared" si="40"/>
        <v>2.9884749408036959E-4</v>
      </c>
      <c r="N99" s="79"/>
    </row>
    <row r="100" spans="1:14" x14ac:dyDescent="0.25">
      <c r="A100" s="161"/>
      <c r="B100" s="162" t="s">
        <v>123</v>
      </c>
      <c r="C100" s="163">
        <v>1695</v>
      </c>
      <c r="D100" s="163">
        <v>1614</v>
      </c>
      <c r="E100" s="163">
        <v>858</v>
      </c>
      <c r="F100" s="163">
        <v>3103</v>
      </c>
      <c r="G100" s="163">
        <v>2476</v>
      </c>
      <c r="H100" s="163">
        <v>3041</v>
      </c>
      <c r="I100" s="164">
        <f t="shared" si="39"/>
        <v>0.22819063004846529</v>
      </c>
      <c r="J100" s="165">
        <f t="shared" si="36"/>
        <v>0.88413878562577453</v>
      </c>
      <c r="K100" s="163">
        <f t="shared" si="37"/>
        <v>565</v>
      </c>
      <c r="L100" s="163">
        <f t="shared" si="38"/>
        <v>1427</v>
      </c>
      <c r="M100" s="164">
        <f t="shared" si="40"/>
        <v>1.258544840740069E-4</v>
      </c>
      <c r="N100" s="79"/>
    </row>
    <row r="101" spans="1:14" x14ac:dyDescent="0.25">
      <c r="A101" s="161"/>
      <c r="B101" s="162" t="s">
        <v>119</v>
      </c>
      <c r="C101" s="163">
        <v>1010</v>
      </c>
      <c r="D101" s="163">
        <v>983</v>
      </c>
      <c r="E101" s="163">
        <v>414</v>
      </c>
      <c r="F101" s="163">
        <v>1423</v>
      </c>
      <c r="G101" s="163">
        <v>1103</v>
      </c>
      <c r="H101" s="163">
        <v>1535</v>
      </c>
      <c r="I101" s="164">
        <f t="shared" si="39"/>
        <v>0.39165911151405264</v>
      </c>
      <c r="J101" s="165">
        <f t="shared" si="36"/>
        <v>0.56154628687690744</v>
      </c>
      <c r="K101" s="163">
        <f t="shared" si="37"/>
        <v>432</v>
      </c>
      <c r="L101" s="163">
        <f t="shared" si="38"/>
        <v>552</v>
      </c>
      <c r="M101" s="164">
        <f t="shared" si="40"/>
        <v>6.3527337406642749E-5</v>
      </c>
      <c r="N101" s="79"/>
    </row>
    <row r="102" spans="1:14" x14ac:dyDescent="0.25">
      <c r="A102" s="161"/>
      <c r="B102" s="162" t="s">
        <v>128</v>
      </c>
      <c r="C102" s="163">
        <v>221</v>
      </c>
      <c r="D102" s="163">
        <v>313</v>
      </c>
      <c r="E102" s="163">
        <v>566</v>
      </c>
      <c r="F102" s="163">
        <v>603</v>
      </c>
      <c r="G102" s="163">
        <v>284</v>
      </c>
      <c r="H102" s="163">
        <v>596</v>
      </c>
      <c r="I102" s="164">
        <f t="shared" si="39"/>
        <v>1.0985915492957745</v>
      </c>
      <c r="J102" s="165">
        <f t="shared" si="36"/>
        <v>0.90415335463258795</v>
      </c>
      <c r="K102" s="163">
        <f t="shared" si="37"/>
        <v>312</v>
      </c>
      <c r="L102" s="163">
        <f t="shared" si="38"/>
        <v>283</v>
      </c>
      <c r="M102" s="164">
        <f t="shared" si="40"/>
        <v>2.4665988986553146E-5</v>
      </c>
      <c r="N102" s="79"/>
    </row>
    <row r="103" spans="1:14" x14ac:dyDescent="0.25">
      <c r="A103" s="161" t="s">
        <v>144</v>
      </c>
      <c r="B103" s="162" t="s">
        <v>131</v>
      </c>
      <c r="C103" s="163">
        <v>656</v>
      </c>
      <c r="D103" s="163">
        <v>383</v>
      </c>
      <c r="E103" s="163">
        <v>213</v>
      </c>
      <c r="F103" s="163">
        <v>239</v>
      </c>
      <c r="G103" s="163">
        <v>640</v>
      </c>
      <c r="H103" s="163">
        <v>847</v>
      </c>
      <c r="I103" s="164">
        <f t="shared" si="39"/>
        <v>0.32343750000000004</v>
      </c>
      <c r="J103" s="165">
        <f t="shared" si="36"/>
        <v>1.2114882506527413</v>
      </c>
      <c r="K103" s="163">
        <f t="shared" si="37"/>
        <v>207</v>
      </c>
      <c r="L103" s="163">
        <f t="shared" si="38"/>
        <v>464</v>
      </c>
      <c r="M103" s="164">
        <f t="shared" si="40"/>
        <v>3.5053846764447173E-5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13467</v>
      </c>
      <c r="D104" s="169">
        <f t="shared" si="41"/>
        <v>13267</v>
      </c>
      <c r="E104" s="169">
        <f t="shared" si="41"/>
        <v>5303</v>
      </c>
      <c r="F104" s="169">
        <f t="shared" si="41"/>
        <v>13086</v>
      </c>
      <c r="G104" s="169">
        <f t="shared" si="41"/>
        <v>17337</v>
      </c>
      <c r="H104" s="169">
        <f t="shared" si="41"/>
        <v>17413</v>
      </c>
      <c r="I104" s="170">
        <f t="shared" si="39"/>
        <v>4.3836880659859911E-3</v>
      </c>
      <c r="J104" s="171">
        <f t="shared" si="36"/>
        <v>0.31250471093691123</v>
      </c>
      <c r="K104" s="169">
        <f>H104-G104</f>
        <v>76</v>
      </c>
      <c r="L104" s="169">
        <f t="shared" si="38"/>
        <v>4146</v>
      </c>
      <c r="M104" s="170">
        <f t="shared" si="40"/>
        <v>7.2065246010545288E-4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709602</v>
      </c>
      <c r="D106" s="176">
        <v>706584</v>
      </c>
      <c r="E106" s="176">
        <v>299768</v>
      </c>
      <c r="F106" s="176">
        <v>853267</v>
      </c>
      <c r="G106" s="176">
        <v>938988</v>
      </c>
      <c r="H106" s="176">
        <v>995472</v>
      </c>
      <c r="I106" s="177">
        <f>IFERROR(H106/G106-1,"-")</f>
        <v>6.0154123375378621E-2</v>
      </c>
      <c r="J106" s="177">
        <f>IFERROR(H106/D106-1,"-")</f>
        <v>0.40885160150810096</v>
      </c>
      <c r="K106" s="176">
        <f>H106-G106</f>
        <v>56484</v>
      </c>
      <c r="L106" s="176">
        <f>H106-D106</f>
        <v>288888</v>
      </c>
      <c r="M106" s="177">
        <f>H106/H$8</f>
        <v>4.1198492262453076E-2</v>
      </c>
      <c r="N106" s="79"/>
    </row>
    <row r="107" spans="1:14" x14ac:dyDescent="0.25">
      <c r="A107" s="161" t="s">
        <v>96</v>
      </c>
      <c r="B107" s="157" t="s">
        <v>97</v>
      </c>
      <c r="C107" s="158">
        <v>108423</v>
      </c>
      <c r="D107" s="158">
        <v>98057</v>
      </c>
      <c r="E107" s="158">
        <v>73323</v>
      </c>
      <c r="F107" s="158">
        <v>123300</v>
      </c>
      <c r="G107" s="158">
        <v>147044</v>
      </c>
      <c r="H107" s="158">
        <v>148373</v>
      </c>
      <c r="I107" s="159">
        <f>IFERROR(H107/G107-1,"-")</f>
        <v>9.0381110415929111E-3</v>
      </c>
      <c r="J107" s="160">
        <f t="shared" ref="J107:J118" si="42">IFERROR(H107/D107-1,"-")</f>
        <v>0.51313011819655907</v>
      </c>
      <c r="K107" s="158">
        <f t="shared" ref="K107:K117" si="43">H107-G107</f>
        <v>1329</v>
      </c>
      <c r="L107" s="158">
        <f t="shared" ref="L107:L118" si="44">H107-D107</f>
        <v>50316</v>
      </c>
      <c r="M107" s="159">
        <f>H107/H$8</f>
        <v>6.1405482951373321E-3</v>
      </c>
      <c r="N107" s="79"/>
    </row>
    <row r="108" spans="1:14" x14ac:dyDescent="0.25">
      <c r="A108" s="161" t="s">
        <v>103</v>
      </c>
      <c r="B108" s="162" t="s">
        <v>103</v>
      </c>
      <c r="C108" s="163">
        <v>36621</v>
      </c>
      <c r="D108" s="163">
        <v>27837</v>
      </c>
      <c r="E108" s="163">
        <v>4584</v>
      </c>
      <c r="F108" s="163">
        <v>43118</v>
      </c>
      <c r="G108" s="163">
        <v>42455</v>
      </c>
      <c r="H108" s="163">
        <v>41139</v>
      </c>
      <c r="I108" s="164">
        <f>IFERROR(H108/G108-1,"-")</f>
        <v>-3.0997526793074992E-2</v>
      </c>
      <c r="J108" s="165">
        <f t="shared" si="42"/>
        <v>0.47785321694148086</v>
      </c>
      <c r="K108" s="163">
        <f t="shared" si="43"/>
        <v>-1316</v>
      </c>
      <c r="L108" s="163">
        <f t="shared" si="44"/>
        <v>13302</v>
      </c>
      <c r="M108" s="164">
        <f>H108/H$8</f>
        <v>1.702574028385587E-3</v>
      </c>
      <c r="N108" s="79"/>
    </row>
    <row r="109" spans="1:14" x14ac:dyDescent="0.25">
      <c r="A109" s="161" t="s">
        <v>100</v>
      </c>
      <c r="B109" s="162" t="s">
        <v>100</v>
      </c>
      <c r="C109" s="163">
        <v>71802</v>
      </c>
      <c r="D109" s="163">
        <v>70220</v>
      </c>
      <c r="E109" s="163">
        <v>68739</v>
      </c>
      <c r="F109" s="163">
        <v>80182</v>
      </c>
      <c r="G109" s="163">
        <v>104589</v>
      </c>
      <c r="H109" s="163">
        <v>107234</v>
      </c>
      <c r="I109" s="164">
        <f>IFERROR(H109/G109-1,"-")</f>
        <v>2.5289466387478532E-2</v>
      </c>
      <c r="J109" s="165">
        <f t="shared" si="42"/>
        <v>0.52711478211335794</v>
      </c>
      <c r="K109" s="163">
        <f t="shared" si="43"/>
        <v>2645</v>
      </c>
      <c r="L109" s="163">
        <f t="shared" si="44"/>
        <v>37014</v>
      </c>
      <c r="M109" s="164">
        <f>H109/H$8</f>
        <v>4.4379742667517447E-3</v>
      </c>
      <c r="N109" s="79"/>
    </row>
    <row r="110" spans="1:14" x14ac:dyDescent="0.25">
      <c r="A110" s="161"/>
      <c r="B110" s="157" t="s">
        <v>107</v>
      </c>
      <c r="C110" s="158">
        <v>601179</v>
      </c>
      <c r="D110" s="158">
        <v>608527</v>
      </c>
      <c r="E110" s="158">
        <v>226445</v>
      </c>
      <c r="F110" s="158">
        <v>729967</v>
      </c>
      <c r="G110" s="158">
        <v>791944</v>
      </c>
      <c r="H110" s="158">
        <v>847099</v>
      </c>
      <c r="I110" s="159">
        <f>IFERROR(H110/G110-1,"-")</f>
        <v>6.9645075914458676E-2</v>
      </c>
      <c r="J110" s="160">
        <f t="shared" si="42"/>
        <v>0.39204833967925823</v>
      </c>
      <c r="K110" s="158">
        <f t="shared" si="43"/>
        <v>55155</v>
      </c>
      <c r="L110" s="158">
        <f t="shared" si="44"/>
        <v>238572</v>
      </c>
      <c r="M110" s="159">
        <f>H110/H$8</f>
        <v>3.5057943967315743E-2</v>
      </c>
      <c r="N110" s="79"/>
    </row>
    <row r="111" spans="1:14" s="56" customFormat="1" x14ac:dyDescent="0.25">
      <c r="A111" s="161"/>
      <c r="B111" s="162" t="s">
        <v>110</v>
      </c>
      <c r="C111" s="163">
        <v>336460</v>
      </c>
      <c r="D111" s="163">
        <v>326998</v>
      </c>
      <c r="E111" s="163">
        <v>123253</v>
      </c>
      <c r="F111" s="163">
        <v>442180</v>
      </c>
      <c r="G111" s="163">
        <v>487297</v>
      </c>
      <c r="H111" s="163">
        <v>520074</v>
      </c>
      <c r="I111" s="164">
        <f t="shared" ref="I111:I118" si="45">IFERROR(H111/G111-1,"-")</f>
        <v>6.7262880748291121E-2</v>
      </c>
      <c r="J111" s="165">
        <f t="shared" si="42"/>
        <v>0.59045009449599073</v>
      </c>
      <c r="K111" s="163">
        <f t="shared" si="43"/>
        <v>32777</v>
      </c>
      <c r="L111" s="163">
        <f t="shared" si="44"/>
        <v>193076</v>
      </c>
      <c r="M111" s="164">
        <f t="shared" ref="M111:M118" si="46">H111/H$8</f>
        <v>2.1523724087571545E-2</v>
      </c>
      <c r="N111" s="166"/>
    </row>
    <row r="112" spans="1:14" s="56" customFormat="1" x14ac:dyDescent="0.25">
      <c r="A112" s="161"/>
      <c r="B112" s="162" t="s">
        <v>113</v>
      </c>
      <c r="C112" s="163">
        <v>74220</v>
      </c>
      <c r="D112" s="163">
        <v>56114</v>
      </c>
      <c r="E112" s="163">
        <v>17432</v>
      </c>
      <c r="F112" s="163">
        <v>30912</v>
      </c>
      <c r="G112" s="163">
        <v>39760</v>
      </c>
      <c r="H112" s="163">
        <v>37467</v>
      </c>
      <c r="I112" s="164">
        <f t="shared" si="45"/>
        <v>-5.767102615694164E-2</v>
      </c>
      <c r="J112" s="165">
        <f t="shared" si="42"/>
        <v>-0.3323056634707916</v>
      </c>
      <c r="K112" s="163">
        <f t="shared" si="43"/>
        <v>-2293</v>
      </c>
      <c r="L112" s="163">
        <f t="shared" si="44"/>
        <v>-18647</v>
      </c>
      <c r="M112" s="164">
        <f t="shared" si="46"/>
        <v>1.5506050492603803E-3</v>
      </c>
      <c r="N112" s="166"/>
    </row>
    <row r="113" spans="1:14" x14ac:dyDescent="0.25">
      <c r="A113" s="161"/>
      <c r="B113" s="162" t="s">
        <v>116</v>
      </c>
      <c r="C113" s="163">
        <v>69478</v>
      </c>
      <c r="D113" s="163">
        <v>71262</v>
      </c>
      <c r="E113" s="163">
        <v>9074</v>
      </c>
      <c r="F113" s="163">
        <v>42990</v>
      </c>
      <c r="G113" s="163">
        <v>58589</v>
      </c>
      <c r="H113" s="163">
        <v>52258</v>
      </c>
      <c r="I113" s="164">
        <f t="shared" si="45"/>
        <v>-0.10805782655447271</v>
      </c>
      <c r="J113" s="165">
        <f t="shared" si="42"/>
        <v>-0.26667789284611709</v>
      </c>
      <c r="K113" s="163">
        <f t="shared" si="43"/>
        <v>-6331</v>
      </c>
      <c r="L113" s="163">
        <f t="shared" si="44"/>
        <v>-19004</v>
      </c>
      <c r="M113" s="164">
        <f t="shared" si="46"/>
        <v>2.1627437121800241E-3</v>
      </c>
      <c r="N113" s="79"/>
    </row>
    <row r="114" spans="1:14" x14ac:dyDescent="0.25">
      <c r="A114" s="161"/>
      <c r="B114" s="162" t="s">
        <v>123</v>
      </c>
      <c r="C114" s="163">
        <v>10107</v>
      </c>
      <c r="D114" s="163">
        <v>12991</v>
      </c>
      <c r="E114" s="163">
        <v>7237</v>
      </c>
      <c r="F114" s="163">
        <v>28567</v>
      </c>
      <c r="G114" s="163">
        <v>25623</v>
      </c>
      <c r="H114" s="163">
        <v>27149</v>
      </c>
      <c r="I114" s="164">
        <f t="shared" si="45"/>
        <v>5.9555867775045845E-2</v>
      </c>
      <c r="J114" s="165">
        <f t="shared" si="42"/>
        <v>1.0898314217535217</v>
      </c>
      <c r="K114" s="163">
        <f t="shared" si="43"/>
        <v>1526</v>
      </c>
      <c r="L114" s="163">
        <f t="shared" si="44"/>
        <v>14158</v>
      </c>
      <c r="M114" s="164">
        <f t="shared" si="46"/>
        <v>1.1235854614025694E-3</v>
      </c>
      <c r="N114" s="79"/>
    </row>
    <row r="115" spans="1:14" x14ac:dyDescent="0.25">
      <c r="A115" s="161"/>
      <c r="B115" s="162" t="s">
        <v>119</v>
      </c>
      <c r="C115" s="163">
        <v>17393</v>
      </c>
      <c r="D115" s="163">
        <v>22036</v>
      </c>
      <c r="E115" s="163">
        <v>9104</v>
      </c>
      <c r="F115" s="163">
        <v>31284</v>
      </c>
      <c r="G115" s="163">
        <v>30265</v>
      </c>
      <c r="H115" s="163">
        <v>20918</v>
      </c>
      <c r="I115" s="164">
        <f t="shared" si="45"/>
        <v>-0.30883859243350409</v>
      </c>
      <c r="J115" s="165">
        <f t="shared" si="42"/>
        <v>-5.0735160646215305E-2</v>
      </c>
      <c r="K115" s="163">
        <f t="shared" si="43"/>
        <v>-9347</v>
      </c>
      <c r="L115" s="163">
        <f t="shared" si="44"/>
        <v>-1118</v>
      </c>
      <c r="M115" s="164">
        <f t="shared" si="46"/>
        <v>8.657099960079173E-4</v>
      </c>
      <c r="N115" s="79"/>
    </row>
    <row r="116" spans="1:14" x14ac:dyDescent="0.25">
      <c r="A116" s="161"/>
      <c r="B116" s="162" t="s">
        <v>128</v>
      </c>
      <c r="C116" s="163">
        <v>2906</v>
      </c>
      <c r="D116" s="163">
        <v>3749</v>
      </c>
      <c r="E116" s="163">
        <v>2280</v>
      </c>
      <c r="F116" s="163">
        <v>4298</v>
      </c>
      <c r="G116" s="163">
        <v>6898</v>
      </c>
      <c r="H116" s="163">
        <v>9968</v>
      </c>
      <c r="I116" s="164">
        <f t="shared" si="45"/>
        <v>0.44505653812699331</v>
      </c>
      <c r="J116" s="165">
        <f t="shared" si="42"/>
        <v>1.6588423579621234</v>
      </c>
      <c r="K116" s="163">
        <f t="shared" si="43"/>
        <v>3070</v>
      </c>
      <c r="L116" s="163">
        <f t="shared" si="44"/>
        <v>6219</v>
      </c>
      <c r="M116" s="164">
        <f t="shared" si="46"/>
        <v>4.1253452721134521E-4</v>
      </c>
      <c r="N116" s="79"/>
    </row>
    <row r="117" spans="1:14" x14ac:dyDescent="0.25">
      <c r="A117" s="161" t="s">
        <v>144</v>
      </c>
      <c r="B117" s="162" t="s">
        <v>131</v>
      </c>
      <c r="C117" s="163">
        <v>7698</v>
      </c>
      <c r="D117" s="163">
        <v>8018</v>
      </c>
      <c r="E117" s="163">
        <v>7210</v>
      </c>
      <c r="F117" s="163">
        <v>5280</v>
      </c>
      <c r="G117" s="163">
        <v>4360</v>
      </c>
      <c r="H117" s="163">
        <v>8892</v>
      </c>
      <c r="I117" s="164">
        <f t="shared" si="45"/>
        <v>1.0394495412844038</v>
      </c>
      <c r="J117" s="165">
        <f t="shared" si="42"/>
        <v>0.1090047393364928</v>
      </c>
      <c r="K117" s="163">
        <f t="shared" si="43"/>
        <v>4532</v>
      </c>
      <c r="L117" s="163">
        <f t="shared" si="44"/>
        <v>874</v>
      </c>
      <c r="M117" s="164">
        <f t="shared" si="46"/>
        <v>3.6800331219535333E-4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82917</v>
      </c>
      <c r="D118" s="169">
        <f t="shared" si="47"/>
        <v>107359</v>
      </c>
      <c r="E118" s="169">
        <f t="shared" si="47"/>
        <v>50855</v>
      </c>
      <c r="F118" s="169">
        <f t="shared" si="47"/>
        <v>144456</v>
      </c>
      <c r="G118" s="169">
        <f t="shared" si="47"/>
        <v>139152</v>
      </c>
      <c r="H118" s="169">
        <f t="shared" si="47"/>
        <v>170373</v>
      </c>
      <c r="I118" s="170">
        <f t="shared" si="45"/>
        <v>0.22436616074508442</v>
      </c>
      <c r="J118" s="171">
        <f t="shared" si="42"/>
        <v>0.58694659972615248</v>
      </c>
      <c r="K118" s="169">
        <f>H118-G118</f>
        <v>31221</v>
      </c>
      <c r="L118" s="169">
        <f t="shared" si="44"/>
        <v>63014</v>
      </c>
      <c r="M118" s="170">
        <f t="shared" si="46"/>
        <v>7.0510378214866092E-3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350866</v>
      </c>
      <c r="D120" s="176">
        <v>330257</v>
      </c>
      <c r="E120" s="176">
        <v>133486</v>
      </c>
      <c r="F120" s="176">
        <v>342925</v>
      </c>
      <c r="G120" s="176">
        <v>377873</v>
      </c>
      <c r="H120" s="176">
        <v>389611</v>
      </c>
      <c r="I120" s="177">
        <f>IFERROR(H120/G120-1,"-")</f>
        <v>3.1063346679969239E-2</v>
      </c>
      <c r="J120" s="177">
        <f>IFERROR(H120/D120-1,"-")</f>
        <v>0.1797206418032018</v>
      </c>
      <c r="K120" s="176">
        <f>H120-G120</f>
        <v>11738</v>
      </c>
      <c r="L120" s="176">
        <f>H120-D120</f>
        <v>59354</v>
      </c>
      <c r="M120" s="177">
        <f>H120/H$8</f>
        <v>1.6124397038657649E-2</v>
      </c>
      <c r="N120" s="79"/>
    </row>
    <row r="121" spans="1:14" x14ac:dyDescent="0.25">
      <c r="A121" s="161" t="s">
        <v>96</v>
      </c>
      <c r="B121" s="157" t="s">
        <v>97</v>
      </c>
      <c r="C121" s="158">
        <v>180562</v>
      </c>
      <c r="D121" s="158">
        <v>154334</v>
      </c>
      <c r="E121" s="158">
        <v>60618</v>
      </c>
      <c r="F121" s="158">
        <v>174454</v>
      </c>
      <c r="G121" s="158">
        <v>201874</v>
      </c>
      <c r="H121" s="158">
        <v>202800</v>
      </c>
      <c r="I121" s="159">
        <f>IFERROR(H121/G121-1,"-")</f>
        <v>4.5870196261033058E-3</v>
      </c>
      <c r="J121" s="160">
        <f t="shared" ref="J121:J132" si="48">IFERROR(H121/D121-1,"-")</f>
        <v>0.31403320072051533</v>
      </c>
      <c r="K121" s="158">
        <f t="shared" ref="K121:K131" si="49">H121-G121</f>
        <v>926</v>
      </c>
      <c r="L121" s="158">
        <f t="shared" ref="L121:L132" si="50">H121-D121</f>
        <v>48466</v>
      </c>
      <c r="M121" s="159">
        <f>H121/H$8</f>
        <v>8.3930579974378829E-3</v>
      </c>
      <c r="N121" s="79"/>
    </row>
    <row r="122" spans="1:14" x14ac:dyDescent="0.25">
      <c r="A122" s="161" t="s">
        <v>103</v>
      </c>
      <c r="B122" s="162" t="s">
        <v>103</v>
      </c>
      <c r="C122" s="163">
        <v>93314</v>
      </c>
      <c r="D122" s="163">
        <v>72381</v>
      </c>
      <c r="E122" s="163">
        <v>25414</v>
      </c>
      <c r="F122" s="163">
        <v>83307</v>
      </c>
      <c r="G122" s="163">
        <v>82386</v>
      </c>
      <c r="H122" s="163">
        <v>90315</v>
      </c>
      <c r="I122" s="164">
        <f>IFERROR(H122/G122-1,"-")</f>
        <v>9.6242079965042526E-2</v>
      </c>
      <c r="J122" s="165">
        <f t="shared" si="48"/>
        <v>0.24777220541302269</v>
      </c>
      <c r="K122" s="163">
        <f t="shared" si="49"/>
        <v>7929</v>
      </c>
      <c r="L122" s="163">
        <f t="shared" si="50"/>
        <v>17934</v>
      </c>
      <c r="M122" s="164">
        <f>H122/H$8</f>
        <v>3.7377664351015893E-3</v>
      </c>
      <c r="N122" s="79"/>
    </row>
    <row r="123" spans="1:14" x14ac:dyDescent="0.25">
      <c r="A123" s="161" t="s">
        <v>100</v>
      </c>
      <c r="B123" s="162" t="s">
        <v>100</v>
      </c>
      <c r="C123" s="163">
        <v>87248</v>
      </c>
      <c r="D123" s="163">
        <v>81953</v>
      </c>
      <c r="E123" s="163">
        <v>35204</v>
      </c>
      <c r="F123" s="163">
        <v>91147</v>
      </c>
      <c r="G123" s="163">
        <v>119488</v>
      </c>
      <c r="H123" s="163">
        <v>112485</v>
      </c>
      <c r="I123" s="164">
        <f>IFERROR(H123/G123-1,"-")</f>
        <v>-5.8608395822174586E-2</v>
      </c>
      <c r="J123" s="165">
        <f t="shared" si="48"/>
        <v>0.37255500103717987</v>
      </c>
      <c r="K123" s="163">
        <f t="shared" si="49"/>
        <v>-7003</v>
      </c>
      <c r="L123" s="163">
        <f t="shared" si="50"/>
        <v>30532</v>
      </c>
      <c r="M123" s="164">
        <f>H123/H$8</f>
        <v>4.6552915623362928E-3</v>
      </c>
      <c r="N123" s="79"/>
    </row>
    <row r="124" spans="1:14" x14ac:dyDescent="0.25">
      <c r="A124" s="161"/>
      <c r="B124" s="157" t="s">
        <v>107</v>
      </c>
      <c r="C124" s="158">
        <v>170304</v>
      </c>
      <c r="D124" s="158">
        <v>175923</v>
      </c>
      <c r="E124" s="158">
        <v>72868</v>
      </c>
      <c r="F124" s="158">
        <v>168471</v>
      </c>
      <c r="G124" s="158">
        <v>175999</v>
      </c>
      <c r="H124" s="158">
        <v>186811</v>
      </c>
      <c r="I124" s="159">
        <f>IFERROR(H124/G124-1,"-")</f>
        <v>6.1432167228222978E-2</v>
      </c>
      <c r="J124" s="160">
        <f t="shared" si="48"/>
        <v>6.189071355081488E-2</v>
      </c>
      <c r="K124" s="158">
        <f t="shared" si="49"/>
        <v>10812</v>
      </c>
      <c r="L124" s="158">
        <f t="shared" si="50"/>
        <v>10888</v>
      </c>
      <c r="M124" s="159">
        <f>H124/H$8</f>
        <v>7.7313390412197648E-3</v>
      </c>
      <c r="N124" s="79"/>
    </row>
    <row r="125" spans="1:14" s="56" customFormat="1" x14ac:dyDescent="0.25">
      <c r="A125" s="161"/>
      <c r="B125" s="162" t="s">
        <v>110</v>
      </c>
      <c r="C125" s="163">
        <v>24344</v>
      </c>
      <c r="D125" s="163">
        <v>22056</v>
      </c>
      <c r="E125" s="163">
        <v>9147</v>
      </c>
      <c r="F125" s="163">
        <v>22618</v>
      </c>
      <c r="G125" s="163">
        <v>23452</v>
      </c>
      <c r="H125" s="163">
        <v>25649</v>
      </c>
      <c r="I125" s="164">
        <f t="shared" ref="I125:I132" si="51">IFERROR(H125/G125-1,"-")</f>
        <v>9.3680709534368134E-2</v>
      </c>
      <c r="J125" s="165">
        <f t="shared" si="48"/>
        <v>0.16290351831701133</v>
      </c>
      <c r="K125" s="163">
        <f t="shared" si="49"/>
        <v>2197</v>
      </c>
      <c r="L125" s="163">
        <f t="shared" si="50"/>
        <v>3593</v>
      </c>
      <c r="M125" s="164">
        <f t="shared" ref="M125:M132" si="52">H125/H$8</f>
        <v>1.0615066300605732E-3</v>
      </c>
      <c r="N125" s="166"/>
    </row>
    <row r="126" spans="1:14" s="56" customFormat="1" x14ac:dyDescent="0.25">
      <c r="A126" s="161"/>
      <c r="B126" s="162" t="s">
        <v>113</v>
      </c>
      <c r="C126" s="163">
        <v>22584</v>
      </c>
      <c r="D126" s="163">
        <v>19653</v>
      </c>
      <c r="E126" s="163">
        <v>9349</v>
      </c>
      <c r="F126" s="163">
        <v>19966</v>
      </c>
      <c r="G126" s="163">
        <v>27436</v>
      </c>
      <c r="H126" s="163">
        <v>26799</v>
      </c>
      <c r="I126" s="164">
        <f t="shared" si="51"/>
        <v>-2.3217670214316977E-2</v>
      </c>
      <c r="J126" s="165">
        <f t="shared" si="48"/>
        <v>0.36360860937261497</v>
      </c>
      <c r="K126" s="163">
        <f t="shared" si="49"/>
        <v>-637</v>
      </c>
      <c r="L126" s="163">
        <f t="shared" si="50"/>
        <v>7146</v>
      </c>
      <c r="M126" s="164">
        <f t="shared" si="52"/>
        <v>1.1091004007561037E-3</v>
      </c>
      <c r="N126" s="166"/>
    </row>
    <row r="127" spans="1:14" x14ac:dyDescent="0.25">
      <c r="A127" s="161"/>
      <c r="B127" s="162" t="s">
        <v>116</v>
      </c>
      <c r="C127" s="163">
        <v>11996</v>
      </c>
      <c r="D127" s="163">
        <v>13170</v>
      </c>
      <c r="E127" s="163">
        <v>5350</v>
      </c>
      <c r="F127" s="163">
        <v>15527</v>
      </c>
      <c r="G127" s="163">
        <v>18572</v>
      </c>
      <c r="H127" s="163">
        <v>18167</v>
      </c>
      <c r="I127" s="164">
        <f t="shared" si="51"/>
        <v>-2.180702132242085E-2</v>
      </c>
      <c r="J127" s="165">
        <f t="shared" si="48"/>
        <v>0.37942293090356882</v>
      </c>
      <c r="K127" s="163">
        <f t="shared" si="49"/>
        <v>-405</v>
      </c>
      <c r="L127" s="163">
        <f t="shared" si="50"/>
        <v>4997</v>
      </c>
      <c r="M127" s="164">
        <f t="shared" si="52"/>
        <v>7.5185741932669629E-4</v>
      </c>
      <c r="N127" s="79"/>
    </row>
    <row r="128" spans="1:14" x14ac:dyDescent="0.25">
      <c r="A128" s="161"/>
      <c r="B128" s="162" t="s">
        <v>123</v>
      </c>
      <c r="C128" s="163">
        <v>3187</v>
      </c>
      <c r="D128" s="163">
        <v>3128</v>
      </c>
      <c r="E128" s="163">
        <v>1388</v>
      </c>
      <c r="F128" s="163">
        <v>4119</v>
      </c>
      <c r="G128" s="163">
        <v>4558</v>
      </c>
      <c r="H128" s="163">
        <v>5112</v>
      </c>
      <c r="I128" s="164">
        <f t="shared" si="51"/>
        <v>0.12154453707766555</v>
      </c>
      <c r="J128" s="165">
        <f t="shared" si="48"/>
        <v>0.63427109974424556</v>
      </c>
      <c r="K128" s="163">
        <f t="shared" si="49"/>
        <v>554</v>
      </c>
      <c r="L128" s="163">
        <f t="shared" si="50"/>
        <v>1984</v>
      </c>
      <c r="M128" s="164">
        <f t="shared" si="52"/>
        <v>2.1156465721352297E-4</v>
      </c>
      <c r="N128" s="79"/>
    </row>
    <row r="129" spans="1:14" x14ac:dyDescent="0.25">
      <c r="A129" s="161"/>
      <c r="B129" s="162" t="s">
        <v>119</v>
      </c>
      <c r="C129" s="163">
        <v>3256</v>
      </c>
      <c r="D129" s="163">
        <v>2421</v>
      </c>
      <c r="E129" s="163">
        <v>1246</v>
      </c>
      <c r="F129" s="163">
        <v>3183</v>
      </c>
      <c r="G129" s="163">
        <v>3649</v>
      </c>
      <c r="H129" s="163">
        <v>3764</v>
      </c>
      <c r="I129" s="164">
        <f t="shared" si="51"/>
        <v>3.1515483694162683E-2</v>
      </c>
      <c r="J129" s="165">
        <f t="shared" si="48"/>
        <v>0.55472945064023138</v>
      </c>
      <c r="K129" s="163">
        <f t="shared" si="49"/>
        <v>115</v>
      </c>
      <c r="L129" s="163">
        <f t="shared" si="50"/>
        <v>1343</v>
      </c>
      <c r="M129" s="164">
        <f t="shared" si="52"/>
        <v>1.5577648078084907E-4</v>
      </c>
      <c r="N129" s="79"/>
    </row>
    <row r="130" spans="1:14" x14ac:dyDescent="0.25">
      <c r="A130" s="161"/>
      <c r="B130" s="162" t="s">
        <v>128</v>
      </c>
      <c r="C130" s="163">
        <v>2893</v>
      </c>
      <c r="D130" s="163">
        <v>3133</v>
      </c>
      <c r="E130" s="163">
        <v>1591</v>
      </c>
      <c r="F130" s="163">
        <v>1653</v>
      </c>
      <c r="G130" s="163">
        <v>2259</v>
      </c>
      <c r="H130" s="163">
        <v>2935</v>
      </c>
      <c r="I130" s="164">
        <f t="shared" si="51"/>
        <v>0.29924745462594071</v>
      </c>
      <c r="J130" s="165">
        <f t="shared" si="48"/>
        <v>-6.3198212575805934E-2</v>
      </c>
      <c r="K130" s="163">
        <f t="shared" si="49"/>
        <v>676</v>
      </c>
      <c r="L130" s="163">
        <f t="shared" si="50"/>
        <v>-198</v>
      </c>
      <c r="M130" s="164">
        <f t="shared" si="52"/>
        <v>1.2146757999250584E-4</v>
      </c>
      <c r="N130" s="79"/>
    </row>
    <row r="131" spans="1:14" x14ac:dyDescent="0.25">
      <c r="A131" s="161" t="s">
        <v>144</v>
      </c>
      <c r="B131" s="162" t="s">
        <v>131</v>
      </c>
      <c r="C131" s="163">
        <v>4809</v>
      </c>
      <c r="D131" s="163">
        <v>3820</v>
      </c>
      <c r="E131" s="163">
        <v>1922</v>
      </c>
      <c r="F131" s="163">
        <v>2460</v>
      </c>
      <c r="G131" s="163">
        <v>3064</v>
      </c>
      <c r="H131" s="163">
        <v>3446</v>
      </c>
      <c r="I131" s="164">
        <f t="shared" si="51"/>
        <v>0.12467362924281988</v>
      </c>
      <c r="J131" s="165">
        <f t="shared" si="48"/>
        <v>-9.7905759162303707E-2</v>
      </c>
      <c r="K131" s="163">
        <f t="shared" si="49"/>
        <v>382</v>
      </c>
      <c r="L131" s="163">
        <f t="shared" si="50"/>
        <v>-374</v>
      </c>
      <c r="M131" s="164">
        <f t="shared" si="52"/>
        <v>1.4261576853634588E-4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97235</v>
      </c>
      <c r="D132" s="169">
        <f t="shared" si="53"/>
        <v>108542</v>
      </c>
      <c r="E132" s="169">
        <f t="shared" si="53"/>
        <v>42875</v>
      </c>
      <c r="F132" s="169">
        <f t="shared" si="53"/>
        <v>98945</v>
      </c>
      <c r="G132" s="169">
        <f t="shared" si="53"/>
        <v>93009</v>
      </c>
      <c r="H132" s="169">
        <f t="shared" si="53"/>
        <v>100939</v>
      </c>
      <c r="I132" s="170">
        <f t="shared" si="51"/>
        <v>8.5260566181767361E-2</v>
      </c>
      <c r="J132" s="171">
        <f t="shared" si="48"/>
        <v>-7.004661789906208E-2</v>
      </c>
      <c r="K132" s="169">
        <f>H132-G132</f>
        <v>7930</v>
      </c>
      <c r="L132" s="169">
        <f t="shared" si="50"/>
        <v>-7603</v>
      </c>
      <c r="M132" s="170">
        <f t="shared" si="52"/>
        <v>4.1774501045531674E-3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1420474</v>
      </c>
      <c r="D134" s="176">
        <v>1236378</v>
      </c>
      <c r="E134" s="176">
        <v>473204</v>
      </c>
      <c r="F134" s="176">
        <v>1153750</v>
      </c>
      <c r="G134" s="176">
        <v>1242308</v>
      </c>
      <c r="H134" s="176">
        <v>1342017</v>
      </c>
      <c r="I134" s="177">
        <f>IFERROR(H134/G134-1,"-")</f>
        <v>8.0261094672174682E-2</v>
      </c>
      <c r="J134" s="177">
        <f>IFERROR(H134/D134-1,"-")</f>
        <v>8.5442316184856093E-2</v>
      </c>
      <c r="K134" s="176">
        <f>H134-G134</f>
        <v>99709</v>
      </c>
      <c r="L134" s="176">
        <f>H134-D134</f>
        <v>105639</v>
      </c>
      <c r="M134" s="177">
        <f>H134/H$8</f>
        <v>5.5540564667394453E-2</v>
      </c>
      <c r="N134" s="79"/>
    </row>
    <row r="135" spans="1:14" x14ac:dyDescent="0.25">
      <c r="A135" s="161" t="s">
        <v>96</v>
      </c>
      <c r="B135" s="157" t="s">
        <v>97</v>
      </c>
      <c r="C135" s="158">
        <v>158043</v>
      </c>
      <c r="D135" s="158">
        <v>137126</v>
      </c>
      <c r="E135" s="158">
        <v>33884</v>
      </c>
      <c r="F135" s="158">
        <v>75529</v>
      </c>
      <c r="G135" s="158">
        <v>83338</v>
      </c>
      <c r="H135" s="158">
        <v>69683</v>
      </c>
      <c r="I135" s="159">
        <f>IFERROR(H135/G135-1,"-")</f>
        <v>-0.16385082435383613</v>
      </c>
      <c r="J135" s="160">
        <f t="shared" ref="J135:J146" si="54">IFERROR(H135/D135-1,"-")</f>
        <v>-0.4918323293904876</v>
      </c>
      <c r="K135" s="158">
        <f t="shared" ref="K135:K145" si="55">H135-G135</f>
        <v>-13655</v>
      </c>
      <c r="L135" s="158">
        <f t="shared" ref="L135:L146" si="56">H135-D135</f>
        <v>-67443</v>
      </c>
      <c r="M135" s="159">
        <f>H135/H$8</f>
        <v>2.8838928029362131E-3</v>
      </c>
      <c r="N135" s="79"/>
    </row>
    <row r="136" spans="1:14" x14ac:dyDescent="0.25">
      <c r="A136" s="161" t="s">
        <v>103</v>
      </c>
      <c r="B136" s="162" t="s">
        <v>103</v>
      </c>
      <c r="C136" s="163">
        <v>114208</v>
      </c>
      <c r="D136" s="163">
        <v>74097</v>
      </c>
      <c r="E136" s="163">
        <v>21710</v>
      </c>
      <c r="F136" s="163">
        <v>41539</v>
      </c>
      <c r="G136" s="163">
        <v>45150</v>
      </c>
      <c r="H136" s="163">
        <v>34096</v>
      </c>
      <c r="I136" s="164">
        <f>IFERROR(H136/G136-1,"-")</f>
        <v>-0.24482834994462899</v>
      </c>
      <c r="J136" s="165">
        <f t="shared" si="54"/>
        <v>-0.53984641753377327</v>
      </c>
      <c r="K136" s="163">
        <f t="shared" si="55"/>
        <v>-11054</v>
      </c>
      <c r="L136" s="163">
        <f t="shared" si="56"/>
        <v>-40001</v>
      </c>
      <c r="M136" s="164">
        <f>H136/H$8</f>
        <v>1.4110932222911343E-3</v>
      </c>
      <c r="N136" s="79"/>
    </row>
    <row r="137" spans="1:14" x14ac:dyDescent="0.25">
      <c r="A137" s="161" t="s">
        <v>100</v>
      </c>
      <c r="B137" s="162" t="s">
        <v>100</v>
      </c>
      <c r="C137" s="163">
        <v>43835</v>
      </c>
      <c r="D137" s="163">
        <v>63029</v>
      </c>
      <c r="E137" s="163">
        <v>12174</v>
      </c>
      <c r="F137" s="163">
        <v>33990</v>
      </c>
      <c r="G137" s="163">
        <v>38188</v>
      </c>
      <c r="H137" s="163">
        <v>35587</v>
      </c>
      <c r="I137" s="164">
        <f>IFERROR(H137/G137-1,"-")</f>
        <v>-6.8110401173143376E-2</v>
      </c>
      <c r="J137" s="165">
        <f t="shared" si="54"/>
        <v>-0.4353868854019578</v>
      </c>
      <c r="K137" s="163">
        <f t="shared" si="55"/>
        <v>-2601</v>
      </c>
      <c r="L137" s="163">
        <f t="shared" si="56"/>
        <v>-27442</v>
      </c>
      <c r="M137" s="164">
        <f>H137/H$8</f>
        <v>1.4727995806450786E-3</v>
      </c>
      <c r="N137" s="79"/>
    </row>
    <row r="138" spans="1:14" x14ac:dyDescent="0.25">
      <c r="A138" s="161"/>
      <c r="B138" s="157" t="s">
        <v>107</v>
      </c>
      <c r="C138" s="158">
        <v>1262431</v>
      </c>
      <c r="D138" s="158">
        <v>1099252</v>
      </c>
      <c r="E138" s="158">
        <v>439320</v>
      </c>
      <c r="F138" s="158">
        <v>1078221</v>
      </c>
      <c r="G138" s="158">
        <v>1158970</v>
      </c>
      <c r="H138" s="158">
        <v>1272334</v>
      </c>
      <c r="I138" s="159">
        <f>IFERROR(H138/G138-1,"-")</f>
        <v>9.7814438682623406E-2</v>
      </c>
      <c r="J138" s="160">
        <f t="shared" si="54"/>
        <v>0.15745434167961481</v>
      </c>
      <c r="K138" s="158">
        <f t="shared" si="55"/>
        <v>113364</v>
      </c>
      <c r="L138" s="158">
        <f t="shared" si="56"/>
        <v>173082</v>
      </c>
      <c r="M138" s="159">
        <f>H138/H$8</f>
        <v>5.2656671864458236E-2</v>
      </c>
      <c r="N138" s="79"/>
    </row>
    <row r="139" spans="1:14" s="56" customFormat="1" x14ac:dyDescent="0.25">
      <c r="A139" s="161"/>
      <c r="B139" s="162" t="s">
        <v>110</v>
      </c>
      <c r="C139" s="163">
        <v>695086</v>
      </c>
      <c r="D139" s="163">
        <v>559786</v>
      </c>
      <c r="E139" s="163">
        <v>200238</v>
      </c>
      <c r="F139" s="163">
        <v>485247</v>
      </c>
      <c r="G139" s="163">
        <v>476282</v>
      </c>
      <c r="H139" s="163">
        <v>573079</v>
      </c>
      <c r="I139" s="164">
        <f t="shared" ref="I139:I146" si="57">IFERROR(H139/G139-1,"-")</f>
        <v>0.20323463830251831</v>
      </c>
      <c r="J139" s="165">
        <f t="shared" si="54"/>
        <v>2.3746574583858759E-2</v>
      </c>
      <c r="K139" s="163">
        <f t="shared" si="55"/>
        <v>96797</v>
      </c>
      <c r="L139" s="163">
        <f t="shared" si="56"/>
        <v>13293</v>
      </c>
      <c r="M139" s="164">
        <f t="shared" ref="M139:M146" si="58">H139/H$8</f>
        <v>2.3717383057759882E-2</v>
      </c>
      <c r="N139" s="166"/>
    </row>
    <row r="140" spans="1:14" s="56" customFormat="1" x14ac:dyDescent="0.25">
      <c r="A140" s="161"/>
      <c r="B140" s="162" t="s">
        <v>113</v>
      </c>
      <c r="C140" s="163">
        <v>78783</v>
      </c>
      <c r="D140" s="163">
        <v>71294</v>
      </c>
      <c r="E140" s="163">
        <v>32199</v>
      </c>
      <c r="F140" s="163">
        <v>77863</v>
      </c>
      <c r="G140" s="163">
        <v>113870</v>
      </c>
      <c r="H140" s="163">
        <v>127281</v>
      </c>
      <c r="I140" s="164">
        <f t="shared" si="57"/>
        <v>0.11777465530868536</v>
      </c>
      <c r="J140" s="165">
        <f t="shared" si="54"/>
        <v>0.78529750049092484</v>
      </c>
      <c r="K140" s="163">
        <f t="shared" si="55"/>
        <v>13411</v>
      </c>
      <c r="L140" s="163">
        <f t="shared" si="56"/>
        <v>55987</v>
      </c>
      <c r="M140" s="164">
        <f t="shared" si="58"/>
        <v>5.2676371546937434E-3</v>
      </c>
      <c r="N140" s="166"/>
    </row>
    <row r="141" spans="1:14" x14ac:dyDescent="0.25">
      <c r="A141" s="161"/>
      <c r="B141" s="162" t="s">
        <v>116</v>
      </c>
      <c r="C141" s="163">
        <v>118481</v>
      </c>
      <c r="D141" s="163">
        <v>96085</v>
      </c>
      <c r="E141" s="163">
        <v>29612</v>
      </c>
      <c r="F141" s="163">
        <v>117681</v>
      </c>
      <c r="G141" s="163">
        <v>112196</v>
      </c>
      <c r="H141" s="163">
        <v>121065</v>
      </c>
      <c r="I141" s="164">
        <f t="shared" si="57"/>
        <v>7.9049163963064606E-2</v>
      </c>
      <c r="J141" s="165">
        <f t="shared" si="54"/>
        <v>0.25997814435135558</v>
      </c>
      <c r="K141" s="163">
        <f t="shared" si="55"/>
        <v>8869</v>
      </c>
      <c r="L141" s="163">
        <f t="shared" si="56"/>
        <v>24980</v>
      </c>
      <c r="M141" s="164">
        <f t="shared" si="58"/>
        <v>5.010382477612511E-3</v>
      </c>
      <c r="N141" s="79"/>
    </row>
    <row r="142" spans="1:14" x14ac:dyDescent="0.25">
      <c r="A142" s="161"/>
      <c r="B142" s="162" t="s">
        <v>123</v>
      </c>
      <c r="C142" s="163">
        <v>26724</v>
      </c>
      <c r="D142" s="163">
        <v>27323</v>
      </c>
      <c r="E142" s="163">
        <v>6757</v>
      </c>
      <c r="F142" s="163">
        <v>43011</v>
      </c>
      <c r="G142" s="163">
        <v>52082</v>
      </c>
      <c r="H142" s="163">
        <v>42799</v>
      </c>
      <c r="I142" s="164">
        <f t="shared" si="57"/>
        <v>-0.17823816289697014</v>
      </c>
      <c r="J142" s="165">
        <f t="shared" si="54"/>
        <v>0.56640925227830041</v>
      </c>
      <c r="K142" s="163">
        <f t="shared" si="55"/>
        <v>-9283</v>
      </c>
      <c r="L142" s="163">
        <f t="shared" si="56"/>
        <v>15476</v>
      </c>
      <c r="M142" s="164">
        <f t="shared" si="58"/>
        <v>1.7712746017373962E-3</v>
      </c>
      <c r="N142" s="79"/>
    </row>
    <row r="143" spans="1:14" x14ac:dyDescent="0.25">
      <c r="A143" s="161"/>
      <c r="B143" s="162" t="s">
        <v>119</v>
      </c>
      <c r="C143" s="163">
        <v>24765</v>
      </c>
      <c r="D143" s="163">
        <v>26768</v>
      </c>
      <c r="E143" s="163">
        <v>9265</v>
      </c>
      <c r="F143" s="163">
        <v>21223</v>
      </c>
      <c r="G143" s="163">
        <v>27309</v>
      </c>
      <c r="H143" s="163">
        <v>31901</v>
      </c>
      <c r="I143" s="164">
        <f t="shared" si="57"/>
        <v>0.16814969423999404</v>
      </c>
      <c r="J143" s="165">
        <f t="shared" si="54"/>
        <v>0.1917588164973103</v>
      </c>
      <c r="K143" s="163">
        <f t="shared" si="55"/>
        <v>4592</v>
      </c>
      <c r="L143" s="163">
        <f t="shared" si="56"/>
        <v>5133</v>
      </c>
      <c r="M143" s="164">
        <f t="shared" si="58"/>
        <v>1.3202511990940133E-3</v>
      </c>
      <c r="N143" s="79"/>
    </row>
    <row r="144" spans="1:14" x14ac:dyDescent="0.25">
      <c r="A144" s="161"/>
      <c r="B144" s="162" t="s">
        <v>128</v>
      </c>
      <c r="C144" s="163">
        <v>11807</v>
      </c>
      <c r="D144" s="163">
        <v>12082</v>
      </c>
      <c r="E144" s="163">
        <v>15289</v>
      </c>
      <c r="F144" s="163">
        <v>14684</v>
      </c>
      <c r="G144" s="163">
        <v>18600</v>
      </c>
      <c r="H144" s="163">
        <v>16524</v>
      </c>
      <c r="I144" s="164">
        <f t="shared" si="57"/>
        <v>-0.11161290322580641</v>
      </c>
      <c r="J144" s="165">
        <f t="shared" si="54"/>
        <v>0.36765436186061917</v>
      </c>
      <c r="K144" s="163">
        <f t="shared" si="55"/>
        <v>-2076</v>
      </c>
      <c r="L144" s="163">
        <f t="shared" si="56"/>
        <v>4442</v>
      </c>
      <c r="M144" s="164">
        <f t="shared" si="58"/>
        <v>6.8386040606342984E-4</v>
      </c>
      <c r="N144" s="79"/>
    </row>
    <row r="145" spans="1:14" x14ac:dyDescent="0.25">
      <c r="A145" s="161" t="s">
        <v>144</v>
      </c>
      <c r="B145" s="162" t="s">
        <v>131</v>
      </c>
      <c r="C145" s="163">
        <v>52968</v>
      </c>
      <c r="D145" s="163">
        <v>33743</v>
      </c>
      <c r="E145" s="163">
        <v>28797</v>
      </c>
      <c r="F145" s="163">
        <v>6599</v>
      </c>
      <c r="G145" s="163">
        <v>12860</v>
      </c>
      <c r="H145" s="163">
        <v>10617</v>
      </c>
      <c r="I145" s="164">
        <f t="shared" si="57"/>
        <v>-0.17441679626749607</v>
      </c>
      <c r="J145" s="165">
        <f t="shared" si="54"/>
        <v>-0.68535696292564385</v>
      </c>
      <c r="K145" s="163">
        <f t="shared" si="55"/>
        <v>-2243</v>
      </c>
      <c r="L145" s="163">
        <f t="shared" si="56"/>
        <v>-23126</v>
      </c>
      <c r="M145" s="164">
        <f t="shared" si="58"/>
        <v>4.3939396823864892E-4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253817</v>
      </c>
      <c r="D146" s="169">
        <f t="shared" si="59"/>
        <v>272171</v>
      </c>
      <c r="E146" s="169">
        <f t="shared" si="59"/>
        <v>117163</v>
      </c>
      <c r="F146" s="169">
        <f t="shared" si="59"/>
        <v>311913</v>
      </c>
      <c r="G146" s="169">
        <f t="shared" si="59"/>
        <v>345771</v>
      </c>
      <c r="H146" s="169">
        <f t="shared" si="59"/>
        <v>349068</v>
      </c>
      <c r="I146" s="170">
        <f t="shared" si="57"/>
        <v>9.5352126118153357E-3</v>
      </c>
      <c r="J146" s="171">
        <f t="shared" si="54"/>
        <v>0.28253193764214402</v>
      </c>
      <c r="K146" s="169">
        <f>H146-G146</f>
        <v>3297</v>
      </c>
      <c r="L146" s="169">
        <f t="shared" si="56"/>
        <v>76897</v>
      </c>
      <c r="M146" s="170">
        <f t="shared" si="58"/>
        <v>1.4446488999258614E-2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517945</v>
      </c>
      <c r="D148" s="176">
        <v>499661</v>
      </c>
      <c r="E148" s="176">
        <v>184985</v>
      </c>
      <c r="F148" s="176">
        <v>400537</v>
      </c>
      <c r="G148" s="176">
        <v>532288</v>
      </c>
      <c r="H148" s="176">
        <v>498730</v>
      </c>
      <c r="I148" s="177">
        <f>IFERROR(H148/G148-1,"-")</f>
        <v>-6.3044817842972223E-2</v>
      </c>
      <c r="J148" s="177">
        <f>IFERROR(H148/D148-1,"-")</f>
        <v>-1.8632632925122961E-3</v>
      </c>
      <c r="K148" s="176">
        <f>H148-G148</f>
        <v>-33558</v>
      </c>
      <c r="L148" s="176">
        <f>H148-D148</f>
        <v>-931</v>
      </c>
      <c r="M148" s="177">
        <f>H148/H$8</f>
        <v>2.0640383703462502E-2</v>
      </c>
      <c r="N148" s="79"/>
    </row>
    <row r="149" spans="1:14" x14ac:dyDescent="0.25">
      <c r="A149" s="161" t="s">
        <v>96</v>
      </c>
      <c r="B149" s="157" t="s">
        <v>97</v>
      </c>
      <c r="C149" s="158">
        <v>166799</v>
      </c>
      <c r="D149" s="158">
        <v>187216</v>
      </c>
      <c r="E149" s="158">
        <v>63220</v>
      </c>
      <c r="F149" s="158">
        <v>167388</v>
      </c>
      <c r="G149" s="158">
        <v>216622</v>
      </c>
      <c r="H149" s="158">
        <v>193819</v>
      </c>
      <c r="I149" s="159">
        <f>IFERROR(H149/G149-1,"-")</f>
        <v>-0.10526631644062001</v>
      </c>
      <c r="J149" s="160">
        <f t="shared" ref="J149:J160" si="60">IFERROR(H149/D149-1,"-")</f>
        <v>3.5269421416972868E-2</v>
      </c>
      <c r="K149" s="158">
        <f t="shared" ref="K149:K159" si="61">H149-G149</f>
        <v>-22803</v>
      </c>
      <c r="L149" s="158">
        <f t="shared" ref="L149:L160" si="62">H149-D149</f>
        <v>6603</v>
      </c>
      <c r="M149" s="159">
        <f>H149/H$8</f>
        <v>8.0213713412495714E-3</v>
      </c>
      <c r="N149" s="79"/>
    </row>
    <row r="150" spans="1:14" x14ac:dyDescent="0.25">
      <c r="A150" s="161" t="s">
        <v>103</v>
      </c>
      <c r="B150" s="162" t="s">
        <v>103</v>
      </c>
      <c r="C150" s="163">
        <v>60617</v>
      </c>
      <c r="D150" s="163">
        <v>78946</v>
      </c>
      <c r="E150" s="163">
        <v>25556</v>
      </c>
      <c r="F150" s="163">
        <v>96720</v>
      </c>
      <c r="G150" s="163">
        <v>146386</v>
      </c>
      <c r="H150" s="163">
        <v>126287</v>
      </c>
      <c r="I150" s="164">
        <f>IFERROR(H150/G150-1,"-")</f>
        <v>-0.13730138127963054</v>
      </c>
      <c r="J150" s="165">
        <f t="shared" si="60"/>
        <v>0.59966306082638776</v>
      </c>
      <c r="K150" s="163">
        <f t="shared" si="61"/>
        <v>-20099</v>
      </c>
      <c r="L150" s="163">
        <f t="shared" si="62"/>
        <v>47341</v>
      </c>
      <c r="M150" s="164">
        <f>H150/H$8</f>
        <v>5.2264995824577807E-3</v>
      </c>
      <c r="N150" s="79"/>
    </row>
    <row r="151" spans="1:14" x14ac:dyDescent="0.25">
      <c r="A151" s="161" t="s">
        <v>100</v>
      </c>
      <c r="B151" s="162" t="s">
        <v>100</v>
      </c>
      <c r="C151" s="163">
        <v>106182</v>
      </c>
      <c r="D151" s="163">
        <v>108270</v>
      </c>
      <c r="E151" s="163">
        <v>37664</v>
      </c>
      <c r="F151" s="163">
        <v>70668</v>
      </c>
      <c r="G151" s="163">
        <v>70236</v>
      </c>
      <c r="H151" s="163">
        <v>67532</v>
      </c>
      <c r="I151" s="164">
        <f>IFERROR(H151/G151-1,"-")</f>
        <v>-3.8498775556694564E-2</v>
      </c>
      <c r="J151" s="165">
        <f t="shared" si="60"/>
        <v>-0.37626304608848249</v>
      </c>
      <c r="K151" s="163">
        <f t="shared" si="61"/>
        <v>-2704</v>
      </c>
      <c r="L151" s="163">
        <f t="shared" si="62"/>
        <v>-40738</v>
      </c>
      <c r="M151" s="164">
        <f>H151/H$8</f>
        <v>2.7948717587917902E-3</v>
      </c>
      <c r="N151" s="79"/>
    </row>
    <row r="152" spans="1:14" x14ac:dyDescent="0.25">
      <c r="A152" s="161"/>
      <c r="B152" s="157" t="s">
        <v>107</v>
      </c>
      <c r="C152" s="158">
        <v>351146</v>
      </c>
      <c r="D152" s="158">
        <v>312445</v>
      </c>
      <c r="E152" s="158">
        <v>121765</v>
      </c>
      <c r="F152" s="158">
        <v>233149</v>
      </c>
      <c r="G152" s="158">
        <v>315666</v>
      </c>
      <c r="H152" s="158">
        <v>304911</v>
      </c>
      <c r="I152" s="159">
        <f>IFERROR(H152/G152-1,"-")</f>
        <v>-3.4070821691281283E-2</v>
      </c>
      <c r="J152" s="160">
        <f t="shared" si="60"/>
        <v>-2.4113043895725661E-2</v>
      </c>
      <c r="K152" s="158">
        <f t="shared" si="61"/>
        <v>-10755</v>
      </c>
      <c r="L152" s="158">
        <f t="shared" si="62"/>
        <v>-7534</v>
      </c>
      <c r="M152" s="159">
        <f>H152/H$8</f>
        <v>1.261901236221293E-2</v>
      </c>
      <c r="N152" s="79"/>
    </row>
    <row r="153" spans="1:14" s="56" customFormat="1" x14ac:dyDescent="0.25">
      <c r="A153" s="161"/>
      <c r="B153" s="162" t="s">
        <v>110</v>
      </c>
      <c r="C153" s="163">
        <v>110380</v>
      </c>
      <c r="D153" s="163">
        <v>88208</v>
      </c>
      <c r="E153" s="163">
        <v>26701</v>
      </c>
      <c r="F153" s="163">
        <v>87090</v>
      </c>
      <c r="G153" s="163">
        <v>124474</v>
      </c>
      <c r="H153" s="163">
        <v>111777</v>
      </c>
      <c r="I153" s="164">
        <f t="shared" ref="I153:I160" si="63">IFERROR(H153/G153-1,"-")</f>
        <v>-0.10200523804167938</v>
      </c>
      <c r="J153" s="165">
        <f t="shared" si="60"/>
        <v>0.26719798657718119</v>
      </c>
      <c r="K153" s="163">
        <f t="shared" si="61"/>
        <v>-12697</v>
      </c>
      <c r="L153" s="163">
        <f t="shared" si="62"/>
        <v>23569</v>
      </c>
      <c r="M153" s="164">
        <f t="shared" ref="M153:M160" si="64">H153/H$8</f>
        <v>4.6259903539428706E-3</v>
      </c>
      <c r="N153" s="166"/>
    </row>
    <row r="154" spans="1:14" s="56" customFormat="1" x14ac:dyDescent="0.25">
      <c r="A154" s="161"/>
      <c r="B154" s="162" t="s">
        <v>113</v>
      </c>
      <c r="C154" s="163">
        <v>125713</v>
      </c>
      <c r="D154" s="163">
        <v>99469</v>
      </c>
      <c r="E154" s="163">
        <v>45281</v>
      </c>
      <c r="F154" s="163">
        <v>60205</v>
      </c>
      <c r="G154" s="163">
        <v>64899</v>
      </c>
      <c r="H154" s="163">
        <v>66247</v>
      </c>
      <c r="I154" s="164">
        <f t="shared" si="63"/>
        <v>2.0770736066811457E-2</v>
      </c>
      <c r="J154" s="165">
        <f t="shared" si="60"/>
        <v>-0.33399350551428086</v>
      </c>
      <c r="K154" s="163">
        <f t="shared" si="61"/>
        <v>1348</v>
      </c>
      <c r="L154" s="163">
        <f t="shared" si="62"/>
        <v>-33222</v>
      </c>
      <c r="M154" s="164">
        <f t="shared" si="64"/>
        <v>2.7416908932754802E-3</v>
      </c>
      <c r="N154" s="166"/>
    </row>
    <row r="155" spans="1:14" x14ac:dyDescent="0.25">
      <c r="A155" s="161"/>
      <c r="B155" s="162" t="s">
        <v>116</v>
      </c>
      <c r="C155" s="163">
        <v>45289</v>
      </c>
      <c r="D155" s="163">
        <v>46557</v>
      </c>
      <c r="E155" s="163">
        <v>12717</v>
      </c>
      <c r="F155" s="163">
        <v>24322</v>
      </c>
      <c r="G155" s="163">
        <v>46771</v>
      </c>
      <c r="H155" s="163">
        <v>35220</v>
      </c>
      <c r="I155" s="164">
        <f t="shared" si="63"/>
        <v>-0.24696927583331552</v>
      </c>
      <c r="J155" s="165">
        <f t="shared" si="60"/>
        <v>-0.24350795798698366</v>
      </c>
      <c r="K155" s="163">
        <f t="shared" si="61"/>
        <v>-11551</v>
      </c>
      <c r="L155" s="163">
        <f t="shared" si="62"/>
        <v>-11337</v>
      </c>
      <c r="M155" s="164">
        <f t="shared" si="64"/>
        <v>1.4576109599100701E-3</v>
      </c>
      <c r="N155" s="79"/>
    </row>
    <row r="156" spans="1:14" x14ac:dyDescent="0.25">
      <c r="A156" s="161"/>
      <c r="B156" s="162" t="s">
        <v>123</v>
      </c>
      <c r="C156" s="163">
        <v>4899</v>
      </c>
      <c r="D156" s="163">
        <v>4852</v>
      </c>
      <c r="E156" s="163">
        <v>2455</v>
      </c>
      <c r="F156" s="163">
        <v>5320</v>
      </c>
      <c r="G156" s="163">
        <v>7687</v>
      </c>
      <c r="H156" s="163">
        <v>9983</v>
      </c>
      <c r="I156" s="164">
        <f t="shared" si="63"/>
        <v>0.29868609340444907</v>
      </c>
      <c r="J156" s="165">
        <f t="shared" si="60"/>
        <v>1.0575020610057706</v>
      </c>
      <c r="K156" s="163">
        <f t="shared" si="61"/>
        <v>2296</v>
      </c>
      <c r="L156" s="163">
        <f t="shared" si="62"/>
        <v>5131</v>
      </c>
      <c r="M156" s="164">
        <f t="shared" si="64"/>
        <v>4.1315531552476518E-4</v>
      </c>
      <c r="N156" s="79"/>
    </row>
    <row r="157" spans="1:14" x14ac:dyDescent="0.25">
      <c r="A157" s="161"/>
      <c r="B157" s="162" t="s">
        <v>119</v>
      </c>
      <c r="C157" s="163">
        <v>8710</v>
      </c>
      <c r="D157" s="163">
        <v>12471</v>
      </c>
      <c r="E157" s="163">
        <v>6985</v>
      </c>
      <c r="F157" s="163">
        <v>19537</v>
      </c>
      <c r="G157" s="163">
        <v>16414</v>
      </c>
      <c r="H157" s="163">
        <v>17803</v>
      </c>
      <c r="I157" s="164">
        <f t="shared" si="63"/>
        <v>8.4622882904837438E-2</v>
      </c>
      <c r="J157" s="165">
        <f t="shared" si="60"/>
        <v>0.42755192045545676</v>
      </c>
      <c r="K157" s="163">
        <f t="shared" si="61"/>
        <v>1389</v>
      </c>
      <c r="L157" s="163">
        <f t="shared" si="62"/>
        <v>5332</v>
      </c>
      <c r="M157" s="164">
        <f t="shared" si="64"/>
        <v>7.3679295625437191E-4</v>
      </c>
      <c r="N157" s="79"/>
    </row>
    <row r="158" spans="1:14" x14ac:dyDescent="0.25">
      <c r="A158" s="161"/>
      <c r="B158" s="162" t="s">
        <v>128</v>
      </c>
      <c r="C158" s="163">
        <v>1594</v>
      </c>
      <c r="D158" s="163">
        <v>2466</v>
      </c>
      <c r="E158" s="163">
        <v>2774</v>
      </c>
      <c r="F158" s="163">
        <v>1474</v>
      </c>
      <c r="G158" s="163">
        <v>3135</v>
      </c>
      <c r="H158" s="163">
        <v>2144</v>
      </c>
      <c r="I158" s="164">
        <f t="shared" si="63"/>
        <v>-0.31610845295055823</v>
      </c>
      <c r="J158" s="165">
        <f t="shared" si="60"/>
        <v>-0.13057583130575834</v>
      </c>
      <c r="K158" s="163">
        <f t="shared" si="61"/>
        <v>-991</v>
      </c>
      <c r="L158" s="163">
        <f t="shared" si="62"/>
        <v>-322</v>
      </c>
      <c r="M158" s="164">
        <f t="shared" si="64"/>
        <v>8.8731342931493195E-5</v>
      </c>
      <c r="N158" s="79"/>
    </row>
    <row r="159" spans="1:14" x14ac:dyDescent="0.25">
      <c r="A159" s="161" t="s">
        <v>144</v>
      </c>
      <c r="B159" s="162" t="s">
        <v>131</v>
      </c>
      <c r="C159" s="163">
        <v>5775</v>
      </c>
      <c r="D159" s="163">
        <v>5147</v>
      </c>
      <c r="E159" s="163">
        <v>3726</v>
      </c>
      <c r="F159" s="163">
        <v>2629</v>
      </c>
      <c r="G159" s="163">
        <v>3956</v>
      </c>
      <c r="H159" s="163">
        <v>3713</v>
      </c>
      <c r="I159" s="164">
        <f t="shared" si="63"/>
        <v>-6.1425682507583401E-2</v>
      </c>
      <c r="J159" s="165">
        <f t="shared" si="60"/>
        <v>-0.2786088983874101</v>
      </c>
      <c r="K159" s="163">
        <f t="shared" si="61"/>
        <v>-243</v>
      </c>
      <c r="L159" s="163">
        <f t="shared" si="62"/>
        <v>-1434</v>
      </c>
      <c r="M159" s="164">
        <f t="shared" si="64"/>
        <v>1.5366580051522118E-4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48786</v>
      </c>
      <c r="D160" s="169">
        <f t="shared" si="65"/>
        <v>53275</v>
      </c>
      <c r="E160" s="169">
        <f t="shared" si="65"/>
        <v>21126</v>
      </c>
      <c r="F160" s="169">
        <f t="shared" si="65"/>
        <v>32572</v>
      </c>
      <c r="G160" s="169">
        <f t="shared" si="65"/>
        <v>48330</v>
      </c>
      <c r="H160" s="169">
        <f t="shared" si="65"/>
        <v>58024</v>
      </c>
      <c r="I160" s="170">
        <f t="shared" si="63"/>
        <v>0.20057935030002061</v>
      </c>
      <c r="J160" s="171">
        <f t="shared" si="60"/>
        <v>8.9141248240262705E-2</v>
      </c>
      <c r="K160" s="169">
        <f>H160-G160</f>
        <v>9694</v>
      </c>
      <c r="L160" s="169">
        <f t="shared" si="62"/>
        <v>4749</v>
      </c>
      <c r="M160" s="170">
        <f t="shared" si="64"/>
        <v>2.4013747398586574E-3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C3FA3-5EF3-4775-AFAF-77A4EBA0FD18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2E31D-5B23-426C-9D06-DACB1D73695D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A4A67E-93C6-46D5-BD30-D118397E1747}">
  <sheetPr>
    <tabColor theme="8" tint="0.59999389629810485"/>
  </sheetPr>
  <dimension ref="B1:R220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agosto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446971</v>
      </c>
      <c r="F7" s="64">
        <v>286184</v>
      </c>
      <c r="G7" s="64">
        <v>442299</v>
      </c>
      <c r="H7" s="64">
        <v>447853</v>
      </c>
      <c r="I7" s="64">
        <v>494247</v>
      </c>
      <c r="J7" s="65">
        <f>I7/H7-1</f>
        <v>0.10359202684809521</v>
      </c>
      <c r="K7" s="64">
        <f>I7-H7</f>
        <v>46394</v>
      </c>
      <c r="L7" s="65">
        <f>I7/E7-1</f>
        <v>0.1057697255526644</v>
      </c>
      <c r="M7" s="64">
        <f>I7-E7</f>
        <v>47276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164814</v>
      </c>
      <c r="F8" s="16">
        <v>118184</v>
      </c>
      <c r="G8" s="16">
        <v>164674</v>
      </c>
      <c r="H8" s="16">
        <v>166974</v>
      </c>
      <c r="I8" s="16">
        <v>175399</v>
      </c>
      <c r="J8" s="17">
        <f t="shared" ref="J8:J63" si="0">I8/H8-1</f>
        <v>5.0456957370608624E-2</v>
      </c>
      <c r="K8" s="16">
        <f t="shared" ref="K8:K50" si="1">I8-H8</f>
        <v>8425</v>
      </c>
      <c r="L8" s="17">
        <f t="shared" ref="L8:L63" si="2">I8/E8-1</f>
        <v>6.4223913017098067E-2</v>
      </c>
      <c r="M8" s="16">
        <f t="shared" ref="M8:M50" si="3">I8-E8</f>
        <v>10585</v>
      </c>
      <c r="N8" s="18">
        <f t="shared" ref="N8:N17" si="4">I8/$I$7</f>
        <v>0.35488126382153051</v>
      </c>
      <c r="R8" s="66"/>
    </row>
    <row r="9" spans="2:18" x14ac:dyDescent="0.25">
      <c r="B9" s="272"/>
      <c r="C9" s="275"/>
      <c r="D9" s="19" t="s">
        <v>45</v>
      </c>
      <c r="E9" s="20">
        <v>119564</v>
      </c>
      <c r="F9" s="20">
        <v>53067</v>
      </c>
      <c r="G9" s="20">
        <v>117894</v>
      </c>
      <c r="H9" s="20">
        <v>116797</v>
      </c>
      <c r="I9" s="20">
        <v>126181</v>
      </c>
      <c r="J9" s="67">
        <f t="shared" si="0"/>
        <v>8.0344529397159192E-2</v>
      </c>
      <c r="K9" s="20">
        <f t="shared" si="1"/>
        <v>9384</v>
      </c>
      <c r="L9" s="67">
        <f t="shared" si="2"/>
        <v>5.5342745307952246E-2</v>
      </c>
      <c r="M9" s="20">
        <f t="shared" si="3"/>
        <v>6617</v>
      </c>
      <c r="N9" s="68">
        <f t="shared" si="4"/>
        <v>0.25529947576818879</v>
      </c>
      <c r="R9" s="66"/>
    </row>
    <row r="10" spans="2:18" x14ac:dyDescent="0.25">
      <c r="B10" s="272"/>
      <c r="C10" s="275"/>
      <c r="D10" s="19" t="s">
        <v>46</v>
      </c>
      <c r="E10" s="20">
        <v>3508</v>
      </c>
      <c r="F10" s="20">
        <v>2316</v>
      </c>
      <c r="G10" s="20">
        <v>3343</v>
      </c>
      <c r="H10" s="20">
        <v>3080</v>
      </c>
      <c r="I10" s="20">
        <v>3161</v>
      </c>
      <c r="J10" s="67">
        <f t="shared" si="0"/>
        <v>2.6298701298701266E-2</v>
      </c>
      <c r="K10" s="20">
        <f t="shared" si="1"/>
        <v>81</v>
      </c>
      <c r="L10" s="67">
        <f t="shared" si="2"/>
        <v>-9.8916761687571242E-2</v>
      </c>
      <c r="M10" s="20">
        <f t="shared" si="3"/>
        <v>-347</v>
      </c>
      <c r="N10" s="68">
        <f t="shared" si="4"/>
        <v>6.3955876312855719E-3</v>
      </c>
      <c r="R10" s="66"/>
    </row>
    <row r="11" spans="2:18" x14ac:dyDescent="0.25">
      <c r="B11" s="272"/>
      <c r="C11" s="275"/>
      <c r="D11" s="19" t="s">
        <v>47</v>
      </c>
      <c r="E11" s="20">
        <v>14488</v>
      </c>
      <c r="F11" s="20">
        <v>6446</v>
      </c>
      <c r="G11" s="20">
        <v>14928</v>
      </c>
      <c r="H11" s="20">
        <v>11309</v>
      </c>
      <c r="I11" s="20">
        <v>25050</v>
      </c>
      <c r="J11" s="67">
        <f t="shared" si="0"/>
        <v>1.2150499602086833</v>
      </c>
      <c r="K11" s="20">
        <f t="shared" si="1"/>
        <v>13741</v>
      </c>
      <c r="L11" s="67">
        <f t="shared" si="2"/>
        <v>0.72901711761457766</v>
      </c>
      <c r="M11" s="20">
        <f t="shared" si="3"/>
        <v>10562</v>
      </c>
      <c r="N11" s="68">
        <f t="shared" si="4"/>
        <v>5.0683160444069467E-2</v>
      </c>
      <c r="R11" s="66"/>
    </row>
    <row r="12" spans="2:18" x14ac:dyDescent="0.25">
      <c r="B12" s="272"/>
      <c r="C12" s="275"/>
      <c r="D12" s="19" t="s">
        <v>48</v>
      </c>
      <c r="E12" s="20">
        <v>76074</v>
      </c>
      <c r="F12" s="20">
        <v>50036</v>
      </c>
      <c r="G12" s="20">
        <v>65748</v>
      </c>
      <c r="H12" s="20">
        <v>73184</v>
      </c>
      <c r="I12" s="20">
        <v>89034</v>
      </c>
      <c r="J12" s="67">
        <f t="shared" si="0"/>
        <v>0.21657739396589415</v>
      </c>
      <c r="K12" s="20">
        <f t="shared" si="1"/>
        <v>15850</v>
      </c>
      <c r="L12" s="67">
        <f t="shared" si="2"/>
        <v>0.17036043852038807</v>
      </c>
      <c r="M12" s="20">
        <f t="shared" si="3"/>
        <v>12960</v>
      </c>
      <c r="N12" s="68">
        <f t="shared" si="4"/>
        <v>0.18014069888132855</v>
      </c>
      <c r="R12" s="66"/>
    </row>
    <row r="13" spans="2:18" x14ac:dyDescent="0.25">
      <c r="B13" s="272"/>
      <c r="C13" s="275"/>
      <c r="D13" s="19" t="s">
        <v>49</v>
      </c>
      <c r="E13" s="20">
        <v>4223</v>
      </c>
      <c r="F13" s="20">
        <v>2929</v>
      </c>
      <c r="G13" s="20">
        <v>3932</v>
      </c>
      <c r="H13" s="20">
        <v>4645</v>
      </c>
      <c r="I13" s="20">
        <v>2899</v>
      </c>
      <c r="J13" s="67">
        <f t="shared" si="0"/>
        <v>-0.37588805166846073</v>
      </c>
      <c r="K13" s="20">
        <f t="shared" si="1"/>
        <v>-1746</v>
      </c>
      <c r="L13" s="67">
        <f t="shared" si="2"/>
        <v>-0.3135211934643618</v>
      </c>
      <c r="M13" s="20">
        <f t="shared" si="3"/>
        <v>-1324</v>
      </c>
      <c r="N13" s="68">
        <f t="shared" si="4"/>
        <v>5.8654883084773403E-3</v>
      </c>
      <c r="R13" s="66"/>
    </row>
    <row r="14" spans="2:18" x14ac:dyDescent="0.25">
      <c r="B14" s="272"/>
      <c r="C14" s="275"/>
      <c r="D14" s="19" t="s">
        <v>50</v>
      </c>
      <c r="E14" s="20">
        <v>13742</v>
      </c>
      <c r="F14" s="20">
        <v>13469</v>
      </c>
      <c r="G14" s="20">
        <v>21074</v>
      </c>
      <c r="H14" s="20">
        <v>20367</v>
      </c>
      <c r="I14" s="20">
        <v>22021</v>
      </c>
      <c r="J14" s="67">
        <f t="shared" si="0"/>
        <v>8.1209800166936796E-2</v>
      </c>
      <c r="K14" s="20">
        <f t="shared" si="1"/>
        <v>1654</v>
      </c>
      <c r="L14" s="67">
        <f t="shared" si="2"/>
        <v>0.6024596128656674</v>
      </c>
      <c r="M14" s="20">
        <f t="shared" si="3"/>
        <v>8279</v>
      </c>
      <c r="N14" s="68">
        <f t="shared" si="4"/>
        <v>4.4554645754046052E-2</v>
      </c>
      <c r="R14" s="66"/>
    </row>
    <row r="15" spans="2:18" x14ac:dyDescent="0.25">
      <c r="B15" s="272"/>
      <c r="C15" s="275"/>
      <c r="D15" s="19" t="s">
        <v>51</v>
      </c>
      <c r="E15" s="20">
        <v>13793</v>
      </c>
      <c r="F15" s="20">
        <v>13925</v>
      </c>
      <c r="G15" s="20">
        <v>15520</v>
      </c>
      <c r="H15" s="20">
        <v>14993</v>
      </c>
      <c r="I15" s="20">
        <v>15201</v>
      </c>
      <c r="J15" s="67">
        <f t="shared" si="0"/>
        <v>1.3873140799039563E-2</v>
      </c>
      <c r="K15" s="20">
        <f t="shared" si="1"/>
        <v>208</v>
      </c>
      <c r="L15" s="67">
        <f t="shared" si="2"/>
        <v>0.10208076560574209</v>
      </c>
      <c r="M15" s="20">
        <f t="shared" si="3"/>
        <v>1408</v>
      </c>
      <c r="N15" s="68">
        <f t="shared" si="4"/>
        <v>3.0755877122167662E-2</v>
      </c>
      <c r="R15" s="66"/>
    </row>
    <row r="16" spans="2:18" x14ac:dyDescent="0.25">
      <c r="B16" s="272"/>
      <c r="C16" s="275"/>
      <c r="D16" s="19" t="s">
        <v>52</v>
      </c>
      <c r="E16" s="20">
        <v>24709</v>
      </c>
      <c r="F16" s="20">
        <v>18239</v>
      </c>
      <c r="G16" s="20">
        <v>24659</v>
      </c>
      <c r="H16" s="20">
        <v>25495</v>
      </c>
      <c r="I16" s="20">
        <v>25319</v>
      </c>
      <c r="J16" s="67">
        <f t="shared" si="0"/>
        <v>-6.9033143753677306E-3</v>
      </c>
      <c r="K16" s="20">
        <f t="shared" si="1"/>
        <v>-176</v>
      </c>
      <c r="L16" s="67">
        <f t="shared" si="2"/>
        <v>2.4687360880650822E-2</v>
      </c>
      <c r="M16" s="20">
        <f t="shared" si="3"/>
        <v>610</v>
      </c>
      <c r="N16" s="68">
        <f t="shared" si="4"/>
        <v>5.1227422725884021E-2</v>
      </c>
      <c r="R16" s="66"/>
    </row>
    <row r="17" spans="2:18" x14ac:dyDescent="0.25">
      <c r="B17" s="272"/>
      <c r="C17" s="276"/>
      <c r="D17" s="23" t="s">
        <v>53</v>
      </c>
      <c r="E17" s="69">
        <v>12056</v>
      </c>
      <c r="F17" s="69">
        <v>7573</v>
      </c>
      <c r="G17" s="69">
        <v>10527</v>
      </c>
      <c r="H17" s="69">
        <v>11009</v>
      </c>
      <c r="I17" s="69">
        <v>9982</v>
      </c>
      <c r="J17" s="25">
        <f t="shared" si="0"/>
        <v>-9.3287310382414335E-2</v>
      </c>
      <c r="K17" s="69">
        <f t="shared" si="1"/>
        <v>-1027</v>
      </c>
      <c r="L17" s="25">
        <f t="shared" si="2"/>
        <v>-0.17203052422030529</v>
      </c>
      <c r="M17" s="69">
        <f t="shared" si="3"/>
        <v>-2074</v>
      </c>
      <c r="N17" s="46">
        <f t="shared" si="4"/>
        <v>2.019637954302201E-2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534846</v>
      </c>
      <c r="F18" s="64">
        <v>323520</v>
      </c>
      <c r="G18" s="64">
        <v>524175</v>
      </c>
      <c r="H18" s="64">
        <v>536478</v>
      </c>
      <c r="I18" s="64">
        <v>584505</v>
      </c>
      <c r="J18" s="65">
        <f t="shared" si="0"/>
        <v>8.9522776330063891E-2</v>
      </c>
      <c r="K18" s="64">
        <f t="shared" si="1"/>
        <v>48027</v>
      </c>
      <c r="L18" s="65">
        <f t="shared" si="2"/>
        <v>9.2847286882579372E-2</v>
      </c>
      <c r="M18" s="64">
        <f t="shared" si="3"/>
        <v>49659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199935</v>
      </c>
      <c r="F19" s="27">
        <v>135673</v>
      </c>
      <c r="G19" s="27">
        <v>198300</v>
      </c>
      <c r="H19" s="27">
        <v>203132</v>
      </c>
      <c r="I19" s="27">
        <v>210914</v>
      </c>
      <c r="J19" s="28">
        <f t="shared" si="0"/>
        <v>3.8310064391627208E-2</v>
      </c>
      <c r="K19" s="27">
        <f t="shared" si="1"/>
        <v>7782</v>
      </c>
      <c r="L19" s="28">
        <f t="shared" si="2"/>
        <v>5.491284667516938E-2</v>
      </c>
      <c r="M19" s="27">
        <f t="shared" si="3"/>
        <v>10979</v>
      </c>
      <c r="N19" s="18">
        <f t="shared" si="5"/>
        <v>0.36084208005064117</v>
      </c>
    </row>
    <row r="20" spans="2:18" x14ac:dyDescent="0.25">
      <c r="B20" s="272"/>
      <c r="C20" s="278"/>
      <c r="D20" s="4" t="s">
        <v>45</v>
      </c>
      <c r="E20" s="29">
        <v>146945</v>
      </c>
      <c r="F20" s="29">
        <v>60982</v>
      </c>
      <c r="G20" s="29">
        <v>142344</v>
      </c>
      <c r="H20" s="29">
        <v>143539</v>
      </c>
      <c r="I20" s="29">
        <v>152016</v>
      </c>
      <c r="J20" s="70">
        <f t="shared" si="0"/>
        <v>5.9057120364500282E-2</v>
      </c>
      <c r="K20" s="29">
        <f t="shared" si="1"/>
        <v>8477</v>
      </c>
      <c r="L20" s="70">
        <f t="shared" si="2"/>
        <v>3.4509510361019347E-2</v>
      </c>
      <c r="M20" s="29">
        <f t="shared" si="3"/>
        <v>5071</v>
      </c>
      <c r="N20" s="68">
        <f>I20/$I$18</f>
        <v>0.2600764749659969</v>
      </c>
    </row>
    <row r="21" spans="2:18" x14ac:dyDescent="0.25">
      <c r="B21" s="272"/>
      <c r="C21" s="278"/>
      <c r="D21" s="4" t="s">
        <v>46</v>
      </c>
      <c r="E21" s="29">
        <v>3880</v>
      </c>
      <c r="F21" s="29">
        <v>2524</v>
      </c>
      <c r="G21" s="29">
        <v>3626</v>
      </c>
      <c r="H21" s="29">
        <v>3264</v>
      </c>
      <c r="I21" s="29">
        <v>3498</v>
      </c>
      <c r="J21" s="70">
        <f t="shared" si="0"/>
        <v>7.1691176470588314E-2</v>
      </c>
      <c r="K21" s="29">
        <f t="shared" si="1"/>
        <v>234</v>
      </c>
      <c r="L21" s="70">
        <f t="shared" si="2"/>
        <v>-9.8453608247422664E-2</v>
      </c>
      <c r="M21" s="29">
        <f t="shared" si="3"/>
        <v>-382</v>
      </c>
      <c r="N21" s="68">
        <f t="shared" ref="N21:N28" si="6">I21/$I$18</f>
        <v>5.984551030359022E-3</v>
      </c>
    </row>
    <row r="22" spans="2:18" x14ac:dyDescent="0.25">
      <c r="B22" s="272"/>
      <c r="C22" s="278"/>
      <c r="D22" s="4" t="s">
        <v>47</v>
      </c>
      <c r="E22" s="29">
        <v>16702</v>
      </c>
      <c r="F22" s="29">
        <v>6786</v>
      </c>
      <c r="G22" s="29">
        <v>18865</v>
      </c>
      <c r="H22" s="29">
        <v>13528</v>
      </c>
      <c r="I22" s="29">
        <v>29179</v>
      </c>
      <c r="J22" s="70">
        <f t="shared" si="0"/>
        <v>1.1569337670017741</v>
      </c>
      <c r="K22" s="29">
        <f t="shared" si="1"/>
        <v>15651</v>
      </c>
      <c r="L22" s="70">
        <f t="shared" si="2"/>
        <v>0.74703628307987069</v>
      </c>
      <c r="M22" s="29">
        <f t="shared" si="3"/>
        <v>12477</v>
      </c>
      <c r="N22" s="68">
        <f t="shared" si="6"/>
        <v>4.9920873217508835E-2</v>
      </c>
    </row>
    <row r="23" spans="2:18" x14ac:dyDescent="0.25">
      <c r="B23" s="272"/>
      <c r="C23" s="278"/>
      <c r="D23" s="4" t="s">
        <v>48</v>
      </c>
      <c r="E23" s="29">
        <v>88878</v>
      </c>
      <c r="F23" s="29">
        <v>55912</v>
      </c>
      <c r="G23" s="29">
        <v>75727</v>
      </c>
      <c r="H23" s="29">
        <v>86056</v>
      </c>
      <c r="I23" s="29">
        <v>102682</v>
      </c>
      <c r="J23" s="70">
        <f t="shared" si="0"/>
        <v>0.19319977688946732</v>
      </c>
      <c r="K23" s="29">
        <f t="shared" si="1"/>
        <v>16626</v>
      </c>
      <c r="L23" s="70">
        <f t="shared" si="2"/>
        <v>0.15531402596818111</v>
      </c>
      <c r="M23" s="29">
        <f t="shared" si="3"/>
        <v>13804</v>
      </c>
      <c r="N23" s="68">
        <f t="shared" si="6"/>
        <v>0.17567343307585051</v>
      </c>
    </row>
    <row r="24" spans="2:18" x14ac:dyDescent="0.25">
      <c r="B24" s="272"/>
      <c r="C24" s="278"/>
      <c r="D24" s="4" t="s">
        <v>49</v>
      </c>
      <c r="E24" s="29">
        <v>4334</v>
      </c>
      <c r="F24" s="29">
        <v>3078</v>
      </c>
      <c r="G24" s="29">
        <v>4073</v>
      </c>
      <c r="H24" s="29">
        <v>4816</v>
      </c>
      <c r="I24" s="29">
        <v>3075</v>
      </c>
      <c r="J24" s="70">
        <f t="shared" si="0"/>
        <v>-0.36150332225913617</v>
      </c>
      <c r="K24" s="29">
        <f t="shared" si="1"/>
        <v>-1741</v>
      </c>
      <c r="L24" s="70">
        <f t="shared" si="2"/>
        <v>-0.29049377018920164</v>
      </c>
      <c r="M24" s="29">
        <f t="shared" si="3"/>
        <v>-1259</v>
      </c>
      <c r="N24" s="68">
        <f t="shared" si="6"/>
        <v>5.2608617548181797E-3</v>
      </c>
    </row>
    <row r="25" spans="2:18" x14ac:dyDescent="0.25">
      <c r="B25" s="272"/>
      <c r="C25" s="278"/>
      <c r="D25" s="4" t="s">
        <v>50</v>
      </c>
      <c r="E25" s="29">
        <v>16563</v>
      </c>
      <c r="F25" s="29">
        <v>15789</v>
      </c>
      <c r="G25" s="29">
        <v>23478</v>
      </c>
      <c r="H25" s="29">
        <v>23404</v>
      </c>
      <c r="I25" s="29">
        <v>25728</v>
      </c>
      <c r="J25" s="70">
        <f t="shared" si="0"/>
        <v>9.9299265082891885E-2</v>
      </c>
      <c r="K25" s="29">
        <f t="shared" si="1"/>
        <v>2324</v>
      </c>
      <c r="L25" s="70">
        <f t="shared" si="2"/>
        <v>0.55334178590835004</v>
      </c>
      <c r="M25" s="29">
        <f t="shared" si="3"/>
        <v>9165</v>
      </c>
      <c r="N25" s="68">
        <f t="shared" si="6"/>
        <v>4.4016732106654348E-2</v>
      </c>
    </row>
    <row r="26" spans="2:18" x14ac:dyDescent="0.25">
      <c r="B26" s="272"/>
      <c r="C26" s="278"/>
      <c r="D26" s="4" t="s">
        <v>51</v>
      </c>
      <c r="E26" s="29">
        <v>14527</v>
      </c>
      <c r="F26" s="29">
        <v>14503</v>
      </c>
      <c r="G26" s="29">
        <v>16220</v>
      </c>
      <c r="H26" s="29">
        <v>15661</v>
      </c>
      <c r="I26" s="29">
        <v>15944</v>
      </c>
      <c r="J26" s="70">
        <f t="shared" si="0"/>
        <v>1.8070365877019379E-2</v>
      </c>
      <c r="K26" s="29">
        <f t="shared" si="1"/>
        <v>283</v>
      </c>
      <c r="L26" s="70">
        <f t="shared" si="2"/>
        <v>9.7542507055827121E-2</v>
      </c>
      <c r="M26" s="29">
        <f t="shared" si="3"/>
        <v>1417</v>
      </c>
      <c r="N26" s="68">
        <f t="shared" si="6"/>
        <v>2.7277782054901157E-2</v>
      </c>
    </row>
    <row r="27" spans="2:18" x14ac:dyDescent="0.25">
      <c r="B27" s="272"/>
      <c r="C27" s="278"/>
      <c r="D27" s="4" t="s">
        <v>52</v>
      </c>
      <c r="E27" s="29">
        <v>29468</v>
      </c>
      <c r="F27" s="29">
        <v>20044</v>
      </c>
      <c r="G27" s="29">
        <v>29629</v>
      </c>
      <c r="H27" s="29">
        <v>30619</v>
      </c>
      <c r="I27" s="29">
        <v>30242</v>
      </c>
      <c r="J27" s="30">
        <f t="shared" si="0"/>
        <v>-1.2312616349325567E-2</v>
      </c>
      <c r="K27" s="29">
        <f t="shared" si="1"/>
        <v>-377</v>
      </c>
      <c r="L27" s="30">
        <f t="shared" si="2"/>
        <v>2.626577982896694E-2</v>
      </c>
      <c r="M27" s="29">
        <f t="shared" si="3"/>
        <v>774</v>
      </c>
      <c r="N27" s="31">
        <f t="shared" si="6"/>
        <v>5.1739506077792319E-2</v>
      </c>
    </row>
    <row r="28" spans="2:18" x14ac:dyDescent="0.25">
      <c r="B28" s="272"/>
      <c r="C28" s="279"/>
      <c r="D28" s="32" t="s">
        <v>53</v>
      </c>
      <c r="E28" s="71">
        <v>13614</v>
      </c>
      <c r="F28" s="71">
        <v>8229</v>
      </c>
      <c r="G28" s="71">
        <v>11913</v>
      </c>
      <c r="H28" s="71">
        <v>12459</v>
      </c>
      <c r="I28" s="71">
        <v>11227</v>
      </c>
      <c r="J28" s="34">
        <f t="shared" si="0"/>
        <v>-9.8884340637290347E-2</v>
      </c>
      <c r="K28" s="71">
        <f t="shared" si="1"/>
        <v>-1232</v>
      </c>
      <c r="L28" s="34">
        <f t="shared" si="2"/>
        <v>-0.1753342147789041</v>
      </c>
      <c r="M28" s="71">
        <f t="shared" si="3"/>
        <v>-2387</v>
      </c>
      <c r="N28" s="72">
        <f t="shared" si="6"/>
        <v>1.9207705665477626E-2</v>
      </c>
    </row>
    <row r="29" spans="2:18" x14ac:dyDescent="0.25">
      <c r="B29" s="272"/>
      <c r="C29" s="274" t="s">
        <v>21</v>
      </c>
      <c r="D29" s="63" t="s">
        <v>43</v>
      </c>
      <c r="E29" s="64">
        <v>3266064</v>
      </c>
      <c r="F29" s="64">
        <v>1779812</v>
      </c>
      <c r="G29" s="64">
        <v>3120334</v>
      </c>
      <c r="H29" s="64">
        <v>3219468</v>
      </c>
      <c r="I29" s="64">
        <v>3413127</v>
      </c>
      <c r="J29" s="65">
        <f t="shared" si="0"/>
        <v>6.0152484820473529E-2</v>
      </c>
      <c r="K29" s="64">
        <f t="shared" si="1"/>
        <v>193659</v>
      </c>
      <c r="L29" s="65">
        <f t="shared" si="2"/>
        <v>4.5027592845700459E-2</v>
      </c>
      <c r="M29" s="64">
        <f t="shared" si="3"/>
        <v>147063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1271850</v>
      </c>
      <c r="F30" s="16">
        <v>796040</v>
      </c>
      <c r="G30" s="16">
        <v>1241553</v>
      </c>
      <c r="H30" s="16">
        <v>1271908</v>
      </c>
      <c r="I30" s="16">
        <v>1304294</v>
      </c>
      <c r="J30" s="17">
        <f t="shared" si="0"/>
        <v>2.5462533453677549E-2</v>
      </c>
      <c r="K30" s="16">
        <f t="shared" si="1"/>
        <v>32386</v>
      </c>
      <c r="L30" s="17">
        <f t="shared" si="2"/>
        <v>2.550929748004882E-2</v>
      </c>
      <c r="M30" s="16">
        <f t="shared" si="3"/>
        <v>32444</v>
      </c>
      <c r="N30" s="18">
        <f t="shared" si="7"/>
        <v>0.38214048290614444</v>
      </c>
    </row>
    <row r="31" spans="2:18" x14ac:dyDescent="0.25">
      <c r="B31" s="272"/>
      <c r="C31" s="275"/>
      <c r="D31" s="19" t="s">
        <v>45</v>
      </c>
      <c r="E31" s="20">
        <v>967054</v>
      </c>
      <c r="F31" s="20">
        <v>386772</v>
      </c>
      <c r="G31" s="20">
        <v>895466</v>
      </c>
      <c r="H31" s="20">
        <v>947197</v>
      </c>
      <c r="I31" s="20">
        <v>936279</v>
      </c>
      <c r="J31" s="67">
        <f>I31/H31-1</f>
        <v>-1.1526641237250557E-2</v>
      </c>
      <c r="K31" s="20">
        <f t="shared" si="1"/>
        <v>-10918</v>
      </c>
      <c r="L31" s="67">
        <f t="shared" si="2"/>
        <v>-3.1823455567114189E-2</v>
      </c>
      <c r="M31" s="20">
        <f t="shared" si="3"/>
        <v>-30775</v>
      </c>
      <c r="N31" s="68">
        <f>I31/$I$29</f>
        <v>0.27431707053385357</v>
      </c>
    </row>
    <row r="32" spans="2:18" x14ac:dyDescent="0.25">
      <c r="B32" s="272"/>
      <c r="C32" s="275"/>
      <c r="D32" s="19" t="s">
        <v>46</v>
      </c>
      <c r="E32" s="20">
        <v>16598</v>
      </c>
      <c r="F32" s="20">
        <v>10607</v>
      </c>
      <c r="G32" s="20">
        <v>14845</v>
      </c>
      <c r="H32" s="20">
        <v>12529</v>
      </c>
      <c r="I32" s="20">
        <v>16653</v>
      </c>
      <c r="J32" s="67">
        <f t="shared" ref="J32:J41" si="8">I32/H32-1</f>
        <v>0.32915635725117731</v>
      </c>
      <c r="K32" s="20">
        <f t="shared" si="1"/>
        <v>4124</v>
      </c>
      <c r="L32" s="67">
        <f t="shared" si="2"/>
        <v>3.3136522472587693E-3</v>
      </c>
      <c r="M32" s="20">
        <f t="shared" si="3"/>
        <v>55</v>
      </c>
      <c r="N32" s="68">
        <f t="shared" ref="N32:N39" si="9">I32/$I$29</f>
        <v>4.8791035317466945E-3</v>
      </c>
    </row>
    <row r="33" spans="2:14" x14ac:dyDescent="0.25">
      <c r="B33" s="272"/>
      <c r="C33" s="275"/>
      <c r="D33" s="19" t="s">
        <v>47</v>
      </c>
      <c r="E33" s="20">
        <v>94508</v>
      </c>
      <c r="F33" s="20">
        <v>32683</v>
      </c>
      <c r="G33" s="20">
        <v>125617</v>
      </c>
      <c r="H33" s="20">
        <v>71685</v>
      </c>
      <c r="I33" s="20">
        <v>168193</v>
      </c>
      <c r="J33" s="67">
        <f t="shared" si="8"/>
        <v>1.3462788588965613</v>
      </c>
      <c r="K33" s="20">
        <f t="shared" si="1"/>
        <v>96508</v>
      </c>
      <c r="L33" s="67">
        <f t="shared" si="2"/>
        <v>0.77966944597282772</v>
      </c>
      <c r="M33" s="20">
        <f t="shared" si="3"/>
        <v>73685</v>
      </c>
      <c r="N33" s="68">
        <f t="shared" si="9"/>
        <v>4.9278271801781764E-2</v>
      </c>
    </row>
    <row r="34" spans="2:14" x14ac:dyDescent="0.25">
      <c r="B34" s="272"/>
      <c r="C34" s="275"/>
      <c r="D34" s="19" t="s">
        <v>48</v>
      </c>
      <c r="E34" s="20">
        <v>512668</v>
      </c>
      <c r="F34" s="20">
        <v>283986</v>
      </c>
      <c r="G34" s="20">
        <v>416027</v>
      </c>
      <c r="H34" s="20">
        <v>480859</v>
      </c>
      <c r="I34" s="20">
        <v>551869</v>
      </c>
      <c r="J34" s="67">
        <f t="shared" si="8"/>
        <v>0.14767322645515635</v>
      </c>
      <c r="K34" s="20">
        <f t="shared" si="1"/>
        <v>71010</v>
      </c>
      <c r="L34" s="67">
        <f t="shared" si="2"/>
        <v>7.6464690598984086E-2</v>
      </c>
      <c r="M34" s="20">
        <f t="shared" si="3"/>
        <v>39201</v>
      </c>
      <c r="N34" s="68">
        <f t="shared" si="9"/>
        <v>0.1616901451367031</v>
      </c>
    </row>
    <row r="35" spans="2:14" x14ac:dyDescent="0.25">
      <c r="B35" s="272"/>
      <c r="C35" s="275"/>
      <c r="D35" s="19" t="s">
        <v>49</v>
      </c>
      <c r="E35" s="20">
        <v>9176</v>
      </c>
      <c r="F35" s="20">
        <v>8587</v>
      </c>
      <c r="G35" s="20">
        <v>10270</v>
      </c>
      <c r="H35" s="20">
        <v>11871</v>
      </c>
      <c r="I35" s="20">
        <v>9259</v>
      </c>
      <c r="J35" s="67">
        <f t="shared" si="8"/>
        <v>-0.22003201078257939</v>
      </c>
      <c r="K35" s="20">
        <f t="shared" si="1"/>
        <v>-2612</v>
      </c>
      <c r="L35" s="67">
        <f t="shared" si="2"/>
        <v>9.045335658238951E-3</v>
      </c>
      <c r="M35" s="20">
        <f t="shared" si="3"/>
        <v>83</v>
      </c>
      <c r="N35" s="68">
        <f t="shared" si="9"/>
        <v>2.7127616405718275E-3</v>
      </c>
    </row>
    <row r="36" spans="2:14" x14ac:dyDescent="0.25">
      <c r="B36" s="272"/>
      <c r="C36" s="275"/>
      <c r="D36" s="19" t="s">
        <v>50</v>
      </c>
      <c r="E36" s="20">
        <v>106171</v>
      </c>
      <c r="F36" s="20">
        <v>93383</v>
      </c>
      <c r="G36" s="20">
        <v>136811</v>
      </c>
      <c r="H36" s="20">
        <v>135765</v>
      </c>
      <c r="I36" s="20">
        <v>150260</v>
      </c>
      <c r="J36" s="67">
        <f t="shared" si="8"/>
        <v>0.10676536662615543</v>
      </c>
      <c r="K36" s="20">
        <f t="shared" si="1"/>
        <v>14495</v>
      </c>
      <c r="L36" s="67">
        <f t="shared" si="2"/>
        <v>0.41526405515630449</v>
      </c>
      <c r="M36" s="20">
        <f t="shared" si="3"/>
        <v>44089</v>
      </c>
      <c r="N36" s="68">
        <f t="shared" si="9"/>
        <v>4.4024145600207669E-2</v>
      </c>
    </row>
    <row r="37" spans="2:14" x14ac:dyDescent="0.25">
      <c r="B37" s="272"/>
      <c r="C37" s="275"/>
      <c r="D37" s="19" t="s">
        <v>51</v>
      </c>
      <c r="E37" s="20">
        <v>38714</v>
      </c>
      <c r="F37" s="20">
        <v>36151</v>
      </c>
      <c r="G37" s="20">
        <v>41695</v>
      </c>
      <c r="H37" s="20">
        <v>43373</v>
      </c>
      <c r="I37" s="20">
        <v>42595</v>
      </c>
      <c r="J37" s="67">
        <f t="shared" si="8"/>
        <v>-1.7937426509579746E-2</v>
      </c>
      <c r="K37" s="20">
        <f t="shared" si="1"/>
        <v>-778</v>
      </c>
      <c r="L37" s="67">
        <f t="shared" si="2"/>
        <v>0.10024797230975868</v>
      </c>
      <c r="M37" s="20">
        <f t="shared" si="3"/>
        <v>3881</v>
      </c>
      <c r="N37" s="68">
        <f t="shared" si="9"/>
        <v>1.2479758297889297E-2</v>
      </c>
    </row>
    <row r="38" spans="2:14" x14ac:dyDescent="0.25">
      <c r="B38" s="272"/>
      <c r="C38" s="275"/>
      <c r="D38" s="19" t="s">
        <v>52</v>
      </c>
      <c r="E38" s="20">
        <v>181850</v>
      </c>
      <c r="F38" s="20">
        <v>94829</v>
      </c>
      <c r="G38" s="20">
        <v>178525</v>
      </c>
      <c r="H38" s="20">
        <v>181874</v>
      </c>
      <c r="I38" s="20">
        <v>179514</v>
      </c>
      <c r="J38" s="21">
        <f t="shared" si="8"/>
        <v>-1.2976016362976517E-2</v>
      </c>
      <c r="K38" s="20">
        <f t="shared" si="1"/>
        <v>-2360</v>
      </c>
      <c r="L38" s="21">
        <f t="shared" si="2"/>
        <v>-1.28457519934011E-2</v>
      </c>
      <c r="M38" s="20">
        <f t="shared" si="3"/>
        <v>-2336</v>
      </c>
      <c r="N38" s="22">
        <f t="shared" si="9"/>
        <v>5.259517152452868E-2</v>
      </c>
    </row>
    <row r="39" spans="2:14" x14ac:dyDescent="0.25">
      <c r="B39" s="272"/>
      <c r="C39" s="276"/>
      <c r="D39" s="23" t="s">
        <v>53</v>
      </c>
      <c r="E39" s="69">
        <v>67475</v>
      </c>
      <c r="F39" s="69">
        <v>36774</v>
      </c>
      <c r="G39" s="69">
        <v>59525</v>
      </c>
      <c r="H39" s="69">
        <v>62407</v>
      </c>
      <c r="I39" s="69">
        <v>54211</v>
      </c>
      <c r="J39" s="25">
        <f t="shared" si="8"/>
        <v>-0.13133142115467811</v>
      </c>
      <c r="K39" s="69">
        <f t="shared" si="1"/>
        <v>-8196</v>
      </c>
      <c r="L39" s="25">
        <f t="shared" si="2"/>
        <v>-0.19657650981845132</v>
      </c>
      <c r="M39" s="69">
        <f t="shared" si="3"/>
        <v>-13264</v>
      </c>
      <c r="N39" s="46">
        <f t="shared" si="9"/>
        <v>1.5883089026572993E-2</v>
      </c>
    </row>
    <row r="40" spans="2:14" x14ac:dyDescent="0.25">
      <c r="B40" s="272"/>
      <c r="C40" s="287" t="s">
        <v>22</v>
      </c>
      <c r="D40" s="63" t="s">
        <v>43</v>
      </c>
      <c r="E40" s="73">
        <v>7.3071049352195105</v>
      </c>
      <c r="F40" s="73">
        <v>6.2191177703854859</v>
      </c>
      <c r="G40" s="73">
        <v>7.0548068162035182</v>
      </c>
      <c r="H40" s="73">
        <v>7.1886712827646573</v>
      </c>
      <c r="I40" s="73">
        <v>6.9057111120553083</v>
      </c>
      <c r="J40" s="65">
        <f t="shared" si="8"/>
        <v>-3.9361957109899537E-2</v>
      </c>
      <c r="K40" s="73">
        <f t="shared" si="1"/>
        <v>-0.28296017070934898</v>
      </c>
      <c r="L40" s="65">
        <f t="shared" si="2"/>
        <v>-5.4931991085761522E-2</v>
      </c>
      <c r="M40" s="73">
        <f t="shared" si="3"/>
        <v>-0.40139382316420225</v>
      </c>
      <c r="N40" s="65"/>
    </row>
    <row r="41" spans="2:14" x14ac:dyDescent="0.25">
      <c r="B41" s="272"/>
      <c r="C41" s="288"/>
      <c r="D41" s="26" t="s">
        <v>44</v>
      </c>
      <c r="E41" s="35">
        <v>7.7168808475008195</v>
      </c>
      <c r="F41" s="35">
        <v>6.7355987274081093</v>
      </c>
      <c r="G41" s="35">
        <v>7.5394597811433499</v>
      </c>
      <c r="H41" s="35">
        <v>7.6174015116125862</v>
      </c>
      <c r="I41" s="35">
        <v>7.4361541399893953</v>
      </c>
      <c r="J41" s="36">
        <f t="shared" si="8"/>
        <v>-2.379385822670399E-2</v>
      </c>
      <c r="K41" s="37">
        <f t="shared" si="1"/>
        <v>-0.18124737162319082</v>
      </c>
      <c r="L41" s="36">
        <f t="shared" si="2"/>
        <v>-3.637826125076693E-2</v>
      </c>
      <c r="M41" s="37">
        <f t="shared" si="3"/>
        <v>-0.28072670751142415</v>
      </c>
      <c r="N41" s="38"/>
    </row>
    <row r="42" spans="2:14" x14ac:dyDescent="0.25">
      <c r="B42" s="272"/>
      <c r="C42" s="288"/>
      <c r="D42" s="4" t="s">
        <v>45</v>
      </c>
      <c r="E42" s="39">
        <v>8.0881703522799508</v>
      </c>
      <c r="F42" s="39">
        <v>7.2883713042003508</v>
      </c>
      <c r="G42" s="39">
        <v>7.5955180077018341</v>
      </c>
      <c r="H42" s="39">
        <v>8.1097716550938816</v>
      </c>
      <c r="I42" s="39">
        <v>7.4201266434724724</v>
      </c>
      <c r="J42" s="74">
        <f t="shared" si="0"/>
        <v>-8.5038770627805738E-2</v>
      </c>
      <c r="K42" s="41">
        <f t="shared" si="1"/>
        <v>-0.68964501162140923</v>
      </c>
      <c r="L42" s="74">
        <f t="shared" si="2"/>
        <v>-8.2595158077891528E-2</v>
      </c>
      <c r="M42" s="41">
        <f t="shared" si="3"/>
        <v>-0.66804370880747843</v>
      </c>
      <c r="N42" s="75"/>
    </row>
    <row r="43" spans="2:14" x14ac:dyDescent="0.25">
      <c r="B43" s="272"/>
      <c r="C43" s="288"/>
      <c r="D43" s="4" t="s">
        <v>46</v>
      </c>
      <c r="E43" s="39">
        <v>4.7314709236031929</v>
      </c>
      <c r="F43" s="39">
        <v>4.5798791018998273</v>
      </c>
      <c r="G43" s="39">
        <v>4.440622195632665</v>
      </c>
      <c r="H43" s="39">
        <v>4.0678571428571431</v>
      </c>
      <c r="I43" s="39">
        <v>5.2682695349572919</v>
      </c>
      <c r="J43" s="74">
        <f t="shared" si="0"/>
        <v>0.29509698840038778</v>
      </c>
      <c r="K43" s="41">
        <f t="shared" si="1"/>
        <v>1.2004123921001488</v>
      </c>
      <c r="L43" s="74">
        <f t="shared" si="2"/>
        <v>0.11345279724244972</v>
      </c>
      <c r="M43" s="41">
        <f t="shared" si="3"/>
        <v>0.53679861135409901</v>
      </c>
      <c r="N43" s="75"/>
    </row>
    <row r="44" spans="2:14" x14ac:dyDescent="0.25">
      <c r="B44" s="272"/>
      <c r="C44" s="288"/>
      <c r="D44" s="4" t="s">
        <v>47</v>
      </c>
      <c r="E44" s="39">
        <v>6.5231916068470461</v>
      </c>
      <c r="F44" s="39">
        <v>5.0702761402420107</v>
      </c>
      <c r="G44" s="39">
        <v>8.4148579849946401</v>
      </c>
      <c r="H44" s="39">
        <v>6.3387567424175435</v>
      </c>
      <c r="I44" s="39">
        <v>6.7142914171656685</v>
      </c>
      <c r="J44" s="74">
        <f t="shared" si="0"/>
        <v>5.924421617809239E-2</v>
      </c>
      <c r="K44" s="41">
        <f t="shared" si="1"/>
        <v>0.37553467474812496</v>
      </c>
      <c r="L44" s="74">
        <f t="shared" si="2"/>
        <v>2.9295446437298533E-2</v>
      </c>
      <c r="M44" s="41">
        <f t="shared" si="3"/>
        <v>0.19109981031862233</v>
      </c>
      <c r="N44" s="75"/>
    </row>
    <row r="45" spans="2:14" x14ac:dyDescent="0.25">
      <c r="B45" s="272"/>
      <c r="C45" s="288"/>
      <c r="D45" s="4" t="s">
        <v>48</v>
      </c>
      <c r="E45" s="39">
        <v>6.7390698530378312</v>
      </c>
      <c r="F45" s="39">
        <v>5.6756335438484289</v>
      </c>
      <c r="G45" s="39">
        <v>6.327599318610452</v>
      </c>
      <c r="H45" s="39">
        <v>6.5705482072584172</v>
      </c>
      <c r="I45" s="39">
        <v>6.1984073500011228</v>
      </c>
      <c r="J45" s="74">
        <f t="shared" si="0"/>
        <v>-5.6637718120109759E-2</v>
      </c>
      <c r="K45" s="41">
        <f t="shared" si="1"/>
        <v>-0.3721408572572944</v>
      </c>
      <c r="L45" s="74">
        <f t="shared" si="2"/>
        <v>-8.0228060374383792E-2</v>
      </c>
      <c r="M45" s="41">
        <f t="shared" si="3"/>
        <v>-0.54066250303670849</v>
      </c>
      <c r="N45" s="75"/>
    </row>
    <row r="46" spans="2:14" x14ac:dyDescent="0.25">
      <c r="B46" s="272"/>
      <c r="C46" s="288"/>
      <c r="D46" s="4" t="s">
        <v>49</v>
      </c>
      <c r="E46" s="39">
        <v>2.1728628936774803</v>
      </c>
      <c r="F46" s="39">
        <v>2.9317173096620008</v>
      </c>
      <c r="G46" s="39">
        <v>2.6119023397761953</v>
      </c>
      <c r="H46" s="39">
        <v>2.5556512378902045</v>
      </c>
      <c r="I46" s="39">
        <v>3.1938599517074855</v>
      </c>
      <c r="J46" s="74">
        <f t="shared" si="0"/>
        <v>0.24972449462398028</v>
      </c>
      <c r="K46" s="41">
        <f t="shared" si="1"/>
        <v>0.63820871381728095</v>
      </c>
      <c r="L46" s="74">
        <f t="shared" si="2"/>
        <v>0.46988563383399207</v>
      </c>
      <c r="M46" s="41">
        <f t="shared" si="3"/>
        <v>1.0209970580300052</v>
      </c>
      <c r="N46" s="75"/>
    </row>
    <row r="47" spans="2:14" x14ac:dyDescent="0.25">
      <c r="B47" s="272"/>
      <c r="C47" s="288"/>
      <c r="D47" s="4" t="s">
        <v>50</v>
      </c>
      <c r="E47" s="39">
        <v>7.7260224130403143</v>
      </c>
      <c r="F47" s="39">
        <v>6.9331798945727225</v>
      </c>
      <c r="G47" s="39">
        <v>6.491933187814368</v>
      </c>
      <c r="H47" s="39">
        <v>6.6659301811754306</v>
      </c>
      <c r="I47" s="39">
        <v>6.823486671813269</v>
      </c>
      <c r="J47" s="74">
        <f t="shared" si="0"/>
        <v>2.3636084740698005E-2</v>
      </c>
      <c r="K47" s="41">
        <f t="shared" si="1"/>
        <v>0.15755649063783839</v>
      </c>
      <c r="L47" s="74">
        <f t="shared" si="2"/>
        <v>-0.11681764470469391</v>
      </c>
      <c r="M47" s="41">
        <f t="shared" si="3"/>
        <v>-0.90253574122704538</v>
      </c>
      <c r="N47" s="75"/>
    </row>
    <row r="48" spans="2:14" x14ac:dyDescent="0.25">
      <c r="B48" s="272"/>
      <c r="C48" s="288"/>
      <c r="D48" s="4" t="s">
        <v>51</v>
      </c>
      <c r="E48" s="39">
        <v>2.8067860508953819</v>
      </c>
      <c r="F48" s="39">
        <v>2.5961220825852784</v>
      </c>
      <c r="G48" s="39">
        <v>2.6865335051546393</v>
      </c>
      <c r="H48" s="39">
        <v>2.8928833455612621</v>
      </c>
      <c r="I48" s="39">
        <v>2.8021182816919938</v>
      </c>
      <c r="J48" s="74">
        <f t="shared" si="0"/>
        <v>-3.1375293445045083E-2</v>
      </c>
      <c r="K48" s="41">
        <f t="shared" si="1"/>
        <v>-9.0765063869268303E-2</v>
      </c>
      <c r="L48" s="74">
        <f t="shared" si="2"/>
        <v>-1.663029927734927E-3</v>
      </c>
      <c r="M48" s="41">
        <f t="shared" si="3"/>
        <v>-4.6677692033880724E-3</v>
      </c>
      <c r="N48" s="75"/>
    </row>
    <row r="49" spans="2:14" x14ac:dyDescent="0.25">
      <c r="B49" s="272"/>
      <c r="C49" s="288"/>
      <c r="D49" s="4" t="s">
        <v>52</v>
      </c>
      <c r="E49" s="39">
        <v>7.3596665182726939</v>
      </c>
      <c r="F49" s="39">
        <v>5.1992433795712483</v>
      </c>
      <c r="G49" s="39">
        <v>7.2397501926274384</v>
      </c>
      <c r="H49" s="39">
        <v>7.1337124926456168</v>
      </c>
      <c r="I49" s="39">
        <v>7.0900904459101861</v>
      </c>
      <c r="J49" s="40">
        <f t="shared" si="0"/>
        <v>-6.11491516940188E-3</v>
      </c>
      <c r="K49" s="41">
        <f t="shared" si="1"/>
        <v>-4.3622046735430686E-2</v>
      </c>
      <c r="L49" s="40">
        <f t="shared" si="2"/>
        <v>-3.6628843398433863E-2</v>
      </c>
      <c r="M49" s="41">
        <f t="shared" si="3"/>
        <v>-0.2695760723625078</v>
      </c>
      <c r="N49" s="42"/>
    </row>
    <row r="50" spans="2:14" x14ac:dyDescent="0.25">
      <c r="B50" s="272"/>
      <c r="C50" s="289"/>
      <c r="D50" s="32" t="s">
        <v>53</v>
      </c>
      <c r="E50" s="76">
        <v>5.5967982747179832</v>
      </c>
      <c r="F50" s="76">
        <v>4.8559355605440384</v>
      </c>
      <c r="G50" s="76">
        <v>5.6545074570152938</v>
      </c>
      <c r="H50" s="76">
        <v>5.6687255881551462</v>
      </c>
      <c r="I50" s="76">
        <v>5.4308755760368665</v>
      </c>
      <c r="J50" s="61">
        <f t="shared" si="0"/>
        <v>-4.1958286464821914E-2</v>
      </c>
      <c r="K50" s="77">
        <f t="shared" si="1"/>
        <v>-0.23785001211827961</v>
      </c>
      <c r="L50" s="61">
        <f t="shared" si="2"/>
        <v>-2.9646003042601565E-2</v>
      </c>
      <c r="M50" s="77">
        <f t="shared" si="3"/>
        <v>-0.16592269868111664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0.79530000000000001</v>
      </c>
      <c r="F51" s="65">
        <v>0.57719999999999994</v>
      </c>
      <c r="G51" s="65">
        <v>0.80730000000000002</v>
      </c>
      <c r="H51" s="65">
        <v>20.494600000000002</v>
      </c>
      <c r="I51" s="65">
        <v>21.228899999999999</v>
      </c>
      <c r="J51" s="65">
        <f t="shared" si="0"/>
        <v>3.5828950064894949E-2</v>
      </c>
      <c r="K51" s="73">
        <f t="shared" ref="K51" si="10">(I51-H51)*100</f>
        <v>73.429999999999751</v>
      </c>
      <c r="L51" s="65">
        <f t="shared" si="2"/>
        <v>25.692946058091284</v>
      </c>
      <c r="M51" s="73">
        <f t="shared" ref="M51" si="11">(I51-E51)*100</f>
        <v>2043.36</v>
      </c>
      <c r="N51" s="65"/>
    </row>
    <row r="52" spans="2:14" x14ac:dyDescent="0.25">
      <c r="B52" s="272"/>
      <c r="C52" s="281"/>
      <c r="D52" s="15" t="s">
        <v>44</v>
      </c>
      <c r="E52" s="18">
        <v>0.86730000000000007</v>
      </c>
      <c r="F52" s="18">
        <v>0.68180000000000007</v>
      </c>
      <c r="G52" s="18">
        <v>0.90879999999999994</v>
      </c>
      <c r="H52" s="18">
        <v>0.91400000000000003</v>
      </c>
      <c r="I52" s="18">
        <v>0.90689999999999993</v>
      </c>
      <c r="J52" s="17">
        <f t="shared" si="0"/>
        <v>-7.7680525164115499E-3</v>
      </c>
      <c r="K52" s="44">
        <f>(I52-H52)*100</f>
        <v>-0.71000000000001062</v>
      </c>
      <c r="L52" s="17">
        <f t="shared" si="2"/>
        <v>4.5658941542718656E-2</v>
      </c>
      <c r="M52" s="44">
        <f>(I52-E52)*100</f>
        <v>3.9599999999999858</v>
      </c>
      <c r="N52" s="18"/>
    </row>
    <row r="53" spans="2:14" x14ac:dyDescent="0.25">
      <c r="B53" s="272"/>
      <c r="C53" s="281"/>
      <c r="D53" s="19" t="s">
        <v>45</v>
      </c>
      <c r="E53" s="68">
        <v>0.76029999999999998</v>
      </c>
      <c r="F53" s="68">
        <v>0.45500000000000002</v>
      </c>
      <c r="G53" s="68">
        <v>0.74010000000000009</v>
      </c>
      <c r="H53" s="68">
        <v>0.82290000000000008</v>
      </c>
      <c r="I53" s="68">
        <v>0.79330000000000001</v>
      </c>
      <c r="J53" s="67">
        <f t="shared" si="0"/>
        <v>-3.5970348766557358E-2</v>
      </c>
      <c r="K53" s="45">
        <f t="shared" ref="K53:K61" si="12">(I53-H53)*100</f>
        <v>-2.9600000000000071</v>
      </c>
      <c r="L53" s="67">
        <f t="shared" si="2"/>
        <v>4.3403919505458521E-2</v>
      </c>
      <c r="M53" s="45">
        <f t="shared" ref="M53:M61" si="13">(I53-E53)*100</f>
        <v>3.3000000000000029</v>
      </c>
      <c r="N53" s="68"/>
    </row>
    <row r="54" spans="2:14" x14ac:dyDescent="0.25">
      <c r="B54" s="272"/>
      <c r="C54" s="281"/>
      <c r="D54" s="19" t="s">
        <v>46</v>
      </c>
      <c r="E54" s="68">
        <v>0.47509999999999997</v>
      </c>
      <c r="F54" s="68">
        <v>0.42659999999999998</v>
      </c>
      <c r="G54" s="68">
        <v>0.56740000000000002</v>
      </c>
      <c r="H54" s="68">
        <v>0.44319999999999998</v>
      </c>
      <c r="I54" s="68">
        <v>0.58899999999999997</v>
      </c>
      <c r="J54" s="67">
        <f t="shared" si="0"/>
        <v>0.32897111913357402</v>
      </c>
      <c r="K54" s="45">
        <f t="shared" si="12"/>
        <v>14.579999999999998</v>
      </c>
      <c r="L54" s="67">
        <f t="shared" si="2"/>
        <v>0.2397390023153021</v>
      </c>
      <c r="M54" s="45">
        <f t="shared" si="13"/>
        <v>11.39</v>
      </c>
      <c r="N54" s="68"/>
    </row>
    <row r="55" spans="2:14" x14ac:dyDescent="0.25">
      <c r="B55" s="272"/>
      <c r="C55" s="281"/>
      <c r="D55" s="19" t="s">
        <v>47</v>
      </c>
      <c r="E55" s="68">
        <v>0.74909999999999999</v>
      </c>
      <c r="F55" s="68">
        <v>0.24660000000000001</v>
      </c>
      <c r="G55" s="68">
        <v>0.88819999999999988</v>
      </c>
      <c r="H55" s="68">
        <v>0.54079999999999995</v>
      </c>
      <c r="I55" s="68">
        <v>1.26</v>
      </c>
      <c r="J55" s="67">
        <f t="shared" si="0"/>
        <v>1.329881656804734</v>
      </c>
      <c r="K55" s="45">
        <f t="shared" si="12"/>
        <v>71.92</v>
      </c>
      <c r="L55" s="67">
        <f t="shared" si="2"/>
        <v>0.68201842210652797</v>
      </c>
      <c r="M55" s="45">
        <f t="shared" si="13"/>
        <v>51.09</v>
      </c>
      <c r="N55" s="68"/>
    </row>
    <row r="56" spans="2:14" x14ac:dyDescent="0.25">
      <c r="B56" s="272"/>
      <c r="C56" s="281"/>
      <c r="D56" s="19" t="s">
        <v>48</v>
      </c>
      <c r="E56" s="68">
        <v>0.76890000000000003</v>
      </c>
      <c r="F56" s="68">
        <v>0.60020000000000007</v>
      </c>
      <c r="G56" s="68">
        <v>0.72010000000000007</v>
      </c>
      <c r="H56" s="68">
        <v>0.79819999999999991</v>
      </c>
      <c r="I56" s="68">
        <v>0.88090000000000002</v>
      </c>
      <c r="J56" s="67">
        <f t="shared" si="0"/>
        <v>0.10360811826609884</v>
      </c>
      <c r="K56" s="45">
        <f t="shared" si="12"/>
        <v>8.2700000000000102</v>
      </c>
      <c r="L56" s="67">
        <f t="shared" si="2"/>
        <v>0.14566263493302123</v>
      </c>
      <c r="M56" s="45">
        <f t="shared" si="13"/>
        <v>11.2</v>
      </c>
      <c r="N56" s="68"/>
    </row>
    <row r="57" spans="2:14" x14ac:dyDescent="0.25">
      <c r="B57" s="272"/>
      <c r="C57" s="281"/>
      <c r="D57" s="19" t="s">
        <v>49</v>
      </c>
      <c r="E57" s="68">
        <v>0.50680000000000003</v>
      </c>
      <c r="F57" s="68">
        <v>0.44319999999999998</v>
      </c>
      <c r="G57" s="68">
        <v>0.49969999999999998</v>
      </c>
      <c r="H57" s="68">
        <v>0.60020000000000007</v>
      </c>
      <c r="I57" s="68">
        <v>0.44380000000000003</v>
      </c>
      <c r="J57" s="67">
        <f t="shared" si="0"/>
        <v>-0.26057980673108971</v>
      </c>
      <c r="K57" s="45">
        <f t="shared" si="12"/>
        <v>-15.640000000000004</v>
      </c>
      <c r="L57" s="67">
        <f t="shared" si="2"/>
        <v>-0.12430939226519333</v>
      </c>
      <c r="M57" s="45">
        <f t="shared" si="13"/>
        <v>-6.3</v>
      </c>
      <c r="N57" s="68"/>
    </row>
    <row r="58" spans="2:14" x14ac:dyDescent="0.25">
      <c r="B58" s="272"/>
      <c r="C58" s="281"/>
      <c r="D58" s="19" t="s">
        <v>50</v>
      </c>
      <c r="E58" s="68">
        <v>0.83109999999999995</v>
      </c>
      <c r="F58" s="68">
        <v>0.86809999999999998</v>
      </c>
      <c r="G58" s="68">
        <v>0.92120000000000002</v>
      </c>
      <c r="H58" s="68">
        <v>0.91409999999999991</v>
      </c>
      <c r="I58" s="68">
        <v>1.0104</v>
      </c>
      <c r="J58" s="67">
        <f t="shared" si="0"/>
        <v>0.10534952412208742</v>
      </c>
      <c r="K58" s="45">
        <f t="shared" si="12"/>
        <v>9.6300000000000061</v>
      </c>
      <c r="L58" s="67">
        <f t="shared" si="2"/>
        <v>0.21573817831789199</v>
      </c>
      <c r="M58" s="45">
        <f t="shared" si="13"/>
        <v>17.93</v>
      </c>
      <c r="N58" s="68"/>
    </row>
    <row r="59" spans="2:14" x14ac:dyDescent="0.25">
      <c r="B59" s="272"/>
      <c r="C59" s="281"/>
      <c r="D59" s="19" t="s">
        <v>51</v>
      </c>
      <c r="E59" s="68">
        <v>0.50770000000000004</v>
      </c>
      <c r="F59" s="68">
        <v>0.51919999999999999</v>
      </c>
      <c r="G59" s="68">
        <v>0.51259999999999994</v>
      </c>
      <c r="H59" s="68">
        <v>0.52780000000000005</v>
      </c>
      <c r="I59" s="68">
        <v>0.52239999999999998</v>
      </c>
      <c r="J59" s="67">
        <f t="shared" si="0"/>
        <v>-1.0231148162182735E-2</v>
      </c>
      <c r="K59" s="45">
        <f t="shared" si="12"/>
        <v>-0.54000000000000714</v>
      </c>
      <c r="L59" s="67">
        <f t="shared" si="2"/>
        <v>2.895410675595822E-2</v>
      </c>
      <c r="M59" s="45">
        <f t="shared" si="13"/>
        <v>1.4699999999999935</v>
      </c>
      <c r="N59" s="68"/>
    </row>
    <row r="60" spans="2:14" x14ac:dyDescent="0.25">
      <c r="B60" s="272"/>
      <c r="C60" s="281"/>
      <c r="D60" s="19" t="s">
        <v>52</v>
      </c>
      <c r="E60" s="22">
        <v>0.85140000000000005</v>
      </c>
      <c r="F60" s="22">
        <v>0.62039999999999995</v>
      </c>
      <c r="G60" s="22">
        <v>0.89769999999999994</v>
      </c>
      <c r="H60" s="22">
        <v>0.91459999999999997</v>
      </c>
      <c r="I60" s="22">
        <v>0.90269999999999995</v>
      </c>
      <c r="J60" s="21">
        <f t="shared" si="0"/>
        <v>-1.3011152416356864E-2</v>
      </c>
      <c r="K60" s="45">
        <f t="shared" si="12"/>
        <v>-1.1900000000000022</v>
      </c>
      <c r="L60" s="21">
        <f t="shared" si="2"/>
        <v>6.0253699788583415E-2</v>
      </c>
      <c r="M60" s="45">
        <f t="shared" si="13"/>
        <v>5.1299999999999901</v>
      </c>
      <c r="N60" s="22"/>
    </row>
    <row r="61" spans="2:14" x14ac:dyDescent="0.25">
      <c r="B61" s="272"/>
      <c r="C61" s="282"/>
      <c r="D61" s="23" t="s">
        <v>53</v>
      </c>
      <c r="E61" s="46">
        <v>0.64359999999999995</v>
      </c>
      <c r="F61" s="46">
        <v>0.42659999999999998</v>
      </c>
      <c r="G61" s="46">
        <v>0.63100000000000001</v>
      </c>
      <c r="H61" s="46">
        <v>0.66049999999999998</v>
      </c>
      <c r="I61" s="46">
        <v>0.56869999999999998</v>
      </c>
      <c r="J61" s="25">
        <f t="shared" si="0"/>
        <v>-0.13898561695685085</v>
      </c>
      <c r="K61" s="78">
        <f t="shared" si="12"/>
        <v>-9.18</v>
      </c>
      <c r="L61" s="25">
        <f t="shared" si="2"/>
        <v>-0.1163766314481044</v>
      </c>
      <c r="M61" s="78">
        <f t="shared" si="13"/>
        <v>-7.4899999999999967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132473</v>
      </c>
      <c r="F62" s="64">
        <v>99473</v>
      </c>
      <c r="G62" s="64">
        <v>124678</v>
      </c>
      <c r="H62" s="64">
        <v>372555</v>
      </c>
      <c r="I62" s="64">
        <v>382455</v>
      </c>
      <c r="J62" s="65">
        <f t="shared" si="0"/>
        <v>2.6573257639811665E-2</v>
      </c>
      <c r="K62" s="64">
        <f t="shared" ref="K62:K63" si="14">I62-H62</f>
        <v>9900</v>
      </c>
      <c r="L62" s="65">
        <f t="shared" si="2"/>
        <v>1.8870411329101024</v>
      </c>
      <c r="M62" s="64">
        <f t="shared" ref="M62:M63" si="15">I62-E62</f>
        <v>249982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47303</v>
      </c>
      <c r="F63" s="27">
        <v>37662</v>
      </c>
      <c r="G63" s="27">
        <v>44069</v>
      </c>
      <c r="H63" s="27">
        <v>44891</v>
      </c>
      <c r="I63" s="27">
        <v>46395</v>
      </c>
      <c r="J63" s="36">
        <f t="shared" si="0"/>
        <v>3.3503374841282296E-2</v>
      </c>
      <c r="K63" s="27">
        <f t="shared" si="14"/>
        <v>1504</v>
      </c>
      <c r="L63" s="36">
        <f t="shared" si="2"/>
        <v>-1.9195399868930041E-2</v>
      </c>
      <c r="M63" s="27">
        <f t="shared" si="15"/>
        <v>-908</v>
      </c>
      <c r="N63" s="38">
        <f t="shared" si="16"/>
        <v>0.12130838922226145</v>
      </c>
    </row>
    <row r="64" spans="2:14" x14ac:dyDescent="0.25">
      <c r="B64" s="272"/>
      <c r="C64" s="284"/>
      <c r="D64" s="4" t="s">
        <v>45</v>
      </c>
      <c r="E64" s="29">
        <v>41028</v>
      </c>
      <c r="F64" s="29">
        <v>27418</v>
      </c>
      <c r="G64" s="29">
        <v>39030</v>
      </c>
      <c r="H64" s="29">
        <v>37129</v>
      </c>
      <c r="I64" s="29">
        <v>38072</v>
      </c>
      <c r="J64" s="74">
        <f>I64/H64-1</f>
        <v>2.5397936922621156E-2</v>
      </c>
      <c r="K64" s="29">
        <f>I64-H64</f>
        <v>943</v>
      </c>
      <c r="L64" s="74">
        <f>I64/E64-1</f>
        <v>-7.2048357219459902E-2</v>
      </c>
      <c r="M64" s="29">
        <f>I64-E64</f>
        <v>-2956</v>
      </c>
      <c r="N64" s="75">
        <f>I64/$I$62</f>
        <v>9.9546351858388574E-2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844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2.3845942659920776E-3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4276</v>
      </c>
      <c r="G66" s="29">
        <v>4562</v>
      </c>
      <c r="H66" s="29">
        <v>4276</v>
      </c>
      <c r="I66" s="29">
        <v>4306</v>
      </c>
      <c r="J66" s="74">
        <f t="shared" si="17"/>
        <v>7.0159027128158247E-3</v>
      </c>
      <c r="K66" s="29">
        <f t="shared" si="18"/>
        <v>30</v>
      </c>
      <c r="L66" s="74">
        <f t="shared" si="19"/>
        <v>5.7985257985257999E-2</v>
      </c>
      <c r="M66" s="29">
        <f t="shared" si="20"/>
        <v>236</v>
      </c>
      <c r="N66" s="75">
        <f t="shared" si="21"/>
        <v>1.1258840909388033E-2</v>
      </c>
    </row>
    <row r="67" spans="2:14" x14ac:dyDescent="0.25">
      <c r="B67" s="272"/>
      <c r="C67" s="284"/>
      <c r="D67" s="4" t="s">
        <v>48</v>
      </c>
      <c r="E67" s="29">
        <v>21508</v>
      </c>
      <c r="F67" s="29">
        <v>15262</v>
      </c>
      <c r="G67" s="29">
        <v>18637</v>
      </c>
      <c r="H67" s="29">
        <v>19434</v>
      </c>
      <c r="I67" s="29">
        <v>20210</v>
      </c>
      <c r="J67" s="74">
        <f t="shared" si="17"/>
        <v>3.9930019553360063E-2</v>
      </c>
      <c r="K67" s="29">
        <f t="shared" si="18"/>
        <v>776</v>
      </c>
      <c r="L67" s="74">
        <f t="shared" si="19"/>
        <v>-6.0349637344244034E-2</v>
      </c>
      <c r="M67" s="29">
        <f t="shared" si="20"/>
        <v>-1298</v>
      </c>
      <c r="N67" s="75">
        <f t="shared" si="21"/>
        <v>5.2842818109320053E-2</v>
      </c>
    </row>
    <row r="68" spans="2:14" x14ac:dyDescent="0.25">
      <c r="B68" s="272"/>
      <c r="C68" s="284"/>
      <c r="D68" s="4" t="s">
        <v>49</v>
      </c>
      <c r="E68" s="29">
        <v>584</v>
      </c>
      <c r="F68" s="29">
        <v>625</v>
      </c>
      <c r="G68" s="29">
        <v>663</v>
      </c>
      <c r="H68" s="29">
        <v>638</v>
      </c>
      <c r="I68" s="29">
        <v>673</v>
      </c>
      <c r="J68" s="74">
        <f t="shared" si="17"/>
        <v>5.4858934169278895E-2</v>
      </c>
      <c r="K68" s="29">
        <f t="shared" si="18"/>
        <v>35</v>
      </c>
      <c r="L68" s="74">
        <f t="shared" si="19"/>
        <v>0.15239726027397271</v>
      </c>
      <c r="M68" s="29">
        <f t="shared" si="20"/>
        <v>89</v>
      </c>
      <c r="N68" s="75">
        <f t="shared" si="21"/>
        <v>1.7596841458472239E-3</v>
      </c>
    </row>
    <row r="69" spans="2:14" x14ac:dyDescent="0.25">
      <c r="B69" s="272"/>
      <c r="C69" s="284"/>
      <c r="D69" s="4" t="s">
        <v>50</v>
      </c>
      <c r="E69" s="29">
        <v>4121</v>
      </c>
      <c r="F69" s="29">
        <v>3470</v>
      </c>
      <c r="G69" s="29">
        <v>4791</v>
      </c>
      <c r="H69" s="29">
        <v>4791</v>
      </c>
      <c r="I69" s="29">
        <v>4797</v>
      </c>
      <c r="J69" s="74">
        <f t="shared" si="17"/>
        <v>1.2523481527864089E-3</v>
      </c>
      <c r="K69" s="29">
        <f t="shared" si="18"/>
        <v>6</v>
      </c>
      <c r="L69" s="74">
        <f t="shared" si="19"/>
        <v>0.16403785488959</v>
      </c>
      <c r="M69" s="29">
        <f t="shared" si="20"/>
        <v>676</v>
      </c>
      <c r="N69" s="75">
        <f t="shared" si="21"/>
        <v>1.2542652076714908E-2</v>
      </c>
    </row>
    <row r="70" spans="2:14" x14ac:dyDescent="0.25">
      <c r="B70" s="272"/>
      <c r="C70" s="284"/>
      <c r="D70" s="4" t="s">
        <v>51</v>
      </c>
      <c r="E70" s="29">
        <v>2460</v>
      </c>
      <c r="F70" s="29">
        <v>2246</v>
      </c>
      <c r="G70" s="29">
        <v>2624</v>
      </c>
      <c r="H70" s="29">
        <v>2651</v>
      </c>
      <c r="I70" s="29">
        <v>2630</v>
      </c>
      <c r="J70" s="74">
        <f t="shared" si="17"/>
        <v>-7.9215390418709841E-3</v>
      </c>
      <c r="K70" s="29">
        <f t="shared" si="18"/>
        <v>-21</v>
      </c>
      <c r="L70" s="74">
        <f t="shared" si="19"/>
        <v>6.9105691056910556E-2</v>
      </c>
      <c r="M70" s="29">
        <f t="shared" si="20"/>
        <v>170</v>
      </c>
      <c r="N70" s="75">
        <f t="shared" si="21"/>
        <v>6.8766260082885567E-3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4931</v>
      </c>
      <c r="G71" s="29">
        <v>6415</v>
      </c>
      <c r="H71" s="29">
        <v>6415</v>
      </c>
      <c r="I71" s="29">
        <v>6415</v>
      </c>
      <c r="J71" s="40">
        <f t="shared" si="17"/>
        <v>0</v>
      </c>
      <c r="K71" s="29">
        <f t="shared" si="18"/>
        <v>0</v>
      </c>
      <c r="L71" s="40">
        <f t="shared" si="19"/>
        <v>-6.8940493468795383E-2</v>
      </c>
      <c r="M71" s="29">
        <f t="shared" si="20"/>
        <v>-475</v>
      </c>
      <c r="N71" s="42">
        <f t="shared" si="21"/>
        <v>1.6773215149494713E-2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2781</v>
      </c>
      <c r="G72" s="71">
        <v>3043</v>
      </c>
      <c r="H72" s="71">
        <v>3048</v>
      </c>
      <c r="I72" s="71">
        <v>3075</v>
      </c>
      <c r="J72" s="61">
        <f t="shared" si="17"/>
        <v>8.8582677165354173E-3</v>
      </c>
      <c r="K72" s="71">
        <f t="shared" si="18"/>
        <v>27</v>
      </c>
      <c r="L72" s="61">
        <f t="shared" si="19"/>
        <v>-9.0774689532820863E-2</v>
      </c>
      <c r="M72" s="71">
        <f t="shared" si="20"/>
        <v>-307</v>
      </c>
      <c r="N72" s="55">
        <f t="shared" si="21"/>
        <v>8.0401615876377619E-3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agosto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3238788</v>
      </c>
      <c r="F80" s="64">
        <v>1031934</v>
      </c>
      <c r="G80" s="64">
        <v>3101117</v>
      </c>
      <c r="H80" s="64">
        <v>3425135</v>
      </c>
      <c r="I80" s="64">
        <v>3660664</v>
      </c>
      <c r="J80" s="65">
        <f t="shared" ref="J80:J81" si="22">I80/H80-1</f>
        <v>6.8764880800318728E-2</v>
      </c>
      <c r="K80" s="64">
        <f t="shared" ref="K80:K81" si="23">I80-H80</f>
        <v>235529</v>
      </c>
      <c r="L80" s="65">
        <f t="shared" ref="L80:L81" si="24">I80/E80-1</f>
        <v>0.13025736787958953</v>
      </c>
      <c r="M80" s="64">
        <f t="shared" ref="M80:M81" si="25">I80-E80</f>
        <v>421876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1190064</v>
      </c>
      <c r="F81" s="16">
        <v>400181</v>
      </c>
      <c r="G81" s="16">
        <v>1157727</v>
      </c>
      <c r="H81" s="16">
        <v>1246990</v>
      </c>
      <c r="I81" s="16">
        <v>1301111</v>
      </c>
      <c r="J81" s="18">
        <f t="shared" si="22"/>
        <v>4.3401310355335676E-2</v>
      </c>
      <c r="K81" s="16">
        <f t="shared" si="23"/>
        <v>54121</v>
      </c>
      <c r="L81" s="18">
        <f t="shared" si="24"/>
        <v>9.3311788273571894E-2</v>
      </c>
      <c r="M81" s="16">
        <f t="shared" si="25"/>
        <v>111047</v>
      </c>
      <c r="N81" s="18">
        <f t="shared" si="26"/>
        <v>0.35543032630145788</v>
      </c>
      <c r="O81" s="79"/>
    </row>
    <row r="82" spans="2:15" x14ac:dyDescent="0.25">
      <c r="B82" s="272"/>
      <c r="C82" s="275"/>
      <c r="D82" s="19" t="s">
        <v>45</v>
      </c>
      <c r="E82" s="20">
        <v>873555</v>
      </c>
      <c r="F82" s="20">
        <v>176500</v>
      </c>
      <c r="G82" s="20">
        <v>810745</v>
      </c>
      <c r="H82" s="20">
        <v>867527</v>
      </c>
      <c r="I82" s="20">
        <v>922227</v>
      </c>
      <c r="J82" s="68">
        <f>I82/H82-1</f>
        <v>6.3052792593198737E-2</v>
      </c>
      <c r="K82" s="20">
        <f>I82-H82</f>
        <v>54700</v>
      </c>
      <c r="L82" s="68">
        <f>I82/E82-1</f>
        <v>5.5717155760083736E-2</v>
      </c>
      <c r="M82" s="20">
        <f>I82-E82</f>
        <v>48672</v>
      </c>
      <c r="N82" s="68">
        <f>I82/$I$80</f>
        <v>0.2519288850328793</v>
      </c>
      <c r="O82" s="79"/>
    </row>
    <row r="83" spans="2:15" x14ac:dyDescent="0.25">
      <c r="B83" s="272"/>
      <c r="C83" s="275"/>
      <c r="D83" s="19" t="s">
        <v>46</v>
      </c>
      <c r="E83" s="20">
        <v>29886</v>
      </c>
      <c r="F83" s="20">
        <v>9212</v>
      </c>
      <c r="G83" s="20">
        <v>22508</v>
      </c>
      <c r="H83" s="20">
        <v>33326</v>
      </c>
      <c r="I83" s="20">
        <v>28900</v>
      </c>
      <c r="J83" s="68">
        <f t="shared" ref="J83:J136" si="27">I83/H83-1</f>
        <v>-0.13280921802796619</v>
      </c>
      <c r="K83" s="20">
        <f t="shared" ref="K83:K112" si="28">I83-H83</f>
        <v>-4426</v>
      </c>
      <c r="L83" s="68">
        <f t="shared" ref="L83:L136" si="29">I83/E83-1</f>
        <v>-3.2992036405005698E-2</v>
      </c>
      <c r="M83" s="20">
        <f t="shared" ref="M83:M112" si="30">I83-E83</f>
        <v>-986</v>
      </c>
      <c r="N83" s="68">
        <f t="shared" ref="N83:N90" si="31">I83/$I$80</f>
        <v>7.8947425931470364E-3</v>
      </c>
      <c r="O83" s="79"/>
    </row>
    <row r="84" spans="2:15" x14ac:dyDescent="0.25">
      <c r="B84" s="272"/>
      <c r="C84" s="275"/>
      <c r="D84" s="19" t="s">
        <v>47</v>
      </c>
      <c r="E84" s="20">
        <v>91696</v>
      </c>
      <c r="F84" s="20">
        <v>25824</v>
      </c>
      <c r="G84" s="20">
        <v>106797</v>
      </c>
      <c r="H84" s="20">
        <v>121209</v>
      </c>
      <c r="I84" s="20">
        <v>158757</v>
      </c>
      <c r="J84" s="68">
        <f t="shared" si="27"/>
        <v>0.30977897680865274</v>
      </c>
      <c r="K84" s="20">
        <f t="shared" si="28"/>
        <v>37548</v>
      </c>
      <c r="L84" s="68">
        <f t="shared" si="29"/>
        <v>0.73134051648926879</v>
      </c>
      <c r="M84" s="20">
        <f t="shared" si="30"/>
        <v>67061</v>
      </c>
      <c r="N84" s="68">
        <f t="shared" si="31"/>
        <v>4.3368361586859652E-2</v>
      </c>
      <c r="O84" s="79"/>
    </row>
    <row r="85" spans="2:15" x14ac:dyDescent="0.25">
      <c r="B85" s="272"/>
      <c r="C85" s="275"/>
      <c r="D85" s="19" t="s">
        <v>48</v>
      </c>
      <c r="E85" s="20">
        <v>526928</v>
      </c>
      <c r="F85" s="20">
        <v>161693</v>
      </c>
      <c r="G85" s="20">
        <v>461029</v>
      </c>
      <c r="H85" s="20">
        <v>526478</v>
      </c>
      <c r="I85" s="20">
        <v>613713</v>
      </c>
      <c r="J85" s="68">
        <f t="shared" si="27"/>
        <v>0.16569543266765185</v>
      </c>
      <c r="K85" s="20">
        <f t="shared" si="28"/>
        <v>87235</v>
      </c>
      <c r="L85" s="68">
        <f t="shared" si="29"/>
        <v>0.16469992105183251</v>
      </c>
      <c r="M85" s="20">
        <f t="shared" si="30"/>
        <v>86785</v>
      </c>
      <c r="N85" s="68">
        <f t="shared" si="31"/>
        <v>0.16765073221688742</v>
      </c>
      <c r="O85" s="79"/>
    </row>
    <row r="86" spans="2:15" x14ac:dyDescent="0.25">
      <c r="B86" s="272"/>
      <c r="C86" s="275"/>
      <c r="D86" s="19" t="s">
        <v>49</v>
      </c>
      <c r="E86" s="20">
        <v>35588</v>
      </c>
      <c r="F86" s="20">
        <v>17159</v>
      </c>
      <c r="G86" s="20">
        <v>32878</v>
      </c>
      <c r="H86" s="20">
        <v>39668</v>
      </c>
      <c r="I86" s="20">
        <v>36690</v>
      </c>
      <c r="J86" s="68">
        <f t="shared" si="27"/>
        <v>-7.5073106786326504E-2</v>
      </c>
      <c r="K86" s="20">
        <f t="shared" si="28"/>
        <v>-2978</v>
      </c>
      <c r="L86" s="68">
        <f t="shared" si="29"/>
        <v>3.0965493986737203E-2</v>
      </c>
      <c r="M86" s="20">
        <f t="shared" si="30"/>
        <v>1102</v>
      </c>
      <c r="N86" s="68">
        <f t="shared" si="31"/>
        <v>1.002277182500224E-2</v>
      </c>
      <c r="O86" s="79"/>
    </row>
    <row r="87" spans="2:15" x14ac:dyDescent="0.25">
      <c r="B87" s="272"/>
      <c r="C87" s="275"/>
      <c r="D87" s="19" t="s">
        <v>50</v>
      </c>
      <c r="E87" s="20">
        <v>95805</v>
      </c>
      <c r="F87" s="20">
        <v>56805</v>
      </c>
      <c r="G87" s="20">
        <v>128669</v>
      </c>
      <c r="H87" s="20">
        <v>168871</v>
      </c>
      <c r="I87" s="20">
        <v>160886</v>
      </c>
      <c r="J87" s="68">
        <f t="shared" si="27"/>
        <v>-4.7284613699214217E-2</v>
      </c>
      <c r="K87" s="20">
        <f t="shared" si="28"/>
        <v>-7985</v>
      </c>
      <c r="L87" s="68">
        <f t="shared" si="29"/>
        <v>0.67930692552580774</v>
      </c>
      <c r="M87" s="20">
        <f t="shared" si="30"/>
        <v>65081</v>
      </c>
      <c r="N87" s="68">
        <f t="shared" si="31"/>
        <v>4.3949950063704286E-2</v>
      </c>
      <c r="O87" s="79"/>
    </row>
    <row r="88" spans="2:15" x14ac:dyDescent="0.25">
      <c r="B88" s="272"/>
      <c r="C88" s="275"/>
      <c r="D88" s="19" t="s">
        <v>51</v>
      </c>
      <c r="E88" s="20">
        <v>143138</v>
      </c>
      <c r="F88" s="20">
        <v>87126</v>
      </c>
      <c r="G88" s="20">
        <v>138024</v>
      </c>
      <c r="H88" s="20">
        <v>158379</v>
      </c>
      <c r="I88" s="20">
        <v>162243</v>
      </c>
      <c r="J88" s="68">
        <f t="shared" si="27"/>
        <v>2.4397173867747535E-2</v>
      </c>
      <c r="K88" s="20">
        <f t="shared" si="28"/>
        <v>3864</v>
      </c>
      <c r="L88" s="68">
        <f t="shared" si="29"/>
        <v>0.13347259288239322</v>
      </c>
      <c r="M88" s="20">
        <f t="shared" si="30"/>
        <v>19105</v>
      </c>
      <c r="N88" s="68">
        <f t="shared" si="31"/>
        <v>4.4320647838752752E-2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164737</v>
      </c>
      <c r="F89" s="20">
        <v>62317</v>
      </c>
      <c r="G89" s="20">
        <v>170296</v>
      </c>
      <c r="H89" s="20">
        <v>183132</v>
      </c>
      <c r="I89" s="20">
        <v>192634</v>
      </c>
      <c r="J89" s="22">
        <f t="shared" si="27"/>
        <v>5.1886071249153565E-2</v>
      </c>
      <c r="K89" s="20">
        <f t="shared" si="28"/>
        <v>9502</v>
      </c>
      <c r="L89" s="22">
        <f t="shared" si="29"/>
        <v>0.16934264919234909</v>
      </c>
      <c r="M89" s="20">
        <f t="shared" si="30"/>
        <v>27897</v>
      </c>
      <c r="N89" s="22">
        <f t="shared" si="31"/>
        <v>5.262269358782997E-2</v>
      </c>
      <c r="O89" s="79"/>
    </row>
    <row r="90" spans="2:15" x14ac:dyDescent="0.25">
      <c r="B90" s="272"/>
      <c r="C90" s="276"/>
      <c r="D90" s="23" t="s">
        <v>53</v>
      </c>
      <c r="E90" s="69">
        <v>87391</v>
      </c>
      <c r="F90" s="69">
        <v>35117</v>
      </c>
      <c r="G90" s="69">
        <v>72444</v>
      </c>
      <c r="H90" s="69">
        <v>79555</v>
      </c>
      <c r="I90" s="69">
        <v>83503</v>
      </c>
      <c r="J90" s="46">
        <f t="shared" si="27"/>
        <v>4.9626044874615083E-2</v>
      </c>
      <c r="K90" s="69">
        <f t="shared" si="28"/>
        <v>3948</v>
      </c>
      <c r="L90" s="46">
        <f t="shared" si="29"/>
        <v>-4.4489707178084648E-2</v>
      </c>
      <c r="M90" s="69">
        <f t="shared" si="30"/>
        <v>-3888</v>
      </c>
      <c r="N90" s="46">
        <f t="shared" si="31"/>
        <v>2.2810888953479477E-2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3869390</v>
      </c>
      <c r="F91" s="64">
        <v>1151540</v>
      </c>
      <c r="G91" s="64">
        <v>3651483</v>
      </c>
      <c r="H91" s="64">
        <v>4055641</v>
      </c>
      <c r="I91" s="64">
        <v>4328488</v>
      </c>
      <c r="J91" s="65">
        <f t="shared" si="27"/>
        <v>6.7275925063386977E-2</v>
      </c>
      <c r="K91" s="64">
        <f t="shared" si="28"/>
        <v>272847</v>
      </c>
      <c r="L91" s="65">
        <f t="shared" si="29"/>
        <v>0.11864867588948136</v>
      </c>
      <c r="M91" s="64">
        <f t="shared" si="30"/>
        <v>459098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1436210</v>
      </c>
      <c r="F92" s="27">
        <v>453494</v>
      </c>
      <c r="G92" s="27">
        <v>1387341</v>
      </c>
      <c r="H92" s="27">
        <v>1502826</v>
      </c>
      <c r="I92" s="27">
        <v>1565928</v>
      </c>
      <c r="J92" s="80">
        <f t="shared" si="27"/>
        <v>4.1988892925727939E-2</v>
      </c>
      <c r="K92" s="27">
        <f t="shared" si="28"/>
        <v>63102</v>
      </c>
      <c r="L92" s="80">
        <f t="shared" si="29"/>
        <v>9.0319660773842347E-2</v>
      </c>
      <c r="M92" s="27">
        <f t="shared" si="30"/>
        <v>129718</v>
      </c>
      <c r="N92" s="38">
        <f t="shared" si="32"/>
        <v>0.36177251733168719</v>
      </c>
    </row>
    <row r="93" spans="2:15" x14ac:dyDescent="0.25">
      <c r="B93" s="272"/>
      <c r="C93" s="278"/>
      <c r="D93" s="4" t="s">
        <v>45</v>
      </c>
      <c r="E93" s="29">
        <v>1065891</v>
      </c>
      <c r="F93" s="29">
        <v>200588</v>
      </c>
      <c r="G93" s="29">
        <v>966907</v>
      </c>
      <c r="H93" s="29">
        <v>1048846</v>
      </c>
      <c r="I93" s="29">
        <v>1110160</v>
      </c>
      <c r="J93" s="81">
        <f t="shared" si="27"/>
        <v>5.8458534427361153E-2</v>
      </c>
      <c r="K93" s="29">
        <f t="shared" si="28"/>
        <v>61314</v>
      </c>
      <c r="L93" s="81">
        <f t="shared" si="29"/>
        <v>4.1532389334369091E-2</v>
      </c>
      <c r="M93" s="29">
        <f t="shared" si="30"/>
        <v>44269</v>
      </c>
      <c r="N93" s="75">
        <f>I93/$I$91</f>
        <v>0.25647755059041399</v>
      </c>
    </row>
    <row r="94" spans="2:15" x14ac:dyDescent="0.25">
      <c r="B94" s="272"/>
      <c r="C94" s="278"/>
      <c r="D94" s="4" t="s">
        <v>46</v>
      </c>
      <c r="E94" s="29">
        <v>33901</v>
      </c>
      <c r="F94" s="29">
        <v>10140</v>
      </c>
      <c r="G94" s="29">
        <v>25130</v>
      </c>
      <c r="H94" s="29">
        <v>35869</v>
      </c>
      <c r="I94" s="29">
        <v>31904</v>
      </c>
      <c r="J94" s="81">
        <f t="shared" si="27"/>
        <v>-0.11054113579971558</v>
      </c>
      <c r="K94" s="29">
        <f t="shared" si="28"/>
        <v>-3965</v>
      </c>
      <c r="L94" s="81">
        <f t="shared" si="29"/>
        <v>-5.890681690805577E-2</v>
      </c>
      <c r="M94" s="29">
        <f t="shared" si="30"/>
        <v>-1997</v>
      </c>
      <c r="N94" s="75">
        <f t="shared" ref="N94:N101" si="33">I94/$I$91</f>
        <v>7.3707031185023504E-3</v>
      </c>
    </row>
    <row r="95" spans="2:15" x14ac:dyDescent="0.25">
      <c r="B95" s="272"/>
      <c r="C95" s="278"/>
      <c r="D95" s="4" t="s">
        <v>47</v>
      </c>
      <c r="E95" s="29">
        <v>106733</v>
      </c>
      <c r="F95" s="29">
        <v>30447</v>
      </c>
      <c r="G95" s="29">
        <v>125631</v>
      </c>
      <c r="H95" s="29">
        <v>141231</v>
      </c>
      <c r="I95" s="29">
        <v>184286</v>
      </c>
      <c r="J95" s="81">
        <f t="shared" si="27"/>
        <v>0.30485516635866072</v>
      </c>
      <c r="K95" s="29">
        <f t="shared" si="28"/>
        <v>43055</v>
      </c>
      <c r="L95" s="81">
        <f t="shared" si="29"/>
        <v>0.72660751595101791</v>
      </c>
      <c r="M95" s="29">
        <f t="shared" si="30"/>
        <v>77553</v>
      </c>
      <c r="N95" s="75">
        <f t="shared" si="33"/>
        <v>4.2575144022577859E-2</v>
      </c>
    </row>
    <row r="96" spans="2:15" x14ac:dyDescent="0.25">
      <c r="B96" s="272"/>
      <c r="C96" s="278"/>
      <c r="D96" s="4" t="s">
        <v>48</v>
      </c>
      <c r="E96" s="29">
        <v>626650</v>
      </c>
      <c r="F96" s="29">
        <v>177367</v>
      </c>
      <c r="G96" s="29">
        <v>532479</v>
      </c>
      <c r="H96" s="29">
        <v>616430</v>
      </c>
      <c r="I96" s="29">
        <v>713747</v>
      </c>
      <c r="J96" s="81">
        <f t="shared" si="27"/>
        <v>0.15787194004185401</v>
      </c>
      <c r="K96" s="29">
        <f t="shared" si="28"/>
        <v>97317</v>
      </c>
      <c r="L96" s="81">
        <f t="shared" si="29"/>
        <v>0.13898827096465327</v>
      </c>
      <c r="M96" s="29">
        <f t="shared" si="30"/>
        <v>87097</v>
      </c>
      <c r="N96" s="75">
        <f t="shared" si="33"/>
        <v>0.16489522438320264</v>
      </c>
    </row>
    <row r="97" spans="2:14" x14ac:dyDescent="0.25">
      <c r="B97" s="272"/>
      <c r="C97" s="278"/>
      <c r="D97" s="4" t="s">
        <v>49</v>
      </c>
      <c r="E97" s="29">
        <v>37387</v>
      </c>
      <c r="F97" s="29">
        <v>17855</v>
      </c>
      <c r="G97" s="29">
        <v>34377</v>
      </c>
      <c r="H97" s="29">
        <v>41604</v>
      </c>
      <c r="I97" s="29">
        <v>38605</v>
      </c>
      <c r="J97" s="81">
        <f t="shared" si="27"/>
        <v>-7.2084414960099985E-2</v>
      </c>
      <c r="K97" s="29">
        <f t="shared" si="28"/>
        <v>-2999</v>
      </c>
      <c r="L97" s="81">
        <f t="shared" si="29"/>
        <v>3.2578168882231751E-2</v>
      </c>
      <c r="M97" s="29">
        <f t="shared" si="30"/>
        <v>1218</v>
      </c>
      <c r="N97" s="75">
        <f t="shared" si="33"/>
        <v>8.9188187653517804E-3</v>
      </c>
    </row>
    <row r="98" spans="2:14" x14ac:dyDescent="0.25">
      <c r="B98" s="272"/>
      <c r="C98" s="278"/>
      <c r="D98" s="4" t="s">
        <v>50</v>
      </c>
      <c r="E98" s="29">
        <v>115117</v>
      </c>
      <c r="F98" s="29">
        <v>65785</v>
      </c>
      <c r="G98" s="29">
        <v>150691</v>
      </c>
      <c r="H98" s="29">
        <v>191150</v>
      </c>
      <c r="I98" s="29">
        <v>187665</v>
      </c>
      <c r="J98" s="81">
        <f t="shared" si="27"/>
        <v>-1.8231755166099872E-2</v>
      </c>
      <c r="K98" s="29">
        <f t="shared" si="28"/>
        <v>-3485</v>
      </c>
      <c r="L98" s="81">
        <f t="shared" si="29"/>
        <v>0.6302110027189729</v>
      </c>
      <c r="M98" s="29">
        <f t="shared" si="30"/>
        <v>72548</v>
      </c>
      <c r="N98" s="75">
        <f t="shared" si="33"/>
        <v>4.3355786131323452E-2</v>
      </c>
    </row>
    <row r="99" spans="2:14" x14ac:dyDescent="0.25">
      <c r="B99" s="272"/>
      <c r="C99" s="278"/>
      <c r="D99" s="4" t="s">
        <v>51</v>
      </c>
      <c r="E99" s="29">
        <v>149330</v>
      </c>
      <c r="F99" s="29">
        <v>89783</v>
      </c>
      <c r="G99" s="29">
        <v>144568</v>
      </c>
      <c r="H99" s="29">
        <v>165345</v>
      </c>
      <c r="I99" s="29">
        <v>169531</v>
      </c>
      <c r="J99" s="81">
        <f t="shared" si="27"/>
        <v>2.5316761922041797E-2</v>
      </c>
      <c r="K99" s="29">
        <f t="shared" si="28"/>
        <v>4186</v>
      </c>
      <c r="L99" s="81">
        <f t="shared" si="29"/>
        <v>0.13527757316011524</v>
      </c>
      <c r="M99" s="29">
        <f t="shared" si="30"/>
        <v>20201</v>
      </c>
      <c r="N99" s="75">
        <f t="shared" si="33"/>
        <v>3.9166332446803592E-2</v>
      </c>
    </row>
    <row r="100" spans="2:14" x14ac:dyDescent="0.25">
      <c r="B100" s="272"/>
      <c r="C100" s="278"/>
      <c r="D100" s="4" t="s">
        <v>52</v>
      </c>
      <c r="E100" s="29">
        <v>197984</v>
      </c>
      <c r="F100" s="29">
        <v>68473</v>
      </c>
      <c r="G100" s="29">
        <v>201809</v>
      </c>
      <c r="H100" s="29">
        <v>218175</v>
      </c>
      <c r="I100" s="29">
        <v>230645</v>
      </c>
      <c r="J100" s="31">
        <f t="shared" si="27"/>
        <v>5.7155952790191256E-2</v>
      </c>
      <c r="K100" s="29">
        <f t="shared" si="28"/>
        <v>12470</v>
      </c>
      <c r="L100" s="31">
        <f t="shared" si="29"/>
        <v>0.16496787619201547</v>
      </c>
      <c r="M100" s="29">
        <f t="shared" si="30"/>
        <v>32661</v>
      </c>
      <c r="N100" s="42">
        <f t="shared" si="33"/>
        <v>5.3285350450318909E-2</v>
      </c>
    </row>
    <row r="101" spans="2:14" x14ac:dyDescent="0.25">
      <c r="B101" s="272"/>
      <c r="C101" s="279"/>
      <c r="D101" s="32" t="s">
        <v>53</v>
      </c>
      <c r="E101" s="71">
        <v>100187</v>
      </c>
      <c r="F101" s="71">
        <v>37608</v>
      </c>
      <c r="G101" s="71">
        <v>82550</v>
      </c>
      <c r="H101" s="71">
        <v>94165</v>
      </c>
      <c r="I101" s="71">
        <v>96017</v>
      </c>
      <c r="J101" s="72">
        <f t="shared" si="27"/>
        <v>1.9667604736367084E-2</v>
      </c>
      <c r="K101" s="71">
        <f t="shared" si="28"/>
        <v>1852</v>
      </c>
      <c r="L101" s="72">
        <f t="shared" si="29"/>
        <v>-4.1622166548554218E-2</v>
      </c>
      <c r="M101" s="71">
        <f t="shared" si="30"/>
        <v>-4170</v>
      </c>
      <c r="N101" s="55">
        <f t="shared" si="33"/>
        <v>2.2182572759818209E-2</v>
      </c>
    </row>
    <row r="102" spans="2:14" x14ac:dyDescent="0.25">
      <c r="B102" s="272"/>
      <c r="C102" s="274" t="s">
        <v>21</v>
      </c>
      <c r="D102" s="63" t="s">
        <v>43</v>
      </c>
      <c r="E102" s="64">
        <v>22818416</v>
      </c>
      <c r="F102" s="64">
        <v>5391902</v>
      </c>
      <c r="G102" s="64">
        <v>20444877</v>
      </c>
      <c r="H102" s="64">
        <v>22753674</v>
      </c>
      <c r="I102" s="64">
        <v>24162826</v>
      </c>
      <c r="J102" s="65">
        <f t="shared" si="27"/>
        <v>6.1930745777583063E-2</v>
      </c>
      <c r="K102" s="64">
        <f t="shared" si="28"/>
        <v>1409152</v>
      </c>
      <c r="L102" s="65">
        <f t="shared" si="29"/>
        <v>5.8917761863926055E-2</v>
      </c>
      <c r="M102" s="64">
        <f t="shared" si="30"/>
        <v>1344410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8787046</v>
      </c>
      <c r="F103" s="16">
        <v>2291426</v>
      </c>
      <c r="G103" s="16">
        <v>8320045</v>
      </c>
      <c r="H103" s="16">
        <v>8974624</v>
      </c>
      <c r="I103" s="16">
        <v>9249706</v>
      </c>
      <c r="J103" s="18">
        <f t="shared" si="27"/>
        <v>3.0651089115265373E-2</v>
      </c>
      <c r="K103" s="16">
        <f t="shared" si="28"/>
        <v>275082</v>
      </c>
      <c r="L103" s="18">
        <f t="shared" si="29"/>
        <v>5.2652506883428263E-2</v>
      </c>
      <c r="M103" s="16">
        <f t="shared" si="30"/>
        <v>462660</v>
      </c>
      <c r="N103" s="18">
        <f t="shared" si="34"/>
        <v>0.38280729249136669</v>
      </c>
    </row>
    <row r="104" spans="2:14" x14ac:dyDescent="0.25">
      <c r="B104" s="272"/>
      <c r="C104" s="275"/>
      <c r="D104" s="19" t="s">
        <v>45</v>
      </c>
      <c r="E104" s="20">
        <v>6776910</v>
      </c>
      <c r="F104" s="20">
        <v>1076408</v>
      </c>
      <c r="G104" s="20">
        <v>5738436</v>
      </c>
      <c r="H104" s="20">
        <v>6396470</v>
      </c>
      <c r="I104" s="20">
        <v>6684568</v>
      </c>
      <c r="J104" s="68">
        <f t="shared" si="27"/>
        <v>4.5040154960470424E-2</v>
      </c>
      <c r="K104" s="20">
        <f t="shared" si="28"/>
        <v>288098</v>
      </c>
      <c r="L104" s="68">
        <f t="shared" si="29"/>
        <v>-1.3625974079632175E-2</v>
      </c>
      <c r="M104" s="20">
        <f t="shared" si="30"/>
        <v>-92342</v>
      </c>
      <c r="N104" s="68">
        <f>I104/$I$102</f>
        <v>0.27664677964406975</v>
      </c>
    </row>
    <row r="105" spans="2:14" x14ac:dyDescent="0.25">
      <c r="B105" s="272"/>
      <c r="C105" s="275"/>
      <c r="D105" s="19" t="s">
        <v>46</v>
      </c>
      <c r="E105" s="20">
        <v>150976</v>
      </c>
      <c r="F105" s="20">
        <v>40837</v>
      </c>
      <c r="G105" s="20">
        <v>105500</v>
      </c>
      <c r="H105" s="20">
        <v>110466</v>
      </c>
      <c r="I105" s="20">
        <v>124605</v>
      </c>
      <c r="J105" s="68">
        <f t="shared" si="27"/>
        <v>0.12799413394166526</v>
      </c>
      <c r="K105" s="20">
        <f t="shared" si="28"/>
        <v>14139</v>
      </c>
      <c r="L105" s="68">
        <f t="shared" si="29"/>
        <v>-0.17467014624841037</v>
      </c>
      <c r="M105" s="20">
        <f t="shared" si="30"/>
        <v>-26371</v>
      </c>
      <c r="N105" s="68">
        <f t="shared" ref="N105:N112" si="35">I105/$I$102</f>
        <v>5.1568885195796216E-3</v>
      </c>
    </row>
    <row r="106" spans="2:14" x14ac:dyDescent="0.25">
      <c r="B106" s="272"/>
      <c r="C106" s="275"/>
      <c r="D106" s="19" t="s">
        <v>47</v>
      </c>
      <c r="E106" s="20">
        <v>563442</v>
      </c>
      <c r="F106" s="20">
        <v>159370</v>
      </c>
      <c r="G106" s="20">
        <v>654193</v>
      </c>
      <c r="H106" s="20">
        <v>722818</v>
      </c>
      <c r="I106" s="20">
        <v>957820</v>
      </c>
      <c r="J106" s="68">
        <f t="shared" si="27"/>
        <v>0.32511918629585868</v>
      </c>
      <c r="K106" s="20">
        <f t="shared" si="28"/>
        <v>235002</v>
      </c>
      <c r="L106" s="68">
        <f t="shared" si="29"/>
        <v>0.69994427110510049</v>
      </c>
      <c r="M106" s="20">
        <f t="shared" si="30"/>
        <v>394378</v>
      </c>
      <c r="N106" s="68">
        <f t="shared" si="35"/>
        <v>3.9640230823993851E-2</v>
      </c>
    </row>
    <row r="107" spans="2:14" x14ac:dyDescent="0.25">
      <c r="B107" s="272"/>
      <c r="C107" s="275"/>
      <c r="D107" s="19" t="s">
        <v>48</v>
      </c>
      <c r="E107" s="20">
        <v>3676857</v>
      </c>
      <c r="F107" s="20">
        <v>810988</v>
      </c>
      <c r="G107" s="20">
        <v>2786196</v>
      </c>
      <c r="H107" s="20">
        <v>3356298</v>
      </c>
      <c r="I107" s="20">
        <v>3819820</v>
      </c>
      <c r="J107" s="68">
        <f t="shared" si="27"/>
        <v>0.13810513845909989</v>
      </c>
      <c r="K107" s="20">
        <f t="shared" si="28"/>
        <v>463522</v>
      </c>
      <c r="L107" s="68">
        <f t="shared" si="29"/>
        <v>3.8881849362104592E-2</v>
      </c>
      <c r="M107" s="20">
        <f t="shared" si="30"/>
        <v>142963</v>
      </c>
      <c r="N107" s="68">
        <f t="shared" si="35"/>
        <v>0.15808664102452255</v>
      </c>
    </row>
    <row r="108" spans="2:14" x14ac:dyDescent="0.25">
      <c r="B108" s="272"/>
      <c r="C108" s="275"/>
      <c r="D108" s="19" t="s">
        <v>49</v>
      </c>
      <c r="E108" s="20">
        <v>90305</v>
      </c>
      <c r="F108" s="20">
        <v>40297</v>
      </c>
      <c r="G108" s="20">
        <v>90028</v>
      </c>
      <c r="H108" s="20">
        <v>101541</v>
      </c>
      <c r="I108" s="20">
        <v>100477</v>
      </c>
      <c r="J108" s="68">
        <f t="shared" si="27"/>
        <v>-1.0478525915640025E-2</v>
      </c>
      <c r="K108" s="20">
        <f t="shared" si="28"/>
        <v>-1064</v>
      </c>
      <c r="L108" s="68">
        <f t="shared" si="29"/>
        <v>0.11264049609656168</v>
      </c>
      <c r="M108" s="20">
        <f t="shared" si="30"/>
        <v>10172</v>
      </c>
      <c r="N108" s="68">
        <f t="shared" si="35"/>
        <v>4.1583298244998327E-3</v>
      </c>
    </row>
    <row r="109" spans="2:14" x14ac:dyDescent="0.25">
      <c r="B109" s="272"/>
      <c r="C109" s="275"/>
      <c r="D109" s="19" t="s">
        <v>50</v>
      </c>
      <c r="E109" s="20">
        <v>706584</v>
      </c>
      <c r="F109" s="20">
        <v>366139</v>
      </c>
      <c r="G109" s="20">
        <v>853267</v>
      </c>
      <c r="H109" s="20">
        <v>938988</v>
      </c>
      <c r="I109" s="20">
        <v>995472</v>
      </c>
      <c r="J109" s="68">
        <f t="shared" si="27"/>
        <v>6.0154123375378621E-2</v>
      </c>
      <c r="K109" s="20">
        <f t="shared" si="28"/>
        <v>56484</v>
      </c>
      <c r="L109" s="68">
        <f t="shared" si="29"/>
        <v>0.40885160150810096</v>
      </c>
      <c r="M109" s="20">
        <f t="shared" si="30"/>
        <v>288888</v>
      </c>
      <c r="N109" s="68">
        <f t="shared" si="35"/>
        <v>4.1198492262453076E-2</v>
      </c>
    </row>
    <row r="110" spans="2:14" x14ac:dyDescent="0.25">
      <c r="B110" s="272"/>
      <c r="C110" s="275"/>
      <c r="D110" s="19" t="s">
        <v>51</v>
      </c>
      <c r="E110" s="20">
        <v>330257</v>
      </c>
      <c r="F110" s="20">
        <v>184291</v>
      </c>
      <c r="G110" s="20">
        <v>342925</v>
      </c>
      <c r="H110" s="20">
        <v>377873</v>
      </c>
      <c r="I110" s="20">
        <v>389611</v>
      </c>
      <c r="J110" s="68">
        <f t="shared" si="27"/>
        <v>3.1063346679969239E-2</v>
      </c>
      <c r="K110" s="20">
        <f t="shared" si="28"/>
        <v>11738</v>
      </c>
      <c r="L110" s="68">
        <f t="shared" si="29"/>
        <v>0.1797206418032018</v>
      </c>
      <c r="M110" s="20">
        <f t="shared" si="30"/>
        <v>59354</v>
      </c>
      <c r="N110" s="68">
        <f t="shared" si="35"/>
        <v>1.6124397038657649E-2</v>
      </c>
    </row>
    <row r="111" spans="2:14" x14ac:dyDescent="0.25">
      <c r="B111" s="272"/>
      <c r="C111" s="275"/>
      <c r="D111" s="19" t="s">
        <v>52</v>
      </c>
      <c r="E111" s="20">
        <v>1236378</v>
      </c>
      <c r="F111" s="20">
        <v>288076</v>
      </c>
      <c r="G111" s="20">
        <v>1153750</v>
      </c>
      <c r="H111" s="20">
        <v>1242308</v>
      </c>
      <c r="I111" s="20">
        <v>1342017</v>
      </c>
      <c r="J111" s="22">
        <f t="shared" si="27"/>
        <v>8.0261094672174682E-2</v>
      </c>
      <c r="K111" s="20">
        <f t="shared" si="28"/>
        <v>99709</v>
      </c>
      <c r="L111" s="22">
        <f t="shared" si="29"/>
        <v>8.5442316184856093E-2</v>
      </c>
      <c r="M111" s="20">
        <f t="shared" si="30"/>
        <v>105639</v>
      </c>
      <c r="N111" s="22">
        <f t="shared" si="35"/>
        <v>5.5540564667394453E-2</v>
      </c>
    </row>
    <row r="112" spans="2:14" x14ac:dyDescent="0.25">
      <c r="B112" s="272"/>
      <c r="C112" s="276"/>
      <c r="D112" s="23" t="s">
        <v>53</v>
      </c>
      <c r="E112" s="69">
        <v>499661</v>
      </c>
      <c r="F112" s="69">
        <v>134070</v>
      </c>
      <c r="G112" s="69">
        <v>400537</v>
      </c>
      <c r="H112" s="69">
        <v>532288</v>
      </c>
      <c r="I112" s="69">
        <v>498730</v>
      </c>
      <c r="J112" s="46">
        <f t="shared" si="27"/>
        <v>-6.3044817842972223E-2</v>
      </c>
      <c r="K112" s="69">
        <f t="shared" si="28"/>
        <v>-33558</v>
      </c>
      <c r="L112" s="46">
        <f t="shared" si="29"/>
        <v>-1.8632632925122961E-3</v>
      </c>
      <c r="M112" s="69">
        <f t="shared" si="30"/>
        <v>-931</v>
      </c>
      <c r="N112" s="46">
        <f t="shared" si="35"/>
        <v>2.0640383703462502E-2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7.0453564728534257</v>
      </c>
      <c r="F113" s="73">
        <f t="shared" si="36"/>
        <v>5.2250454001903224</v>
      </c>
      <c r="G113" s="73">
        <f t="shared" si="36"/>
        <v>6.5927460976157946</v>
      </c>
      <c r="H113" s="73">
        <f t="shared" si="36"/>
        <v>6.64314662049817</v>
      </c>
      <c r="I113" s="73">
        <f t="shared" si="36"/>
        <v>6.6006675291695718</v>
      </c>
      <c r="J113" s="65">
        <f t="shared" si="27"/>
        <v>-6.3944232688654123E-3</v>
      </c>
      <c r="K113" s="73">
        <f t="shared" ref="K113:K114" si="37">(I113-H113)</f>
        <v>-4.2479091328598173E-2</v>
      </c>
      <c r="L113" s="65">
        <f t="shared" si="29"/>
        <v>-6.31180189955316E-2</v>
      </c>
      <c r="M113" s="73">
        <f t="shared" ref="M113:M114" si="38">(I113-E113)</f>
        <v>-0.44468894368385392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7.3836751636886753</v>
      </c>
      <c r="F114" s="37">
        <f t="shared" si="36"/>
        <v>5.7259739967664629</v>
      </c>
      <c r="G114" s="37">
        <f t="shared" si="36"/>
        <v>7.1865344766080428</v>
      </c>
      <c r="H114" s="37">
        <f t="shared" si="36"/>
        <v>7.1970296473909174</v>
      </c>
      <c r="I114" s="37">
        <f t="shared" si="36"/>
        <v>7.1090829298960658</v>
      </c>
      <c r="J114" s="80">
        <f t="shared" si="27"/>
        <v>-1.2219863166290312E-2</v>
      </c>
      <c r="K114" s="37">
        <f t="shared" si="37"/>
        <v>-8.7946717494851612E-2</v>
      </c>
      <c r="L114" s="80">
        <f t="shared" si="29"/>
        <v>-3.718909996785813E-2</v>
      </c>
      <c r="M114" s="37">
        <f t="shared" si="38"/>
        <v>-0.27459223379260944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7.7578515376822299</v>
      </c>
      <c r="F115" s="41">
        <f t="shared" si="36"/>
        <v>6.0986288951841363</v>
      </c>
      <c r="G115" s="41">
        <f t="shared" si="36"/>
        <v>7.0779788959537218</v>
      </c>
      <c r="H115" s="41">
        <f>H104/H82</f>
        <v>7.3732229659710882</v>
      </c>
      <c r="I115" s="41">
        <f>I104/I82</f>
        <v>7.2482891956101918</v>
      </c>
      <c r="J115" s="81">
        <f t="shared" si="27"/>
        <v>-1.6944255034398226E-2</v>
      </c>
      <c r="K115" s="41">
        <f>(I115-H115)</f>
        <v>-0.12493377036089637</v>
      </c>
      <c r="L115" s="81">
        <f t="shared" si="29"/>
        <v>-6.5683435626080255E-2</v>
      </c>
      <c r="M115" s="41">
        <f>(I115-E115)</f>
        <v>-0.5095623420720381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5.0517299069798565</v>
      </c>
      <c r="F116" s="41">
        <f t="shared" si="36"/>
        <v>4.4330221450282243</v>
      </c>
      <c r="G116" s="41">
        <f t="shared" si="36"/>
        <v>4.6872223209525501</v>
      </c>
      <c r="H116" s="41">
        <f t="shared" si="36"/>
        <v>3.314709236031927</v>
      </c>
      <c r="I116" s="41">
        <f t="shared" si="36"/>
        <v>4.3115916955017299</v>
      </c>
      <c r="J116" s="81">
        <f t="shared" si="27"/>
        <v>0.30074506947197022</v>
      </c>
      <c r="K116" s="41">
        <f t="shared" ref="K116:K123" si="40">(I116-H116)</f>
        <v>0.99688245946980292</v>
      </c>
      <c r="L116" s="81">
        <f t="shared" si="29"/>
        <v>-0.14651183359100317</v>
      </c>
      <c r="M116" s="41">
        <f t="shared" ref="M116:M123" si="41">(I116-E116)</f>
        <v>-0.74013821147812653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6.1446737044145872</v>
      </c>
      <c r="F117" s="41">
        <f t="shared" si="36"/>
        <v>6.1713909541511773</v>
      </c>
      <c r="G117" s="41">
        <f t="shared" si="36"/>
        <v>6.1255746884275775</v>
      </c>
      <c r="H117" s="41">
        <f t="shared" si="36"/>
        <v>5.9634020576029831</v>
      </c>
      <c r="I117" s="41">
        <f t="shared" si="36"/>
        <v>6.0332457781389168</v>
      </c>
      <c r="J117" s="81">
        <f t="shared" si="27"/>
        <v>1.1712059636644234E-2</v>
      </c>
      <c r="K117" s="41">
        <f t="shared" si="40"/>
        <v>6.9843720535933684E-2</v>
      </c>
      <c r="L117" s="81">
        <f t="shared" si="29"/>
        <v>-1.813406726472977E-2</v>
      </c>
      <c r="M117" s="41">
        <f t="shared" si="41"/>
        <v>-0.11142792627567033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6.9779115932347491</v>
      </c>
      <c r="F118" s="41">
        <f t="shared" si="36"/>
        <v>5.0156036439425327</v>
      </c>
      <c r="G118" s="41">
        <f t="shared" si="36"/>
        <v>6.0434289383097379</v>
      </c>
      <c r="H118" s="41">
        <f t="shared" si="36"/>
        <v>6.3750014245609501</v>
      </c>
      <c r="I118" s="41">
        <f t="shared" si="36"/>
        <v>6.2241145291039945</v>
      </c>
      <c r="J118" s="81">
        <f t="shared" si="27"/>
        <v>-2.3668527331716982E-2</v>
      </c>
      <c r="K118" s="41">
        <f t="shared" si="40"/>
        <v>-0.15088689545695555</v>
      </c>
      <c r="L118" s="81">
        <f t="shared" si="29"/>
        <v>-0.10802617001648152</v>
      </c>
      <c r="M118" s="41">
        <f t="shared" si="41"/>
        <v>-0.75379706413075453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2.5375126447117005</v>
      </c>
      <c r="F119" s="41">
        <f t="shared" si="36"/>
        <v>2.348446879188764</v>
      </c>
      <c r="G119" s="41">
        <f t="shared" si="36"/>
        <v>2.738244418760265</v>
      </c>
      <c r="H119" s="41">
        <f t="shared" si="36"/>
        <v>2.5597711001310879</v>
      </c>
      <c r="I119" s="41">
        <f t="shared" si="36"/>
        <v>2.7385391114745161</v>
      </c>
      <c r="J119" s="81">
        <f t="shared" si="27"/>
        <v>6.9837498881940352E-2</v>
      </c>
      <c r="K119" s="41">
        <f t="shared" si="40"/>
        <v>0.17876801134342823</v>
      </c>
      <c r="L119" s="81">
        <f t="shared" si="29"/>
        <v>7.9221858138033063E-2</v>
      </c>
      <c r="M119" s="41">
        <f t="shared" si="41"/>
        <v>0.20102646676281566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7.3752309378424927</v>
      </c>
      <c r="F120" s="41">
        <f t="shared" si="36"/>
        <v>6.4455417656896401</v>
      </c>
      <c r="G120" s="41">
        <f t="shared" si="36"/>
        <v>6.6314885481351373</v>
      </c>
      <c r="H120" s="41">
        <f t="shared" si="36"/>
        <v>5.5603863303942065</v>
      </c>
      <c r="I120" s="41">
        <f t="shared" si="36"/>
        <v>6.1874370672401575</v>
      </c>
      <c r="J120" s="81">
        <f t="shared" si="27"/>
        <v>0.11277107373247852</v>
      </c>
      <c r="K120" s="41">
        <f t="shared" si="40"/>
        <v>0.62705073684595103</v>
      </c>
      <c r="L120" s="81">
        <f t="shared" si="29"/>
        <v>-0.16105175290277829</v>
      </c>
      <c r="M120" s="41">
        <f t="shared" si="41"/>
        <v>-1.1877938706023352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2.3072629210971232</v>
      </c>
      <c r="F121" s="41">
        <f t="shared" si="36"/>
        <v>2.1152239285632302</v>
      </c>
      <c r="G121" s="41">
        <f t="shared" si="36"/>
        <v>2.4845316756506115</v>
      </c>
      <c r="H121" s="41">
        <f t="shared" si="36"/>
        <v>2.3858781782938396</v>
      </c>
      <c r="I121" s="41">
        <f t="shared" si="36"/>
        <v>2.401404066739397</v>
      </c>
      <c r="J121" s="81">
        <f t="shared" si="27"/>
        <v>6.507410389519519E-3</v>
      </c>
      <c r="K121" s="41">
        <f t="shared" si="40"/>
        <v>1.5525888445557356E-2</v>
      </c>
      <c r="L121" s="81">
        <f t="shared" si="29"/>
        <v>4.080208838856958E-2</v>
      </c>
      <c r="M121" s="41">
        <f t="shared" si="41"/>
        <v>9.4141145642273827E-2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7.5051627746043694</v>
      </c>
      <c r="F122" s="41">
        <f t="shared" si="36"/>
        <v>4.6227514161464764</v>
      </c>
      <c r="G122" s="41">
        <f t="shared" si="36"/>
        <v>6.7749682905059423</v>
      </c>
      <c r="H122" s="41">
        <f t="shared" si="36"/>
        <v>6.7836751632702095</v>
      </c>
      <c r="I122" s="41">
        <f t="shared" si="36"/>
        <v>6.9666673588255446</v>
      </c>
      <c r="J122" s="31">
        <f t="shared" si="27"/>
        <v>2.6975377085585617E-2</v>
      </c>
      <c r="K122" s="41">
        <f t="shared" si="40"/>
        <v>0.18299219555533508</v>
      </c>
      <c r="L122" s="31">
        <f t="shared" si="29"/>
        <v>-7.1749998228014644E-2</v>
      </c>
      <c r="M122" s="41">
        <f t="shared" si="41"/>
        <v>-0.53849541577882487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5.7175338421576596</v>
      </c>
      <c r="F123" s="77">
        <f t="shared" si="36"/>
        <v>3.8178090383574905</v>
      </c>
      <c r="G123" s="77">
        <f t="shared" si="36"/>
        <v>5.5289188890729388</v>
      </c>
      <c r="H123" s="77">
        <f t="shared" si="36"/>
        <v>6.6908176733077749</v>
      </c>
      <c r="I123" s="77">
        <f t="shared" si="36"/>
        <v>5.9725997868340057</v>
      </c>
      <c r="J123" s="72">
        <f t="shared" si="27"/>
        <v>-0.10734381379708113</v>
      </c>
      <c r="K123" s="77">
        <f t="shared" si="40"/>
        <v>-0.71821788647376916</v>
      </c>
      <c r="L123" s="72">
        <f t="shared" si="29"/>
        <v>4.4611182324036935E-2</v>
      </c>
      <c r="M123" s="77">
        <f t="shared" si="41"/>
        <v>0.25506594467634613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0.71287961404855227</v>
      </c>
      <c r="F124" s="65">
        <v>0.33261785061424071</v>
      </c>
      <c r="G124" s="65">
        <v>0.68451435732721533</v>
      </c>
      <c r="H124" s="65">
        <v>0.74914475475759335</v>
      </c>
      <c r="I124" s="65">
        <v>0.77942674061666739</v>
      </c>
      <c r="J124" s="65">
        <f t="shared" si="27"/>
        <v>4.0422075529144674E-2</v>
      </c>
      <c r="K124" s="73">
        <f t="shared" ref="K124:K125" si="42">(I124-H124)*100</f>
        <v>3.0281985859074045</v>
      </c>
      <c r="L124" s="65">
        <f t="shared" si="29"/>
        <v>9.3349739923384467E-2</v>
      </c>
      <c r="M124" s="73">
        <f t="shared" ref="M124:M125" si="43">(I124-E124)*100</f>
        <v>6.6547126568115118</v>
      </c>
      <c r="N124" s="65"/>
    </row>
    <row r="125" spans="2:14" x14ac:dyDescent="0.25">
      <c r="B125" s="272"/>
      <c r="C125" s="281"/>
      <c r="D125" s="15" t="s">
        <v>44</v>
      </c>
      <c r="E125" s="18">
        <v>0.77993433922767819</v>
      </c>
      <c r="F125" s="18">
        <v>0.38983533837490153</v>
      </c>
      <c r="G125" s="18">
        <v>0.77783927328515179</v>
      </c>
      <c r="H125" s="18">
        <v>0.80989669346160831</v>
      </c>
      <c r="I125" s="18">
        <v>0.81771161303206763</v>
      </c>
      <c r="J125" s="18">
        <f t="shared" si="27"/>
        <v>9.6492795112637086E-3</v>
      </c>
      <c r="K125" s="44">
        <f t="shared" si="42"/>
        <v>0.78149195704593222</v>
      </c>
      <c r="L125" s="18">
        <f t="shared" si="29"/>
        <v>4.8436479719303094E-2</v>
      </c>
      <c r="M125" s="44">
        <f t="shared" si="43"/>
        <v>3.7777273804389444</v>
      </c>
      <c r="N125" s="18"/>
    </row>
    <row r="126" spans="2:14" x14ac:dyDescent="0.25">
      <c r="B126" s="272"/>
      <c r="C126" s="281"/>
      <c r="D126" s="19" t="s">
        <v>45</v>
      </c>
      <c r="E126" s="68">
        <v>0.67838376550132995</v>
      </c>
      <c r="F126" s="68">
        <v>0.23968642372655286</v>
      </c>
      <c r="G126" s="68">
        <v>0.62439112074042935</v>
      </c>
      <c r="H126" s="68">
        <v>0.70465983217417083</v>
      </c>
      <c r="I126" s="68">
        <v>0.72684632801448956</v>
      </c>
      <c r="J126" s="68">
        <f t="shared" si="27"/>
        <v>3.1485398808477782E-2</v>
      </c>
      <c r="K126" s="45">
        <f>(I126-H126)*100</f>
        <v>2.2186495840318732</v>
      </c>
      <c r="L126" s="68">
        <f t="shared" si="29"/>
        <v>7.1438269866828996E-2</v>
      </c>
      <c r="M126" s="45">
        <f>(I126-E126)*100</f>
        <v>4.8462562513159613</v>
      </c>
      <c r="N126" s="68"/>
    </row>
    <row r="127" spans="2:14" x14ac:dyDescent="0.25">
      <c r="B127" s="272"/>
      <c r="C127" s="281"/>
      <c r="D127" s="19" t="s">
        <v>46</v>
      </c>
      <c r="E127" s="68">
        <v>0.55128696674590394</v>
      </c>
      <c r="F127" s="68">
        <v>0.27862532920322586</v>
      </c>
      <c r="G127" s="68">
        <v>0.52069452258975191</v>
      </c>
      <c r="H127" s="68">
        <v>0.50906694562597643</v>
      </c>
      <c r="I127" s="68">
        <v>0.57143053682965084</v>
      </c>
      <c r="J127" s="68">
        <f t="shared" si="27"/>
        <v>0.12250567776894017</v>
      </c>
      <c r="K127" s="45">
        <f t="shared" ref="K127:K134" si="44">(I127-H127)*100</f>
        <v>6.2363591203674407</v>
      </c>
      <c r="L127" s="68">
        <f t="shared" si="29"/>
        <v>3.6539173422961424E-2</v>
      </c>
      <c r="M127" s="45">
        <f t="shared" ref="M127:M134" si="45">(I127-E127)*100</f>
        <v>2.0143570083746898</v>
      </c>
      <c r="N127" s="68"/>
    </row>
    <row r="128" spans="2:14" x14ac:dyDescent="0.25">
      <c r="B128" s="272"/>
      <c r="C128" s="281"/>
      <c r="D128" s="19" t="s">
        <v>47</v>
      </c>
      <c r="E128" s="68">
        <v>0.56970303636970299</v>
      </c>
      <c r="F128" s="68">
        <v>0.17208278804998034</v>
      </c>
      <c r="G128" s="68">
        <v>0.59012544133592404</v>
      </c>
      <c r="H128" s="68">
        <v>0.67339862193354127</v>
      </c>
      <c r="I128" s="68">
        <v>0.89839477895147568</v>
      </c>
      <c r="J128" s="68">
        <f t="shared" si="27"/>
        <v>0.33412031104533457</v>
      </c>
      <c r="K128" s="45">
        <f t="shared" si="44"/>
        <v>22.499615701793442</v>
      </c>
      <c r="L128" s="68">
        <f t="shared" si="29"/>
        <v>0.57695276591166267</v>
      </c>
      <c r="M128" s="45">
        <f t="shared" si="45"/>
        <v>32.869174258177267</v>
      </c>
      <c r="N128" s="68"/>
    </row>
    <row r="129" spans="2:14" x14ac:dyDescent="0.25">
      <c r="B129" s="272"/>
      <c r="C129" s="281"/>
      <c r="D129" s="19" t="s">
        <v>48</v>
      </c>
      <c r="E129" s="68">
        <v>0.7111925598279919</v>
      </c>
      <c r="F129" s="68">
        <v>0.39584411223200811</v>
      </c>
      <c r="G129" s="68">
        <v>0.62367422589028498</v>
      </c>
      <c r="H129" s="68">
        <v>0.72327025321693073</v>
      </c>
      <c r="I129" s="68">
        <v>0.78227326215539961</v>
      </c>
      <c r="J129" s="68">
        <f t="shared" si="27"/>
        <v>8.1578094323716099E-2</v>
      </c>
      <c r="K129" s="45">
        <f t="shared" si="44"/>
        <v>5.9003008938468877</v>
      </c>
      <c r="L129" s="68">
        <f t="shared" si="29"/>
        <v>9.9945790131155565E-2</v>
      </c>
      <c r="M129" s="45">
        <f t="shared" si="45"/>
        <v>7.1080702327407703</v>
      </c>
      <c r="N129" s="68"/>
    </row>
    <row r="130" spans="2:14" x14ac:dyDescent="0.25">
      <c r="B130" s="272"/>
      <c r="C130" s="281"/>
      <c r="D130" s="19" t="s">
        <v>49</v>
      </c>
      <c r="E130" s="68">
        <v>0.52746399074798778</v>
      </c>
      <c r="F130" s="68">
        <v>0.34163028273494128</v>
      </c>
      <c r="G130" s="68">
        <v>0.57092124371389252</v>
      </c>
      <c r="H130" s="68">
        <v>0.63330921700949272</v>
      </c>
      <c r="I130" s="68">
        <v>0.61187367549265581</v>
      </c>
      <c r="J130" s="68">
        <f t="shared" si="27"/>
        <v>-3.384688070395736E-2</v>
      </c>
      <c r="K130" s="45">
        <f t="shared" si="44"/>
        <v>-2.1435541516836909</v>
      </c>
      <c r="L130" s="68">
        <f t="shared" si="29"/>
        <v>0.16002928394214755</v>
      </c>
      <c r="M130" s="45">
        <f t="shared" si="45"/>
        <v>8.4409684744668034</v>
      </c>
      <c r="N130" s="68"/>
    </row>
    <row r="131" spans="2:14" x14ac:dyDescent="0.25">
      <c r="B131" s="272"/>
      <c r="C131" s="281"/>
      <c r="D131" s="19" t="s">
        <v>50</v>
      </c>
      <c r="E131" s="68">
        <v>0.70559405154568144</v>
      </c>
      <c r="F131" s="68">
        <v>0.6339630155487066</v>
      </c>
      <c r="G131" s="68">
        <v>0.80688636486140175</v>
      </c>
      <c r="H131" s="68">
        <v>0.80654313257110166</v>
      </c>
      <c r="I131" s="68">
        <v>0.85049057300156861</v>
      </c>
      <c r="J131" s="68">
        <f t="shared" si="27"/>
        <v>5.4488642523520259E-2</v>
      </c>
      <c r="K131" s="45">
        <f t="shared" si="44"/>
        <v>4.3947440430466944</v>
      </c>
      <c r="L131" s="68">
        <f t="shared" si="29"/>
        <v>0.20535394415312225</v>
      </c>
      <c r="M131" s="45">
        <f t="shared" si="45"/>
        <v>14.489652145588716</v>
      </c>
      <c r="N131" s="68"/>
    </row>
    <row r="132" spans="2:14" x14ac:dyDescent="0.25">
      <c r="B132" s="272"/>
      <c r="C132" s="281"/>
      <c r="D132" s="19" t="s">
        <v>51</v>
      </c>
      <c r="E132" s="68">
        <v>0.50726903812155455</v>
      </c>
      <c r="F132" s="68">
        <v>0.35031183648021108</v>
      </c>
      <c r="G132" s="68">
        <v>0.5415360563447007</v>
      </c>
      <c r="H132" s="68">
        <v>0.55888038454427802</v>
      </c>
      <c r="I132" s="68">
        <v>0.57981106074450639</v>
      </c>
      <c r="J132" s="68">
        <f t="shared" si="27"/>
        <v>3.7451083951167252E-2</v>
      </c>
      <c r="K132" s="45">
        <f t="shared" si="44"/>
        <v>2.0930676200228371</v>
      </c>
      <c r="L132" s="68">
        <f t="shared" si="29"/>
        <v>0.14300502725650088</v>
      </c>
      <c r="M132" s="45">
        <f t="shared" si="45"/>
        <v>7.2542022622951841</v>
      </c>
      <c r="N132" s="68"/>
    </row>
    <row r="133" spans="2:14" x14ac:dyDescent="0.25">
      <c r="B133" s="272"/>
      <c r="C133" s="281"/>
      <c r="D133" s="19" t="s">
        <v>52</v>
      </c>
      <c r="E133" s="68">
        <v>0.73845795481015608</v>
      </c>
      <c r="F133" s="68">
        <v>0.33670258771827299</v>
      </c>
      <c r="G133" s="68">
        <v>0.74043340784195188</v>
      </c>
      <c r="H133" s="68">
        <v>0.8081697282113367</v>
      </c>
      <c r="I133" s="68">
        <v>0.85737641030883049</v>
      </c>
      <c r="J133" s="68">
        <f t="shared" si="27"/>
        <v>6.0886569219066544E-2</v>
      </c>
      <c r="K133" s="45">
        <f t="shared" si="44"/>
        <v>4.9206682097493797</v>
      </c>
      <c r="L133" s="68">
        <f t="shared" si="29"/>
        <v>0.16103618997407398</v>
      </c>
      <c r="M133" s="45">
        <f t="shared" si="45"/>
        <v>11.89184554986744</v>
      </c>
      <c r="N133" s="22"/>
    </row>
    <row r="134" spans="2:14" x14ac:dyDescent="0.25">
      <c r="B134" s="272"/>
      <c r="C134" s="282"/>
      <c r="D134" s="23" t="s">
        <v>53</v>
      </c>
      <c r="E134" s="68">
        <v>0.60798879568181097</v>
      </c>
      <c r="F134" s="68">
        <v>0.20848462606656518</v>
      </c>
      <c r="G134" s="68">
        <v>0.50336994210209485</v>
      </c>
      <c r="H134" s="68">
        <v>0.71391323941244</v>
      </c>
      <c r="I134" s="68">
        <v>0.66204620637289002</v>
      </c>
      <c r="J134" s="68">
        <f t="shared" si="27"/>
        <v>-7.2651731577687562E-2</v>
      </c>
      <c r="K134" s="45">
        <f t="shared" si="44"/>
        <v>-5.1867033039549977</v>
      </c>
      <c r="L134" s="68">
        <f t="shared" si="29"/>
        <v>8.8911853433841559E-2</v>
      </c>
      <c r="M134" s="45">
        <f t="shared" si="45"/>
        <v>5.405741069107906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131732.625</v>
      </c>
      <c r="F135" s="64">
        <v>99473</v>
      </c>
      <c r="G135" s="64">
        <v>124678</v>
      </c>
      <c r="H135" s="64">
        <v>372555</v>
      </c>
      <c r="I135" s="64">
        <v>382455</v>
      </c>
      <c r="J135" s="65">
        <f t="shared" si="27"/>
        <v>2.6573257639811665E-2</v>
      </c>
      <c r="K135" s="64">
        <f t="shared" ref="K135:K136" si="46">I135-H135</f>
        <v>9900</v>
      </c>
      <c r="L135" s="65">
        <f t="shared" si="29"/>
        <v>1.9032671291565015</v>
      </c>
      <c r="M135" s="64">
        <f t="shared" ref="M135:M136" si="47">I135-E135</f>
        <v>250722.375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46363.75</v>
      </c>
      <c r="F136" s="27">
        <v>24077.5</v>
      </c>
      <c r="G136" s="27">
        <v>44014.25</v>
      </c>
      <c r="H136" s="27">
        <v>45607.125</v>
      </c>
      <c r="I136" s="27">
        <v>46359.125</v>
      </c>
      <c r="J136" s="36">
        <f t="shared" si="27"/>
        <v>1.648865171834446E-2</v>
      </c>
      <c r="K136" s="27">
        <f t="shared" si="46"/>
        <v>752</v>
      </c>
      <c r="L136" s="36">
        <f t="shared" si="29"/>
        <v>-9.9754657464035112E-5</v>
      </c>
      <c r="M136" s="27">
        <f t="shared" si="47"/>
        <v>-4.625</v>
      </c>
      <c r="N136" s="38">
        <f t="shared" ref="N136:N145" si="48">I136/$I$135</f>
        <v>0.12121458733707234</v>
      </c>
    </row>
    <row r="137" spans="2:14" x14ac:dyDescent="0.25">
      <c r="B137" s="272"/>
      <c r="C137" s="278"/>
      <c r="D137" s="4" t="s">
        <v>45</v>
      </c>
      <c r="E137" s="29">
        <v>41115.625</v>
      </c>
      <c r="F137" s="29">
        <v>18415.625</v>
      </c>
      <c r="G137" s="29">
        <v>37798.75</v>
      </c>
      <c r="H137" s="29">
        <v>37351.875</v>
      </c>
      <c r="I137" s="29">
        <v>37691.5</v>
      </c>
      <c r="J137" s="74">
        <f>I137/H137-1</f>
        <v>9.0925823670164885E-3</v>
      </c>
      <c r="K137" s="29">
        <f>I137-H137</f>
        <v>339.625</v>
      </c>
      <c r="L137" s="74">
        <f>I137/E137-1</f>
        <v>-8.3280383066048458E-2</v>
      </c>
      <c r="M137" s="29">
        <f>I137-E137</f>
        <v>-3424.125</v>
      </c>
      <c r="N137" s="75">
        <f t="shared" si="48"/>
        <v>9.8551463570877615E-2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602</v>
      </c>
      <c r="G138" s="29">
        <v>833.5</v>
      </c>
      <c r="H138" s="29">
        <v>893.375</v>
      </c>
      <c r="I138" s="29">
        <v>893.375</v>
      </c>
      <c r="J138" s="74">
        <f t="shared" ref="J138:J145" si="49">I138/H138-1</f>
        <v>0</v>
      </c>
      <c r="K138" s="29">
        <f t="shared" ref="K138:K145" si="50">I138-H138</f>
        <v>0</v>
      </c>
      <c r="L138" s="74">
        <f t="shared" ref="L138:L145" si="51">I138/E138-1</f>
        <v>-0.20729813664596275</v>
      </c>
      <c r="M138" s="29">
        <f t="shared" ref="M138:M145" si="52">I138-E138</f>
        <v>-233.625</v>
      </c>
      <c r="N138" s="75">
        <f t="shared" si="48"/>
        <v>2.3358957262945967E-3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3808</v>
      </c>
      <c r="G139" s="29">
        <v>4562</v>
      </c>
      <c r="H139" s="29">
        <v>4419</v>
      </c>
      <c r="I139" s="29">
        <v>4370.5</v>
      </c>
      <c r="J139" s="74">
        <f t="shared" si="49"/>
        <v>-1.0975333785924413E-2</v>
      </c>
      <c r="K139" s="29">
        <f t="shared" si="50"/>
        <v>-48.5</v>
      </c>
      <c r="L139" s="74">
        <f t="shared" si="51"/>
        <v>7.3832923832923836E-2</v>
      </c>
      <c r="M139" s="29">
        <f t="shared" si="52"/>
        <v>300.5</v>
      </c>
      <c r="N139" s="75">
        <f t="shared" si="48"/>
        <v>1.1427488201226289E-2</v>
      </c>
    </row>
    <row r="140" spans="2:14" x14ac:dyDescent="0.25">
      <c r="B140" s="272"/>
      <c r="C140" s="278"/>
      <c r="D140" s="4" t="s">
        <v>48</v>
      </c>
      <c r="E140" s="29">
        <v>21277.625</v>
      </c>
      <c r="F140" s="29">
        <v>8387.75</v>
      </c>
      <c r="G140" s="29">
        <v>18385.5</v>
      </c>
      <c r="H140" s="29">
        <v>19097</v>
      </c>
      <c r="I140" s="29">
        <v>20011.25</v>
      </c>
      <c r="J140" s="74">
        <f t="shared" si="49"/>
        <v>4.78740116248626E-2</v>
      </c>
      <c r="K140" s="29">
        <f t="shared" si="50"/>
        <v>914.25</v>
      </c>
      <c r="L140" s="74">
        <f t="shared" si="51"/>
        <v>-5.9516745877418176E-2</v>
      </c>
      <c r="M140" s="29">
        <f t="shared" si="52"/>
        <v>-1266.375</v>
      </c>
      <c r="N140" s="75">
        <f t="shared" si="48"/>
        <v>5.2323149128655662E-2</v>
      </c>
    </row>
    <row r="141" spans="2:14" x14ac:dyDescent="0.25">
      <c r="B141" s="272"/>
      <c r="C141" s="278"/>
      <c r="D141" s="4" t="s">
        <v>49</v>
      </c>
      <c r="E141" s="29">
        <v>705.25</v>
      </c>
      <c r="F141" s="29">
        <v>485</v>
      </c>
      <c r="G141" s="29">
        <v>648.75</v>
      </c>
      <c r="H141" s="29">
        <v>659.875</v>
      </c>
      <c r="I141" s="29">
        <v>673</v>
      </c>
      <c r="J141" s="74">
        <f t="shared" si="49"/>
        <v>1.9890130706573306E-2</v>
      </c>
      <c r="K141" s="29">
        <f t="shared" si="50"/>
        <v>13.125</v>
      </c>
      <c r="L141" s="74">
        <f t="shared" si="51"/>
        <v>-4.5728465083303749E-2</v>
      </c>
      <c r="M141" s="29">
        <f t="shared" si="52"/>
        <v>-32.25</v>
      </c>
      <c r="N141" s="75">
        <f t="shared" si="48"/>
        <v>1.7596841458472239E-3</v>
      </c>
    </row>
    <row r="142" spans="2:14" x14ac:dyDescent="0.25">
      <c r="B142" s="272"/>
      <c r="C142" s="278"/>
      <c r="D142" s="4" t="s">
        <v>50</v>
      </c>
      <c r="E142" s="29">
        <v>4121</v>
      </c>
      <c r="F142" s="29">
        <v>2364.5</v>
      </c>
      <c r="G142" s="29">
        <v>4349.75</v>
      </c>
      <c r="H142" s="29">
        <v>4791</v>
      </c>
      <c r="I142" s="29">
        <v>4797</v>
      </c>
      <c r="J142" s="74">
        <f t="shared" si="49"/>
        <v>1.2523481527864089E-3</v>
      </c>
      <c r="K142" s="29">
        <f t="shared" si="50"/>
        <v>6</v>
      </c>
      <c r="L142" s="74">
        <f t="shared" si="51"/>
        <v>0.16403785488959</v>
      </c>
      <c r="M142" s="29">
        <f t="shared" si="52"/>
        <v>676</v>
      </c>
      <c r="N142" s="75">
        <f t="shared" si="48"/>
        <v>1.2542652076714908E-2</v>
      </c>
    </row>
    <row r="143" spans="2:14" x14ac:dyDescent="0.25">
      <c r="B143" s="272"/>
      <c r="C143" s="278"/>
      <c r="D143" s="4" t="s">
        <v>51</v>
      </c>
      <c r="E143" s="29">
        <v>2680.375</v>
      </c>
      <c r="F143" s="29">
        <v>2160.5</v>
      </c>
      <c r="G143" s="29">
        <v>2605.125</v>
      </c>
      <c r="H143" s="29">
        <v>2783.125</v>
      </c>
      <c r="I143" s="29">
        <v>2754.25</v>
      </c>
      <c r="J143" s="74">
        <f t="shared" si="49"/>
        <v>-1.0375028070963355E-2</v>
      </c>
      <c r="K143" s="29">
        <f t="shared" si="50"/>
        <v>-28.875</v>
      </c>
      <c r="L143" s="74">
        <f t="shared" si="51"/>
        <v>2.7561441962411948E-2</v>
      </c>
      <c r="M143" s="29">
        <f t="shared" si="52"/>
        <v>73.875</v>
      </c>
      <c r="N143" s="75">
        <f t="shared" si="48"/>
        <v>7.2015008301630256E-3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3507.875</v>
      </c>
      <c r="G144" s="29">
        <v>6412.375</v>
      </c>
      <c r="H144" s="29">
        <v>6325.75</v>
      </c>
      <c r="I144" s="29">
        <v>6415</v>
      </c>
      <c r="J144" s="40">
        <f t="shared" si="49"/>
        <v>1.4108998932932826E-2</v>
      </c>
      <c r="K144" s="29">
        <f t="shared" si="50"/>
        <v>89.25</v>
      </c>
      <c r="L144" s="40">
        <f t="shared" si="51"/>
        <v>-6.8940493468795383E-2</v>
      </c>
      <c r="M144" s="29">
        <f t="shared" si="52"/>
        <v>-475</v>
      </c>
      <c r="N144" s="42">
        <f t="shared" si="48"/>
        <v>1.6773215149494713E-2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2646.5</v>
      </c>
      <c r="G145" s="71">
        <v>3277.25</v>
      </c>
      <c r="H145" s="71">
        <v>3068.375</v>
      </c>
      <c r="I145" s="71">
        <v>3087.625</v>
      </c>
      <c r="J145" s="61">
        <f t="shared" si="49"/>
        <v>6.2736790646515939E-3</v>
      </c>
      <c r="K145" s="71">
        <f t="shared" si="50"/>
        <v>19.25</v>
      </c>
      <c r="L145" s="61">
        <f t="shared" si="51"/>
        <v>-8.7041691306918967E-2</v>
      </c>
      <c r="M145" s="71">
        <f t="shared" si="52"/>
        <v>-294.375</v>
      </c>
      <c r="N145" s="55">
        <f t="shared" si="48"/>
        <v>8.0731720071642414E-3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2019</v>
      </c>
      <c r="F152" s="14">
        <v>2020</v>
      </c>
      <c r="G152" s="14">
        <v>2021</v>
      </c>
      <c r="H152" s="14">
        <v>2022</v>
      </c>
      <c r="I152" s="14">
        <v>2023</v>
      </c>
      <c r="J152" s="14" t="str">
        <f>CONCATENATE("var. ",RIGHT(I152,2),"/",RIGHT(H152,2))</f>
        <v>var. 23/22</v>
      </c>
      <c r="K152" s="14" t="str">
        <f>CONCATENATE("dif. ",RIGHT(I152,2),"/",RIGHT(H152,2))</f>
        <v>dif. 23/22</v>
      </c>
      <c r="L152" s="14" t="str">
        <f>CONCATENATE("var. ",RIGHT(I152,2),"/",RIGHT(E152,2))</f>
        <v>var. 23/19</v>
      </c>
      <c r="M152" s="14" t="str">
        <f>CONCATENATE("dif. ",RIGHT(I152,2),"/",RIGHT(E152,2))</f>
        <v>dif. 23/19</v>
      </c>
      <c r="N152" s="14" t="str">
        <f>CONCATENATE("cuota ",I152)</f>
        <v>cuota 2023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4831573</v>
      </c>
      <c r="F153" s="64">
        <v>1565303</v>
      </c>
      <c r="G153" s="64">
        <v>2335438</v>
      </c>
      <c r="H153" s="64">
        <v>4757683</v>
      </c>
      <c r="I153" s="64">
        <v>5188807</v>
      </c>
      <c r="J153" s="65">
        <f>I153/H153-1</f>
        <v>9.0616377762032574E-2</v>
      </c>
      <c r="K153" s="64">
        <f>I153-H153</f>
        <v>431124</v>
      </c>
      <c r="L153" s="65">
        <f>I153/E153-1</f>
        <v>7.3937411273719666E-2</v>
      </c>
      <c r="M153" s="64">
        <f>I153-E153</f>
        <v>357234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1762715</v>
      </c>
      <c r="F154" s="16">
        <v>550867</v>
      </c>
      <c r="G154" s="16">
        <v>881045</v>
      </c>
      <c r="H154" s="16">
        <v>1757049</v>
      </c>
      <c r="I154" s="16">
        <v>1888332</v>
      </c>
      <c r="J154" s="18">
        <f t="shared" ref="J154" si="53">I154/H154-1</f>
        <v>7.4717893467968199E-2</v>
      </c>
      <c r="K154" s="16">
        <f t="shared" ref="K154" si="54">I154-H154</f>
        <v>131283</v>
      </c>
      <c r="L154" s="18">
        <f t="shared" ref="L154" si="55">I154/E154-1</f>
        <v>7.1263363618055076E-2</v>
      </c>
      <c r="M154" s="16">
        <f t="shared" ref="M154" si="56">I154-E154</f>
        <v>125617</v>
      </c>
      <c r="N154" s="18">
        <f t="shared" ref="N154:N163" si="57">I154/$I$153</f>
        <v>0.36392411589022294</v>
      </c>
    </row>
    <row r="155" spans="2:14" x14ac:dyDescent="0.25">
      <c r="B155" s="272"/>
      <c r="C155" s="275"/>
      <c r="D155" s="19" t="s">
        <v>45</v>
      </c>
      <c r="E155" s="20">
        <v>1299411</v>
      </c>
      <c r="F155" s="20">
        <v>375345</v>
      </c>
      <c r="G155" s="20">
        <v>492258</v>
      </c>
      <c r="H155" s="20">
        <v>1243535</v>
      </c>
      <c r="I155" s="20">
        <v>1319978</v>
      </c>
      <c r="J155" s="68">
        <f>I155/H155-1</f>
        <v>6.1472334916186533E-2</v>
      </c>
      <c r="K155" s="20">
        <f>I155-H155</f>
        <v>76443</v>
      </c>
      <c r="L155" s="68">
        <f>I155/E155-1</f>
        <v>1.5827940505352078E-2</v>
      </c>
      <c r="M155" s="20">
        <f>I155-E155</f>
        <v>20567</v>
      </c>
      <c r="N155" s="68">
        <f t="shared" si="57"/>
        <v>0.25438949646807058</v>
      </c>
    </row>
    <row r="156" spans="2:14" x14ac:dyDescent="0.25">
      <c r="B156" s="272"/>
      <c r="C156" s="275"/>
      <c r="D156" s="19" t="s">
        <v>46</v>
      </c>
      <c r="E156" s="20">
        <v>45076</v>
      </c>
      <c r="F156" s="20">
        <v>12633</v>
      </c>
      <c r="G156" s="20">
        <v>20161</v>
      </c>
      <c r="H156" s="20">
        <v>37751</v>
      </c>
      <c r="I156" s="20">
        <v>51166</v>
      </c>
      <c r="J156" s="68">
        <f t="shared" ref="J156:J218" si="58">I156/H156-1</f>
        <v>0.3553548250377474</v>
      </c>
      <c r="K156" s="20">
        <f t="shared" ref="K156:K185" si="59">I156-H156</f>
        <v>13415</v>
      </c>
      <c r="L156" s="68">
        <f t="shared" ref="L156:L218" si="60">I156/E156-1</f>
        <v>0.13510515573697757</v>
      </c>
      <c r="M156" s="20">
        <f t="shared" ref="M156:M185" si="61">I156-E156</f>
        <v>6090</v>
      </c>
      <c r="N156" s="68">
        <f t="shared" si="57"/>
        <v>9.8608408445332429E-3</v>
      </c>
    </row>
    <row r="157" spans="2:14" x14ac:dyDescent="0.25">
      <c r="B157" s="272"/>
      <c r="C157" s="275"/>
      <c r="D157" s="19" t="s">
        <v>47</v>
      </c>
      <c r="E157" s="20">
        <v>137126</v>
      </c>
      <c r="F157" s="20">
        <v>55313</v>
      </c>
      <c r="G157" s="20">
        <v>70304</v>
      </c>
      <c r="H157" s="20">
        <v>161080</v>
      </c>
      <c r="I157" s="20">
        <v>179837</v>
      </c>
      <c r="J157" s="68">
        <f t="shared" si="58"/>
        <v>0.116445244598957</v>
      </c>
      <c r="K157" s="20">
        <f t="shared" si="59"/>
        <v>18757</v>
      </c>
      <c r="L157" s="68">
        <f t="shared" si="60"/>
        <v>0.31147266018114728</v>
      </c>
      <c r="M157" s="20">
        <f t="shared" si="61"/>
        <v>42711</v>
      </c>
      <c r="N157" s="68">
        <f t="shared" si="57"/>
        <v>3.4658641186692818E-2</v>
      </c>
    </row>
    <row r="158" spans="2:14" x14ac:dyDescent="0.25">
      <c r="B158" s="272"/>
      <c r="C158" s="275"/>
      <c r="D158" s="19" t="s">
        <v>48</v>
      </c>
      <c r="E158" s="20">
        <v>791721</v>
      </c>
      <c r="F158" s="20">
        <v>225835</v>
      </c>
      <c r="G158" s="20">
        <v>354204</v>
      </c>
      <c r="H158" s="20">
        <v>710225</v>
      </c>
      <c r="I158" s="20">
        <v>797848</v>
      </c>
      <c r="J158" s="68">
        <f t="shared" si="58"/>
        <v>0.12337357879545219</v>
      </c>
      <c r="K158" s="20">
        <f t="shared" si="59"/>
        <v>87623</v>
      </c>
      <c r="L158" s="68">
        <f t="shared" si="60"/>
        <v>7.7388372924300786E-3</v>
      </c>
      <c r="M158" s="20">
        <f t="shared" si="61"/>
        <v>6127</v>
      </c>
      <c r="N158" s="68">
        <f t="shared" si="57"/>
        <v>0.1537632831593081</v>
      </c>
    </row>
    <row r="159" spans="2:14" x14ac:dyDescent="0.25">
      <c r="B159" s="272"/>
      <c r="C159" s="275"/>
      <c r="D159" s="19" t="s">
        <v>49</v>
      </c>
      <c r="E159" s="20">
        <v>55887</v>
      </c>
      <c r="F159" s="20">
        <v>24221</v>
      </c>
      <c r="G159" s="20">
        <v>33444</v>
      </c>
      <c r="H159" s="20">
        <v>51485</v>
      </c>
      <c r="I159" s="20">
        <v>58157</v>
      </c>
      <c r="J159" s="68">
        <f t="shared" si="58"/>
        <v>0.12959114305137409</v>
      </c>
      <c r="K159" s="20">
        <f t="shared" si="59"/>
        <v>6672</v>
      </c>
      <c r="L159" s="68">
        <f t="shared" si="60"/>
        <v>4.0617674951240801E-2</v>
      </c>
      <c r="M159" s="20">
        <f t="shared" si="61"/>
        <v>2270</v>
      </c>
      <c r="N159" s="68">
        <f t="shared" si="57"/>
        <v>1.1208164034622988E-2</v>
      </c>
    </row>
    <row r="160" spans="2:14" x14ac:dyDescent="0.25">
      <c r="B160" s="272"/>
      <c r="C160" s="275"/>
      <c r="D160" s="19" t="s">
        <v>50</v>
      </c>
      <c r="E160" s="20">
        <v>142901</v>
      </c>
      <c r="F160" s="20">
        <v>77467</v>
      </c>
      <c r="G160" s="20">
        <v>107459</v>
      </c>
      <c r="H160" s="20">
        <v>198873</v>
      </c>
      <c r="I160" s="20">
        <v>252588</v>
      </c>
      <c r="J160" s="68">
        <f t="shared" si="58"/>
        <v>0.27009699657570407</v>
      </c>
      <c r="K160" s="20">
        <f t="shared" si="59"/>
        <v>53715</v>
      </c>
      <c r="L160" s="68">
        <f t="shared" si="60"/>
        <v>0.76757335498002122</v>
      </c>
      <c r="M160" s="20">
        <f t="shared" si="61"/>
        <v>109687</v>
      </c>
      <c r="N160" s="68">
        <f t="shared" si="57"/>
        <v>4.8679397788354818E-2</v>
      </c>
    </row>
    <row r="161" spans="2:14" x14ac:dyDescent="0.25">
      <c r="B161" s="272"/>
      <c r="C161" s="275"/>
      <c r="D161" s="19" t="s">
        <v>51</v>
      </c>
      <c r="E161" s="20">
        <v>220415</v>
      </c>
      <c r="F161" s="20">
        <v>103516</v>
      </c>
      <c r="G161" s="20">
        <v>164258</v>
      </c>
      <c r="H161" s="20">
        <v>229131</v>
      </c>
      <c r="I161" s="20">
        <v>239109</v>
      </c>
      <c r="J161" s="68">
        <f t="shared" si="58"/>
        <v>4.3547141155059865E-2</v>
      </c>
      <c r="K161" s="20">
        <f t="shared" si="59"/>
        <v>9978</v>
      </c>
      <c r="L161" s="68">
        <f t="shared" si="60"/>
        <v>8.4812739604836374E-2</v>
      </c>
      <c r="M161" s="20">
        <f t="shared" si="61"/>
        <v>18694</v>
      </c>
      <c r="N161" s="68">
        <f t="shared" si="57"/>
        <v>4.6081690839532091E-2</v>
      </c>
    </row>
    <row r="162" spans="2:14" x14ac:dyDescent="0.25">
      <c r="B162" s="272"/>
      <c r="C162" s="275"/>
      <c r="D162" s="19" t="s">
        <v>52</v>
      </c>
      <c r="E162" s="20">
        <v>250224</v>
      </c>
      <c r="F162" s="20">
        <v>96681</v>
      </c>
      <c r="G162" s="20">
        <v>140346</v>
      </c>
      <c r="H162" s="20">
        <v>257117</v>
      </c>
      <c r="I162" s="20">
        <v>278594</v>
      </c>
      <c r="J162" s="22">
        <f t="shared" si="58"/>
        <v>8.3530066078866927E-2</v>
      </c>
      <c r="K162" s="20">
        <f t="shared" si="59"/>
        <v>21477</v>
      </c>
      <c r="L162" s="22">
        <f t="shared" si="60"/>
        <v>0.1133784129420039</v>
      </c>
      <c r="M162" s="20">
        <f t="shared" si="61"/>
        <v>28370</v>
      </c>
      <c r="N162" s="22">
        <f t="shared" si="57"/>
        <v>5.3691339839774345E-2</v>
      </c>
    </row>
    <row r="163" spans="2:14" x14ac:dyDescent="0.25">
      <c r="B163" s="272"/>
      <c r="C163" s="276"/>
      <c r="D163" s="23" t="s">
        <v>53</v>
      </c>
      <c r="E163" s="69">
        <v>126097</v>
      </c>
      <c r="F163" s="69">
        <v>43425</v>
      </c>
      <c r="G163" s="69">
        <v>71959</v>
      </c>
      <c r="H163" s="69">
        <v>111437</v>
      </c>
      <c r="I163" s="69">
        <v>123198</v>
      </c>
      <c r="J163" s="46">
        <f t="shared" si="58"/>
        <v>0.10553945278498156</v>
      </c>
      <c r="K163" s="69">
        <f t="shared" si="59"/>
        <v>11761</v>
      </c>
      <c r="L163" s="46">
        <f t="shared" si="60"/>
        <v>-2.2990237674171521E-2</v>
      </c>
      <c r="M163" s="69">
        <f t="shared" si="61"/>
        <v>-2899</v>
      </c>
      <c r="N163" s="46">
        <f t="shared" si="57"/>
        <v>2.3743029948888057E-2</v>
      </c>
    </row>
    <row r="164" spans="2:14" x14ac:dyDescent="0.25">
      <c r="B164" s="272"/>
      <c r="C164" s="277" t="s">
        <v>18</v>
      </c>
      <c r="D164" s="63" t="s">
        <v>43</v>
      </c>
      <c r="E164" s="64">
        <v>4924849</v>
      </c>
      <c r="F164" s="64">
        <v>1664028</v>
      </c>
      <c r="G164" s="64">
        <v>2347681</v>
      </c>
      <c r="H164" s="64">
        <v>4832844</v>
      </c>
      <c r="I164" s="64">
        <v>5281361</v>
      </c>
      <c r="J164" s="65">
        <f>I164/H164-1</f>
        <v>9.2806016498773847E-2</v>
      </c>
      <c r="K164" s="64">
        <f>I164-H164</f>
        <v>448517</v>
      </c>
      <c r="L164" s="65">
        <f>I164/E164-1</f>
        <v>7.2390442833881741E-2</v>
      </c>
      <c r="M164" s="64">
        <f>I164-E164</f>
        <v>356512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1799528</v>
      </c>
      <c r="F165" s="27">
        <v>590539</v>
      </c>
      <c r="G165" s="27">
        <v>886032</v>
      </c>
      <c r="H165" s="27">
        <v>1785371</v>
      </c>
      <c r="I165" s="27">
        <v>1925016</v>
      </c>
      <c r="J165" s="80">
        <f t="shared" ref="J165" si="63">I165/H165-1</f>
        <v>7.8216236289264218E-2</v>
      </c>
      <c r="K165" s="27">
        <f t="shared" ref="K165" si="64">I165-H165</f>
        <v>139645</v>
      </c>
      <c r="L165" s="80">
        <f t="shared" ref="L165" si="65">I165/E165-1</f>
        <v>6.9733841318390111E-2</v>
      </c>
      <c r="M165" s="27">
        <f t="shared" ref="M165" si="66">I165-E165</f>
        <v>125488</v>
      </c>
      <c r="N165" s="38">
        <f t="shared" si="62"/>
        <v>0.3644924101950236</v>
      </c>
    </row>
    <row r="166" spans="2:14" x14ac:dyDescent="0.25">
      <c r="B166" s="272"/>
      <c r="C166" s="278"/>
      <c r="D166" s="4" t="s">
        <v>45</v>
      </c>
      <c r="E166" s="29">
        <v>1327537</v>
      </c>
      <c r="F166" s="29">
        <v>404818</v>
      </c>
      <c r="G166" s="29">
        <v>494807</v>
      </c>
      <c r="H166" s="29">
        <v>1265143</v>
      </c>
      <c r="I166" s="29">
        <v>1346080</v>
      </c>
      <c r="J166" s="81">
        <f>I166/H166-1</f>
        <v>6.3974586272065759E-2</v>
      </c>
      <c r="K166" s="29">
        <f>I166-H166</f>
        <v>80937</v>
      </c>
      <c r="L166" s="81">
        <f>I166/E166-1</f>
        <v>1.3967972267439732E-2</v>
      </c>
      <c r="M166" s="29">
        <f>I166-E166</f>
        <v>18543</v>
      </c>
      <c r="N166" s="75">
        <f t="shared" si="62"/>
        <v>0.25487369638242868</v>
      </c>
    </row>
    <row r="167" spans="2:14" x14ac:dyDescent="0.25">
      <c r="B167" s="272"/>
      <c r="C167" s="278"/>
      <c r="D167" s="4" t="s">
        <v>46</v>
      </c>
      <c r="E167" s="29">
        <v>45810</v>
      </c>
      <c r="F167" s="29">
        <v>13335</v>
      </c>
      <c r="G167" s="29">
        <v>20284</v>
      </c>
      <c r="H167" s="29">
        <v>38233</v>
      </c>
      <c r="I167" s="29">
        <v>51566</v>
      </c>
      <c r="J167" s="81">
        <f t="shared" ref="J167:J174" si="67">I167/H167-1</f>
        <v>0.34873015457850554</v>
      </c>
      <c r="K167" s="29">
        <f t="shared" ref="K167:K174" si="68">I167-H167</f>
        <v>13333</v>
      </c>
      <c r="L167" s="81">
        <f t="shared" ref="L167:L174" si="69">I167/E167-1</f>
        <v>0.12564942152368475</v>
      </c>
      <c r="M167" s="29">
        <f t="shared" ref="M167:M174" si="70">I167-E167</f>
        <v>5756</v>
      </c>
      <c r="N167" s="75">
        <f t="shared" si="62"/>
        <v>9.7637711188460694E-3</v>
      </c>
    </row>
    <row r="168" spans="2:14" x14ac:dyDescent="0.25">
      <c r="B168" s="272"/>
      <c r="C168" s="278"/>
      <c r="D168" s="4" t="s">
        <v>47</v>
      </c>
      <c r="E168" s="29">
        <v>139160</v>
      </c>
      <c r="F168" s="29">
        <v>57877</v>
      </c>
      <c r="G168" s="29">
        <v>71245</v>
      </c>
      <c r="H168" s="29">
        <v>164270</v>
      </c>
      <c r="I168" s="29">
        <v>183368</v>
      </c>
      <c r="J168" s="81">
        <f t="shared" si="67"/>
        <v>0.11625981615632797</v>
      </c>
      <c r="K168" s="29">
        <f t="shared" si="68"/>
        <v>19098</v>
      </c>
      <c r="L168" s="81">
        <f t="shared" si="69"/>
        <v>0.31767749353262431</v>
      </c>
      <c r="M168" s="29">
        <f t="shared" si="70"/>
        <v>44208</v>
      </c>
      <c r="N168" s="75">
        <f t="shared" si="62"/>
        <v>3.4719838314404186E-2</v>
      </c>
    </row>
    <row r="169" spans="2:14" x14ac:dyDescent="0.25">
      <c r="B169" s="272"/>
      <c r="C169" s="278"/>
      <c r="D169" s="4" t="s">
        <v>48</v>
      </c>
      <c r="E169" s="29">
        <v>806433</v>
      </c>
      <c r="F169" s="29">
        <v>240954</v>
      </c>
      <c r="G169" s="29">
        <v>355287</v>
      </c>
      <c r="H169" s="29">
        <v>720575</v>
      </c>
      <c r="I169" s="29">
        <v>811299</v>
      </c>
      <c r="J169" s="81">
        <f t="shared" si="67"/>
        <v>0.12590500641848523</v>
      </c>
      <c r="K169" s="29">
        <f t="shared" si="68"/>
        <v>90724</v>
      </c>
      <c r="L169" s="81">
        <f t="shared" si="69"/>
        <v>6.0339792642414292E-3</v>
      </c>
      <c r="M169" s="29">
        <f t="shared" si="70"/>
        <v>4866</v>
      </c>
      <c r="N169" s="75">
        <f t="shared" si="62"/>
        <v>0.15361551690937242</v>
      </c>
    </row>
    <row r="170" spans="2:14" x14ac:dyDescent="0.25">
      <c r="B170" s="272"/>
      <c r="C170" s="278"/>
      <c r="D170" s="4" t="s">
        <v>49</v>
      </c>
      <c r="E170" s="29">
        <v>56230</v>
      </c>
      <c r="F170" s="29">
        <v>24525</v>
      </c>
      <c r="G170" s="29">
        <v>33497</v>
      </c>
      <c r="H170" s="29">
        <v>51855</v>
      </c>
      <c r="I170" s="29">
        <v>58492</v>
      </c>
      <c r="J170" s="81">
        <f t="shared" si="67"/>
        <v>0.127991514800887</v>
      </c>
      <c r="K170" s="29">
        <f t="shared" si="68"/>
        <v>6637</v>
      </c>
      <c r="L170" s="81">
        <f t="shared" si="69"/>
        <v>4.0227636492975227E-2</v>
      </c>
      <c r="M170" s="29">
        <f t="shared" si="70"/>
        <v>2262</v>
      </c>
      <c r="N170" s="75">
        <f t="shared" si="62"/>
        <v>1.1075175508737236E-2</v>
      </c>
    </row>
    <row r="171" spans="2:14" x14ac:dyDescent="0.25">
      <c r="B171" s="272"/>
      <c r="C171" s="278"/>
      <c r="D171" s="4" t="s">
        <v>50</v>
      </c>
      <c r="E171" s="29">
        <v>146100</v>
      </c>
      <c r="F171" s="29">
        <v>80970</v>
      </c>
      <c r="G171" s="29">
        <v>108554</v>
      </c>
      <c r="H171" s="29">
        <v>202302</v>
      </c>
      <c r="I171" s="29">
        <v>255835</v>
      </c>
      <c r="J171" s="81">
        <f t="shared" si="67"/>
        <v>0.26461923263240106</v>
      </c>
      <c r="K171" s="29">
        <f t="shared" si="68"/>
        <v>53533</v>
      </c>
      <c r="L171" s="81">
        <f t="shared" si="69"/>
        <v>0.75109514031485292</v>
      </c>
      <c r="M171" s="29">
        <f t="shared" si="70"/>
        <v>109735</v>
      </c>
      <c r="N171" s="75">
        <f t="shared" si="62"/>
        <v>4.8441112054260257E-2</v>
      </c>
    </row>
    <row r="172" spans="2:14" x14ac:dyDescent="0.25">
      <c r="B172" s="272"/>
      <c r="C172" s="278"/>
      <c r="D172" s="4" t="s">
        <v>51</v>
      </c>
      <c r="E172" s="29">
        <v>221911</v>
      </c>
      <c r="F172" s="29">
        <v>104957</v>
      </c>
      <c r="G172" s="29">
        <v>164413</v>
      </c>
      <c r="H172" s="29">
        <v>230406</v>
      </c>
      <c r="I172" s="29">
        <v>240602</v>
      </c>
      <c r="J172" s="81">
        <f t="shared" si="67"/>
        <v>4.4252319818060215E-2</v>
      </c>
      <c r="K172" s="29">
        <f t="shared" si="68"/>
        <v>10196</v>
      </c>
      <c r="L172" s="81">
        <f t="shared" si="69"/>
        <v>8.4227460558512268E-2</v>
      </c>
      <c r="M172" s="29">
        <f t="shared" si="70"/>
        <v>18691</v>
      </c>
      <c r="N172" s="75">
        <f t="shared" si="62"/>
        <v>4.5556817646057519E-2</v>
      </c>
    </row>
    <row r="173" spans="2:14" x14ac:dyDescent="0.25">
      <c r="B173" s="272"/>
      <c r="C173" s="278"/>
      <c r="D173" s="4" t="s">
        <v>52</v>
      </c>
      <c r="E173" s="29">
        <v>254169</v>
      </c>
      <c r="F173" s="29">
        <v>100783</v>
      </c>
      <c r="G173" s="29">
        <v>141329</v>
      </c>
      <c r="H173" s="29">
        <v>261644</v>
      </c>
      <c r="I173" s="29">
        <v>283635</v>
      </c>
      <c r="J173" s="31">
        <f t="shared" si="67"/>
        <v>8.4049318921893823E-2</v>
      </c>
      <c r="K173" s="29">
        <f t="shared" si="68"/>
        <v>21991</v>
      </c>
      <c r="L173" s="31">
        <f t="shared" si="69"/>
        <v>0.11593073899649453</v>
      </c>
      <c r="M173" s="29">
        <f t="shared" si="70"/>
        <v>29466</v>
      </c>
      <c r="N173" s="42">
        <f t="shared" si="62"/>
        <v>5.3704906746575361E-2</v>
      </c>
    </row>
    <row r="174" spans="2:14" x14ac:dyDescent="0.25">
      <c r="B174" s="272"/>
      <c r="C174" s="279"/>
      <c r="D174" s="32" t="s">
        <v>53</v>
      </c>
      <c r="E174" s="71">
        <v>127971</v>
      </c>
      <c r="F174" s="71">
        <v>45270</v>
      </c>
      <c r="G174" s="71">
        <v>72233</v>
      </c>
      <c r="H174" s="71">
        <v>113045</v>
      </c>
      <c r="I174" s="71">
        <v>125468</v>
      </c>
      <c r="J174" s="72">
        <f t="shared" si="67"/>
        <v>0.10989428988455918</v>
      </c>
      <c r="K174" s="71">
        <f t="shared" si="68"/>
        <v>12423</v>
      </c>
      <c r="L174" s="72">
        <f t="shared" si="69"/>
        <v>-1.955911886286732E-2</v>
      </c>
      <c r="M174" s="71">
        <f t="shared" si="70"/>
        <v>-2503</v>
      </c>
      <c r="N174" s="55">
        <f t="shared" si="62"/>
        <v>2.3756755124294666E-2</v>
      </c>
    </row>
    <row r="175" spans="2:14" x14ac:dyDescent="0.25">
      <c r="B175" s="272"/>
      <c r="C175" s="274" t="s">
        <v>21</v>
      </c>
      <c r="D175" s="63" t="s">
        <v>43</v>
      </c>
      <c r="E175" s="64">
        <v>34034766</v>
      </c>
      <c r="F175" s="64">
        <v>10243785</v>
      </c>
      <c r="G175" s="64">
        <v>13903380</v>
      </c>
      <c r="H175" s="64">
        <v>31405937</v>
      </c>
      <c r="I175" s="64">
        <v>34509923</v>
      </c>
      <c r="J175" s="65">
        <f t="shared" si="58"/>
        <v>9.8834370074677214E-2</v>
      </c>
      <c r="K175" s="64">
        <f t="shared" si="59"/>
        <v>3103986</v>
      </c>
      <c r="L175" s="65">
        <f t="shared" si="60"/>
        <v>1.3960930420382489E-2</v>
      </c>
      <c r="M175" s="64">
        <f t="shared" si="61"/>
        <v>475157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13105945</v>
      </c>
      <c r="F176" s="16">
        <v>3913809</v>
      </c>
      <c r="G176" s="16">
        <v>5763674</v>
      </c>
      <c r="H176" s="16">
        <v>12632387</v>
      </c>
      <c r="I176" s="16">
        <v>13590517</v>
      </c>
      <c r="J176" s="18">
        <f t="shared" si="58"/>
        <v>7.5847106330735325E-2</v>
      </c>
      <c r="K176" s="16">
        <f t="shared" si="59"/>
        <v>958130</v>
      </c>
      <c r="L176" s="18">
        <f t="shared" si="60"/>
        <v>3.6973449835170147E-2</v>
      </c>
      <c r="M176" s="16">
        <f t="shared" si="61"/>
        <v>484572</v>
      </c>
      <c r="N176" s="18">
        <f t="shared" ref="N176:N185" si="71">I176/$I$175</f>
        <v>0.39381475872896038</v>
      </c>
    </row>
    <row r="177" spans="2:14" x14ac:dyDescent="0.25">
      <c r="B177" s="272"/>
      <c r="C177" s="275"/>
      <c r="D177" s="19" t="s">
        <v>45</v>
      </c>
      <c r="E177" s="20">
        <v>10093577</v>
      </c>
      <c r="F177" s="20">
        <v>2858440</v>
      </c>
      <c r="G177" s="20">
        <v>3367162</v>
      </c>
      <c r="H177" s="20">
        <v>8865243</v>
      </c>
      <c r="I177" s="20">
        <v>9739308</v>
      </c>
      <c r="J177" s="68">
        <f t="shared" si="58"/>
        <v>9.8594590131370285E-2</v>
      </c>
      <c r="K177" s="20">
        <f t="shared" si="59"/>
        <v>874065</v>
      </c>
      <c r="L177" s="68">
        <f t="shared" si="60"/>
        <v>-3.5098459148823036E-2</v>
      </c>
      <c r="M177" s="20">
        <f t="shared" si="61"/>
        <v>-354269</v>
      </c>
      <c r="N177" s="68">
        <f t="shared" si="71"/>
        <v>0.28221761027980269</v>
      </c>
    </row>
    <row r="178" spans="2:14" x14ac:dyDescent="0.25">
      <c r="B178" s="272"/>
      <c r="C178" s="275"/>
      <c r="D178" s="19" t="s">
        <v>46</v>
      </c>
      <c r="E178" s="20">
        <v>234787</v>
      </c>
      <c r="F178" s="20">
        <v>65275</v>
      </c>
      <c r="G178" s="20">
        <v>98762</v>
      </c>
      <c r="H178" s="20">
        <v>168339</v>
      </c>
      <c r="I178" s="20">
        <v>182035</v>
      </c>
      <c r="J178" s="68">
        <f t="shared" si="58"/>
        <v>8.1359637398344953E-2</v>
      </c>
      <c r="K178" s="20">
        <f t="shared" si="59"/>
        <v>13696</v>
      </c>
      <c r="L178" s="68">
        <f t="shared" si="60"/>
        <v>-0.22468024209176829</v>
      </c>
      <c r="M178" s="20">
        <f t="shared" si="61"/>
        <v>-52752</v>
      </c>
      <c r="N178" s="68">
        <f t="shared" si="71"/>
        <v>5.274859639646255E-3</v>
      </c>
    </row>
    <row r="179" spans="2:14" x14ac:dyDescent="0.25">
      <c r="B179" s="272"/>
      <c r="C179" s="275"/>
      <c r="D179" s="19" t="s">
        <v>47</v>
      </c>
      <c r="E179" s="20">
        <v>834528</v>
      </c>
      <c r="F179" s="20">
        <v>295880</v>
      </c>
      <c r="G179" s="20">
        <v>419370</v>
      </c>
      <c r="H179" s="20">
        <v>1014697</v>
      </c>
      <c r="I179" s="20">
        <v>1034949</v>
      </c>
      <c r="J179" s="68">
        <f t="shared" si="58"/>
        <v>1.9958667464277546E-2</v>
      </c>
      <c r="K179" s="20">
        <f t="shared" si="59"/>
        <v>20252</v>
      </c>
      <c r="L179" s="68">
        <f t="shared" si="60"/>
        <v>0.24016090532612444</v>
      </c>
      <c r="M179" s="20">
        <f t="shared" si="61"/>
        <v>200421</v>
      </c>
      <c r="N179" s="68">
        <f t="shared" si="71"/>
        <v>2.9989895949637441E-2</v>
      </c>
    </row>
    <row r="180" spans="2:14" x14ac:dyDescent="0.25">
      <c r="B180" s="272"/>
      <c r="C180" s="275"/>
      <c r="D180" s="19" t="s">
        <v>48</v>
      </c>
      <c r="E180" s="20">
        <v>5492551</v>
      </c>
      <c r="F180" s="20">
        <v>1546641</v>
      </c>
      <c r="G180" s="20">
        <v>1967362</v>
      </c>
      <c r="H180" s="20">
        <v>4352393</v>
      </c>
      <c r="I180" s="20">
        <v>5123327</v>
      </c>
      <c r="J180" s="68">
        <f t="shared" si="58"/>
        <v>0.17712876571577985</v>
      </c>
      <c r="K180" s="20">
        <f t="shared" si="59"/>
        <v>770934</v>
      </c>
      <c r="L180" s="68">
        <f t="shared" si="60"/>
        <v>-6.7222680317397199E-2</v>
      </c>
      <c r="M180" s="20">
        <f t="shared" si="61"/>
        <v>-369224</v>
      </c>
      <c r="N180" s="68">
        <f t="shared" si="71"/>
        <v>0.14845953148026439</v>
      </c>
    </row>
    <row r="181" spans="2:14" x14ac:dyDescent="0.25">
      <c r="B181" s="272"/>
      <c r="C181" s="275"/>
      <c r="D181" s="19" t="s">
        <v>49</v>
      </c>
      <c r="E181" s="20">
        <v>136126</v>
      </c>
      <c r="F181" s="20">
        <v>59047</v>
      </c>
      <c r="G181" s="20">
        <v>83402</v>
      </c>
      <c r="H181" s="20">
        <v>137757</v>
      </c>
      <c r="I181" s="20">
        <v>148334</v>
      </c>
      <c r="J181" s="68">
        <f t="shared" si="58"/>
        <v>7.6780127325653202E-2</v>
      </c>
      <c r="K181" s="20">
        <f t="shared" si="59"/>
        <v>10577</v>
      </c>
      <c r="L181" s="68">
        <f t="shared" si="60"/>
        <v>8.9681618500506932E-2</v>
      </c>
      <c r="M181" s="20">
        <f t="shared" si="61"/>
        <v>12208</v>
      </c>
      <c r="N181" s="68">
        <f t="shared" si="71"/>
        <v>4.2982999411502595E-3</v>
      </c>
    </row>
    <row r="182" spans="2:14" x14ac:dyDescent="0.25">
      <c r="B182" s="272"/>
      <c r="C182" s="275"/>
      <c r="D182" s="19" t="s">
        <v>50</v>
      </c>
      <c r="E182" s="20">
        <v>1055815</v>
      </c>
      <c r="F182" s="20">
        <v>442013</v>
      </c>
      <c r="G182" s="20">
        <v>749212</v>
      </c>
      <c r="H182" s="20">
        <v>1316064</v>
      </c>
      <c r="I182" s="20">
        <v>1447168</v>
      </c>
      <c r="J182" s="68">
        <f t="shared" si="58"/>
        <v>9.9618255647141885E-2</v>
      </c>
      <c r="K182" s="20">
        <f t="shared" si="59"/>
        <v>131104</v>
      </c>
      <c r="L182" s="68">
        <f t="shared" si="60"/>
        <v>0.37066436828421656</v>
      </c>
      <c r="M182" s="20">
        <f t="shared" si="61"/>
        <v>391353</v>
      </c>
      <c r="N182" s="68">
        <f t="shared" si="71"/>
        <v>4.1934837119167144E-2</v>
      </c>
    </row>
    <row r="183" spans="2:14" x14ac:dyDescent="0.25">
      <c r="B183" s="272"/>
      <c r="C183" s="275"/>
      <c r="D183" s="19" t="s">
        <v>51</v>
      </c>
      <c r="E183" s="20">
        <v>503437</v>
      </c>
      <c r="F183" s="20">
        <v>216673</v>
      </c>
      <c r="G183" s="20">
        <v>359169</v>
      </c>
      <c r="H183" s="20">
        <v>543499</v>
      </c>
      <c r="I183" s="20">
        <v>576462</v>
      </c>
      <c r="J183" s="68">
        <f t="shared" si="58"/>
        <v>6.0649605611049928E-2</v>
      </c>
      <c r="K183" s="20">
        <f t="shared" si="59"/>
        <v>32963</v>
      </c>
      <c r="L183" s="68">
        <f t="shared" si="60"/>
        <v>0.14505290632194301</v>
      </c>
      <c r="M183" s="20">
        <f t="shared" si="61"/>
        <v>73025</v>
      </c>
      <c r="N183" s="68">
        <f t="shared" si="71"/>
        <v>1.6704238951793661E-2</v>
      </c>
    </row>
    <row r="184" spans="2:14" x14ac:dyDescent="0.25">
      <c r="B184" s="272"/>
      <c r="C184" s="275"/>
      <c r="D184" s="19" t="s">
        <v>52</v>
      </c>
      <c r="E184" s="20">
        <v>1856756</v>
      </c>
      <c r="F184" s="20">
        <v>610766</v>
      </c>
      <c r="G184" s="20">
        <v>774989</v>
      </c>
      <c r="H184" s="20">
        <v>1753117</v>
      </c>
      <c r="I184" s="20">
        <v>1886738</v>
      </c>
      <c r="J184" s="22">
        <f t="shared" si="58"/>
        <v>7.6219100037247856E-2</v>
      </c>
      <c r="K184" s="20">
        <f t="shared" si="59"/>
        <v>133621</v>
      </c>
      <c r="L184" s="22">
        <f t="shared" si="60"/>
        <v>1.6147517498260378E-2</v>
      </c>
      <c r="M184" s="20">
        <f t="shared" si="61"/>
        <v>29982</v>
      </c>
      <c r="N184" s="22">
        <f t="shared" si="71"/>
        <v>5.4672332940296622E-2</v>
      </c>
    </row>
    <row r="185" spans="2:14" x14ac:dyDescent="0.25">
      <c r="B185" s="272"/>
      <c r="C185" s="276"/>
      <c r="D185" s="23" t="s">
        <v>53</v>
      </c>
      <c r="E185" s="69">
        <v>721244</v>
      </c>
      <c r="F185" s="69">
        <v>235241</v>
      </c>
      <c r="G185" s="69">
        <v>320278</v>
      </c>
      <c r="H185" s="69">
        <v>622441</v>
      </c>
      <c r="I185" s="69">
        <v>781085</v>
      </c>
      <c r="J185" s="46">
        <f t="shared" si="58"/>
        <v>0.25487395592513984</v>
      </c>
      <c r="K185" s="69">
        <f t="shared" si="59"/>
        <v>158644</v>
      </c>
      <c r="L185" s="46">
        <f t="shared" si="60"/>
        <v>8.2969147750275862E-2</v>
      </c>
      <c r="M185" s="69">
        <f t="shared" si="61"/>
        <v>59841</v>
      </c>
      <c r="N185" s="46">
        <f t="shared" si="71"/>
        <v>2.2633634969281155E-2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7.0442412853950467</v>
      </c>
      <c r="F186" s="73">
        <f t="shared" si="72"/>
        <v>6.5442824807720932</v>
      </c>
      <c r="G186" s="73">
        <f t="shared" si="72"/>
        <v>5.9532216226677823</v>
      </c>
      <c r="H186" s="73">
        <f t="shared" si="72"/>
        <v>6.6010991064347921</v>
      </c>
      <c r="I186" s="73">
        <f t="shared" si="72"/>
        <v>6.6508395860551373</v>
      </c>
      <c r="J186" s="65">
        <f t="shared" si="58"/>
        <v>7.5351814627140357E-3</v>
      </c>
      <c r="K186" s="73">
        <f t="shared" ref="K186:K187" si="73">(I186-H186)</f>
        <v>4.9740479620345113E-2</v>
      </c>
      <c r="L186" s="65">
        <f t="shared" si="60"/>
        <v>-5.5847277712584353E-2</v>
      </c>
      <c r="M186" s="73">
        <f t="shared" ref="M186:M187" si="74">(I186-E186)</f>
        <v>-0.39340169933990943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7.4350901875799549</v>
      </c>
      <c r="F187" s="37">
        <f t="shared" si="72"/>
        <v>7.1048165891222386</v>
      </c>
      <c r="G187" s="37">
        <f t="shared" si="72"/>
        <v>6.5418610854156141</v>
      </c>
      <c r="H187" s="37">
        <f t="shared" si="72"/>
        <v>7.1895473603752658</v>
      </c>
      <c r="I187" s="37">
        <f t="shared" si="72"/>
        <v>7.1971014630901768</v>
      </c>
      <c r="J187" s="80">
        <f t="shared" si="58"/>
        <v>1.0507063012819007E-3</v>
      </c>
      <c r="K187" s="37">
        <f t="shared" si="73"/>
        <v>7.5541027149110818E-3</v>
      </c>
      <c r="L187" s="80">
        <f t="shared" si="60"/>
        <v>-3.2008855102703349E-2</v>
      </c>
      <c r="M187" s="37">
        <f t="shared" si="74"/>
        <v>-0.23798872448977804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7.7678094151888821</v>
      </c>
      <c r="F188" s="41">
        <f>F177/F155</f>
        <v>7.6155004062928775</v>
      </c>
      <c r="G188" s="41">
        <f>G177/G155</f>
        <v>6.8402382490482632</v>
      </c>
      <c r="H188" s="41">
        <f>H177/H155</f>
        <v>7.1290659289847085</v>
      </c>
      <c r="I188" s="41">
        <f>I177/I155</f>
        <v>7.378386609473794</v>
      </c>
      <c r="J188" s="81">
        <f t="shared" si="58"/>
        <v>3.4972418963811203E-2</v>
      </c>
      <c r="K188" s="41">
        <f>(I188-H188)</f>
        <v>0.24932068048908551</v>
      </c>
      <c r="L188" s="81">
        <f t="shared" si="60"/>
        <v>-5.0132899109705975E-2</v>
      </c>
      <c r="M188" s="41">
        <f>(I188-E188)</f>
        <v>-0.38942280571508814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5.2086919868666248</v>
      </c>
      <c r="F189" s="41">
        <f t="shared" si="75"/>
        <v>5.1670228765930499</v>
      </c>
      <c r="G189" s="41">
        <f t="shared" si="75"/>
        <v>4.8986657407866669</v>
      </c>
      <c r="H189" s="41">
        <f t="shared" si="75"/>
        <v>4.4591931339567168</v>
      </c>
      <c r="I189" s="41">
        <f t="shared" si="75"/>
        <v>3.5577336512527848</v>
      </c>
      <c r="J189" s="81">
        <f t="shared" si="58"/>
        <v>-0.20215753290417626</v>
      </c>
      <c r="K189" s="41">
        <f t="shared" ref="K189:K196" si="76">(I189-H189)</f>
        <v>-0.90145948270393195</v>
      </c>
      <c r="L189" s="81">
        <f t="shared" si="60"/>
        <v>-0.31696217395396442</v>
      </c>
      <c r="M189" s="41">
        <f t="shared" ref="M189:M196" si="77">(I189-E189)</f>
        <v>-1.65095833561384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6.0858480521564111</v>
      </c>
      <c r="F190" s="41">
        <f t="shared" si="75"/>
        <v>5.3491945835517871</v>
      </c>
      <c r="G190" s="41">
        <f t="shared" si="75"/>
        <v>5.9650944469731453</v>
      </c>
      <c r="H190" s="41">
        <f t="shared" si="75"/>
        <v>6.2993357337968714</v>
      </c>
      <c r="I190" s="41">
        <f t="shared" si="75"/>
        <v>5.7549280737556785</v>
      </c>
      <c r="J190" s="81">
        <f t="shared" si="58"/>
        <v>-8.642302665666235E-2</v>
      </c>
      <c r="K190" s="41">
        <f t="shared" si="76"/>
        <v>-0.5444076600411929</v>
      </c>
      <c r="L190" s="81">
        <f t="shared" si="60"/>
        <v>-5.4375327080911418E-2</v>
      </c>
      <c r="M190" s="41">
        <f t="shared" si="77"/>
        <v>-0.33091997840073262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6.9374830274806403</v>
      </c>
      <c r="F191" s="41">
        <f t="shared" si="75"/>
        <v>6.8485442911860428</v>
      </c>
      <c r="G191" s="41">
        <f t="shared" si="75"/>
        <v>5.5543189800228117</v>
      </c>
      <c r="H191" s="41">
        <f t="shared" si="75"/>
        <v>6.1281889542046537</v>
      </c>
      <c r="I191" s="41">
        <f t="shared" si="75"/>
        <v>6.4214324031645127</v>
      </c>
      <c r="J191" s="81">
        <f t="shared" si="58"/>
        <v>4.7851567755374136E-2</v>
      </c>
      <c r="K191" s="41">
        <f t="shared" si="76"/>
        <v>0.29324344895985899</v>
      </c>
      <c r="L191" s="81">
        <f t="shared" si="60"/>
        <v>-7.4385857561302338E-2</v>
      </c>
      <c r="M191" s="41">
        <f t="shared" si="77"/>
        <v>-0.51605062431612758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2.4357363966575409</v>
      </c>
      <c r="F192" s="41">
        <f t="shared" si="75"/>
        <v>2.437843193922629</v>
      </c>
      <c r="G192" s="41">
        <f t="shared" si="75"/>
        <v>2.4937806482478173</v>
      </c>
      <c r="H192" s="41">
        <f t="shared" si="75"/>
        <v>2.6756725259784404</v>
      </c>
      <c r="I192" s="41">
        <f t="shared" si="75"/>
        <v>2.5505786061867015</v>
      </c>
      <c r="J192" s="81">
        <f t="shared" si="58"/>
        <v>-4.6752328088428774E-2</v>
      </c>
      <c r="K192" s="41">
        <f t="shared" si="76"/>
        <v>-0.12509391979173889</v>
      </c>
      <c r="L192" s="81">
        <f t="shared" si="60"/>
        <v>4.714886622655623E-2</v>
      </c>
      <c r="M192" s="41">
        <f t="shared" si="77"/>
        <v>0.11484220952916058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7.3884367499177754</v>
      </c>
      <c r="F193" s="41">
        <f t="shared" si="75"/>
        <v>5.7058231246853497</v>
      </c>
      <c r="G193" s="41">
        <f t="shared" si="75"/>
        <v>6.9720730697289195</v>
      </c>
      <c r="H193" s="41">
        <f t="shared" si="75"/>
        <v>6.6176102336667117</v>
      </c>
      <c r="I193" s="41">
        <f t="shared" si="75"/>
        <v>5.729361648217651</v>
      </c>
      <c r="J193" s="81">
        <f t="shared" si="58"/>
        <v>-0.13422497761051977</v>
      </c>
      <c r="K193" s="41">
        <f t="shared" si="76"/>
        <v>-0.88824858544906071</v>
      </c>
      <c r="L193" s="81">
        <f t="shared" si="60"/>
        <v>-0.22455022054815421</v>
      </c>
      <c r="M193" s="41">
        <f t="shared" si="77"/>
        <v>-1.6590751017001244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2.2840414672322664</v>
      </c>
      <c r="F194" s="41">
        <f t="shared" si="75"/>
        <v>2.0931353607171839</v>
      </c>
      <c r="G194" s="41">
        <f t="shared" si="75"/>
        <v>2.1866149593931499</v>
      </c>
      <c r="H194" s="41">
        <f t="shared" si="75"/>
        <v>2.3720011696365835</v>
      </c>
      <c r="I194" s="41">
        <f t="shared" si="75"/>
        <v>2.410875374829053</v>
      </c>
      <c r="J194" s="81">
        <f t="shared" si="58"/>
        <v>1.6388779942476006E-2</v>
      </c>
      <c r="K194" s="41">
        <f t="shared" si="76"/>
        <v>3.8874205192469535E-2</v>
      </c>
      <c r="L194" s="81">
        <f t="shared" si="60"/>
        <v>5.5530475000736379E-2</v>
      </c>
      <c r="M194" s="41">
        <f t="shared" si="77"/>
        <v>0.12683390759678659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7.4203753436920517</v>
      </c>
      <c r="F195" s="41">
        <f t="shared" si="75"/>
        <v>6.3173322576307651</v>
      </c>
      <c r="G195" s="41">
        <f t="shared" si="75"/>
        <v>5.5219885141008653</v>
      </c>
      <c r="H195" s="41">
        <f t="shared" si="75"/>
        <v>6.81836284648623</v>
      </c>
      <c r="I195" s="41">
        <f t="shared" si="75"/>
        <v>6.7723569064660403</v>
      </c>
      <c r="J195" s="31">
        <f t="shared" si="58"/>
        <v>-6.7473587217345976E-3</v>
      </c>
      <c r="K195" s="41">
        <f t="shared" si="76"/>
        <v>-4.6005940020189762E-2</v>
      </c>
      <c r="L195" s="31">
        <f t="shared" si="60"/>
        <v>-8.732960358627706E-2</v>
      </c>
      <c r="M195" s="41">
        <f t="shared" si="77"/>
        <v>-0.64801843722601138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5.7197554263781054</v>
      </c>
      <c r="F196" s="77">
        <f t="shared" si="75"/>
        <v>5.4171790443293037</v>
      </c>
      <c r="G196" s="77">
        <f t="shared" si="75"/>
        <v>4.4508400617018022</v>
      </c>
      <c r="H196" s="77">
        <f t="shared" si="75"/>
        <v>5.585586474869209</v>
      </c>
      <c r="I196" s="77">
        <f t="shared" si="75"/>
        <v>6.340078572704102</v>
      </c>
      <c r="J196" s="72">
        <f t="shared" si="58"/>
        <v>0.13507840246132075</v>
      </c>
      <c r="K196" s="77">
        <f t="shared" si="76"/>
        <v>0.75449209783489302</v>
      </c>
      <c r="L196" s="72">
        <f t="shared" si="60"/>
        <v>0.10845273968624936</v>
      </c>
      <c r="M196" s="77">
        <f t="shared" si="77"/>
        <v>0.62032314632599661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0.70566445218302065</v>
      </c>
      <c r="F197" s="65">
        <v>0.42151592636549812</v>
      </c>
      <c r="G197" s="65">
        <v>0.46071549284573426</v>
      </c>
      <c r="H197" s="65">
        <v>0.69548218463868861</v>
      </c>
      <c r="I197" s="65">
        <v>0.75317428421984389</v>
      </c>
      <c r="J197" s="65">
        <f t="shared" si="58"/>
        <v>8.2952663426061779E-2</v>
      </c>
      <c r="K197" s="73">
        <f>(I197-H197)*100</f>
        <v>5.7692099581155283</v>
      </c>
      <c r="L197" s="65">
        <f t="shared" ref="L197" si="78">I197/F197-1</f>
        <v>0.78682283897088978</v>
      </c>
      <c r="M197" s="73">
        <f t="shared" ref="M197" si="79">I197-F197</f>
        <v>0.33165835785434578</v>
      </c>
      <c r="N197" s="65"/>
    </row>
    <row r="198" spans="2:14" x14ac:dyDescent="0.25">
      <c r="B198" s="272"/>
      <c r="C198" s="281"/>
      <c r="D198" s="15" t="s">
        <v>44</v>
      </c>
      <c r="E198" s="18">
        <v>0.76972196158821105</v>
      </c>
      <c r="F198" s="18">
        <v>0.49563348888170433</v>
      </c>
      <c r="G198" s="18">
        <v>0.53007392392769836</v>
      </c>
      <c r="H198" s="18">
        <v>0.78235212112064911</v>
      </c>
      <c r="I198" s="18">
        <v>0.81120905005064936</v>
      </c>
      <c r="J198" s="18">
        <f t="shared" si="58"/>
        <v>3.6884835039068253E-2</v>
      </c>
      <c r="K198" s="44">
        <f t="shared" ref="K198" si="80">(I198-H198)*100</f>
        <v>2.8856928930000247</v>
      </c>
      <c r="L198" s="18">
        <f t="shared" si="60"/>
        <v>5.3898797920271857E-2</v>
      </c>
      <c r="M198" s="44">
        <f t="shared" ref="M198" si="81">(I198-E198)*100</f>
        <v>4.1487088462438315</v>
      </c>
      <c r="N198" s="18"/>
    </row>
    <row r="199" spans="2:14" x14ac:dyDescent="0.25">
      <c r="B199" s="272"/>
      <c r="C199" s="281"/>
      <c r="D199" s="19" t="s">
        <v>45</v>
      </c>
      <c r="E199" s="68">
        <v>0.67192823926387557</v>
      </c>
      <c r="F199" s="68">
        <v>0.41641203353334449</v>
      </c>
      <c r="G199" s="68">
        <v>0.38237984856351559</v>
      </c>
      <c r="H199" s="68">
        <v>0.63514820255836268</v>
      </c>
      <c r="I199" s="68">
        <v>0.71202240207954559</v>
      </c>
      <c r="J199" s="68">
        <f t="shared" si="58"/>
        <v>0.12103348354216448</v>
      </c>
      <c r="K199" s="45">
        <f>(I199-H199)*100</f>
        <v>7.6874199521182902</v>
      </c>
      <c r="L199" s="68">
        <f t="shared" si="60"/>
        <v>5.96703047628937E-2</v>
      </c>
      <c r="M199" s="45">
        <f>(I199-E199)*100</f>
        <v>4.0094162815670025</v>
      </c>
      <c r="N199" s="68"/>
    </row>
    <row r="200" spans="2:14" x14ac:dyDescent="0.25">
      <c r="B200" s="272"/>
      <c r="C200" s="281"/>
      <c r="D200" s="19" t="s">
        <v>46</v>
      </c>
      <c r="E200" s="68">
        <v>0.57076491108653105</v>
      </c>
      <c r="F200" s="68">
        <v>0.42174668708366447</v>
      </c>
      <c r="G200" s="68">
        <v>0.40408330264719122</v>
      </c>
      <c r="H200" s="68">
        <v>0.53778304538949095</v>
      </c>
      <c r="I200" s="68">
        <v>0.55454348826086564</v>
      </c>
      <c r="J200" s="68">
        <f t="shared" si="58"/>
        <v>3.1165807503722665E-2</v>
      </c>
      <c r="K200" s="45">
        <f t="shared" ref="K200:K207" si="82">(I200-H200)*100</f>
        <v>1.6760442871374681</v>
      </c>
      <c r="L200" s="68">
        <f t="shared" si="60"/>
        <v>-2.8420497670022637E-2</v>
      </c>
      <c r="M200" s="45">
        <f t="shared" ref="M200:M207" si="83">(I200-E200)*100</f>
        <v>-1.622142282566541</v>
      </c>
      <c r="N200" s="68"/>
    </row>
    <row r="201" spans="2:14" x14ac:dyDescent="0.25">
      <c r="B201" s="272"/>
      <c r="C201" s="281"/>
      <c r="D201" s="19" t="s">
        <v>47</v>
      </c>
      <c r="E201" s="68">
        <v>0.56176365655817706</v>
      </c>
      <c r="F201" s="68">
        <v>0.31148476369141237</v>
      </c>
      <c r="G201" s="68">
        <v>0.28621210694206145</v>
      </c>
      <c r="H201" s="68">
        <v>0.60938004840462912</v>
      </c>
      <c r="I201" s="68">
        <v>0.6452598187198163</v>
      </c>
      <c r="J201" s="68">
        <f t="shared" si="58"/>
        <v>5.8879135293518736E-2</v>
      </c>
      <c r="K201" s="45">
        <f t="shared" si="82"/>
        <v>3.5879770315187187</v>
      </c>
      <c r="L201" s="68">
        <f t="shared" si="60"/>
        <v>0.14863218933244093</v>
      </c>
      <c r="M201" s="45">
        <f t="shared" si="83"/>
        <v>8.3496162161639234</v>
      </c>
      <c r="N201" s="68"/>
    </row>
    <row r="202" spans="2:14" x14ac:dyDescent="0.25">
      <c r="B202" s="272"/>
      <c r="C202" s="281"/>
      <c r="D202" s="19" t="s">
        <v>48</v>
      </c>
      <c r="E202" s="68">
        <v>0.70518161483742259</v>
      </c>
      <c r="F202" s="68">
        <v>0.48948502261743165</v>
      </c>
      <c r="G202" s="68">
        <v>0.48615455783025679</v>
      </c>
      <c r="H202" s="68">
        <v>0.6493275173640638</v>
      </c>
      <c r="I202" s="68">
        <v>0.73071425433679682</v>
      </c>
      <c r="J202" s="68">
        <f t="shared" si="58"/>
        <v>0.12534003995875831</v>
      </c>
      <c r="K202" s="45">
        <f t="shared" si="82"/>
        <v>8.1386736972733011</v>
      </c>
      <c r="L202" s="68">
        <f t="shared" si="60"/>
        <v>3.6207182606796451E-2</v>
      </c>
      <c r="M202" s="45">
        <f t="shared" si="83"/>
        <v>2.5532639499374232</v>
      </c>
      <c r="N202" s="68"/>
    </row>
    <row r="203" spans="2:14" x14ac:dyDescent="0.25">
      <c r="B203" s="272"/>
      <c r="C203" s="281"/>
      <c r="D203" s="19" t="s">
        <v>49</v>
      </c>
      <c r="E203" s="68">
        <v>0.52295410715246138</v>
      </c>
      <c r="F203" s="68">
        <v>0.5147906295498732</v>
      </c>
      <c r="G203" s="68">
        <v>0.42945341263098274</v>
      </c>
      <c r="H203" s="68">
        <v>0.57741590694750078</v>
      </c>
      <c r="I203" s="68">
        <v>0.61259601883208059</v>
      </c>
      <c r="J203" s="68">
        <f t="shared" si="58"/>
        <v>6.0926814556528042E-2</v>
      </c>
      <c r="K203" s="45">
        <f t="shared" si="82"/>
        <v>3.5180111884579812</v>
      </c>
      <c r="L203" s="68">
        <f t="shared" si="60"/>
        <v>0.17141449020780919</v>
      </c>
      <c r="M203" s="45">
        <f t="shared" si="83"/>
        <v>8.9641911679619213</v>
      </c>
      <c r="N203" s="68"/>
    </row>
    <row r="204" spans="2:14" x14ac:dyDescent="0.25">
      <c r="B204" s="272"/>
      <c r="C204" s="281"/>
      <c r="D204" s="19" t="s">
        <v>50</v>
      </c>
      <c r="E204" s="68">
        <v>0.70135878861553691</v>
      </c>
      <c r="F204" s="68">
        <v>0.60407891607923314</v>
      </c>
      <c r="G204" s="68">
        <v>0.70336128458075009</v>
      </c>
      <c r="H204" s="68">
        <v>0.8015089072176752</v>
      </c>
      <c r="I204" s="68">
        <v>0.82779844332469787</v>
      </c>
      <c r="J204" s="68">
        <f t="shared" si="58"/>
        <v>3.2800054834428494E-2</v>
      </c>
      <c r="K204" s="45">
        <f t="shared" si="82"/>
        <v>2.6289536107022671</v>
      </c>
      <c r="L204" s="68">
        <f t="shared" si="60"/>
        <v>0.18027813547292881</v>
      </c>
      <c r="M204" s="45">
        <f t="shared" si="83"/>
        <v>12.643965470916097</v>
      </c>
      <c r="N204" s="68"/>
    </row>
    <row r="205" spans="2:14" x14ac:dyDescent="0.25">
      <c r="B205" s="272"/>
      <c r="C205" s="281"/>
      <c r="D205" s="19" t="s">
        <v>51</v>
      </c>
      <c r="E205" s="68">
        <v>0.51296533102376651</v>
      </c>
      <c r="F205" s="68">
        <v>0.43917828766012645</v>
      </c>
      <c r="G205" s="68">
        <v>0.43287194104141685</v>
      </c>
      <c r="H205" s="68">
        <v>0.55540181632567553</v>
      </c>
      <c r="I205" s="68">
        <v>0.56942335787332776</v>
      </c>
      <c r="J205" s="68">
        <f t="shared" si="58"/>
        <v>2.5245761060727734E-2</v>
      </c>
      <c r="K205" s="45">
        <f t="shared" si="82"/>
        <v>1.4021541547652228</v>
      </c>
      <c r="L205" s="68">
        <f t="shared" si="60"/>
        <v>0.11006207132338441</v>
      </c>
      <c r="M205" s="45">
        <f t="shared" si="83"/>
        <v>5.6458026849561254</v>
      </c>
      <c r="N205" s="68"/>
    </row>
    <row r="206" spans="2:14" x14ac:dyDescent="0.25">
      <c r="B206" s="272"/>
      <c r="C206" s="281"/>
      <c r="D206" s="19" t="s">
        <v>52</v>
      </c>
      <c r="E206" s="68">
        <v>0.73831679821858165</v>
      </c>
      <c r="F206" s="68">
        <v>0.49125694136118242</v>
      </c>
      <c r="G206" s="68">
        <v>0.48201408869433904</v>
      </c>
      <c r="H206" s="68">
        <v>0.74892677369097149</v>
      </c>
      <c r="I206" s="68">
        <v>0.81331329152256404</v>
      </c>
      <c r="J206" s="68">
        <f t="shared" si="58"/>
        <v>8.5971713248110149E-2</v>
      </c>
      <c r="K206" s="45">
        <f t="shared" si="82"/>
        <v>6.4386517831592549</v>
      </c>
      <c r="L206" s="68">
        <f t="shared" si="60"/>
        <v>0.10157766081570219</v>
      </c>
      <c r="M206" s="45">
        <f t="shared" si="83"/>
        <v>7.4996493303982392</v>
      </c>
      <c r="N206" s="22"/>
    </row>
    <row r="207" spans="2:14" x14ac:dyDescent="0.25">
      <c r="B207" s="272"/>
      <c r="C207" s="282"/>
      <c r="D207" s="23" t="s">
        <v>53</v>
      </c>
      <c r="E207" s="68">
        <v>0.58427290328329673</v>
      </c>
      <c r="F207" s="68">
        <v>0.36139382757206262</v>
      </c>
      <c r="G207" s="68">
        <v>0.30640431884692987</v>
      </c>
      <c r="H207" s="68">
        <v>0.53127749995092155</v>
      </c>
      <c r="I207" s="68">
        <v>0.69652045193105105</v>
      </c>
      <c r="J207" s="68">
        <f t="shared" si="58"/>
        <v>0.31102945634888424</v>
      </c>
      <c r="K207" s="45">
        <f t="shared" si="82"/>
        <v>16.52429519801295</v>
      </c>
      <c r="L207" s="68">
        <f t="shared" si="60"/>
        <v>0.19211493125384393</v>
      </c>
      <c r="M207" s="45">
        <f t="shared" si="83"/>
        <v>11.224754864775432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132144</v>
      </c>
      <c r="F208" s="64">
        <v>66601</v>
      </c>
      <c r="G208" s="64">
        <v>82456</v>
      </c>
      <c r="H208" s="64">
        <v>123696</v>
      </c>
      <c r="I208" s="64">
        <v>125536</v>
      </c>
      <c r="J208" s="65">
        <f t="shared" si="58"/>
        <v>1.48751778553875E-2</v>
      </c>
      <c r="K208" s="64">
        <f t="shared" ref="K208:K209" si="84">I208-H208</f>
        <v>1840</v>
      </c>
      <c r="L208" s="65">
        <f t="shared" si="60"/>
        <v>-5.0006054001695111E-2</v>
      </c>
      <c r="M208" s="64">
        <f t="shared" ref="M208:M209" si="85">I208-E208</f>
        <v>-6608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46648</v>
      </c>
      <c r="F209" s="27">
        <v>23742</v>
      </c>
      <c r="G209" s="27">
        <v>29697</v>
      </c>
      <c r="H209" s="27">
        <v>44233</v>
      </c>
      <c r="I209" s="27">
        <v>45902</v>
      </c>
      <c r="J209" s="36">
        <f t="shared" si="58"/>
        <v>3.7732010037754726E-2</v>
      </c>
      <c r="K209" s="27">
        <f t="shared" si="84"/>
        <v>1669</v>
      </c>
      <c r="L209" s="36">
        <f t="shared" si="60"/>
        <v>-1.5992111130166298E-2</v>
      </c>
      <c r="M209" s="27">
        <f t="shared" si="85"/>
        <v>-746</v>
      </c>
      <c r="N209" s="38">
        <f t="shared" si="86"/>
        <v>0.36564810094315575</v>
      </c>
    </row>
    <row r="210" spans="2:14" x14ac:dyDescent="0.25">
      <c r="B210" s="272"/>
      <c r="C210" s="278"/>
      <c r="D210" s="4" t="s">
        <v>45</v>
      </c>
      <c r="E210" s="29">
        <v>41159</v>
      </c>
      <c r="F210" s="29">
        <v>20336</v>
      </c>
      <c r="G210" s="29">
        <v>24064</v>
      </c>
      <c r="H210" s="29">
        <v>38225</v>
      </c>
      <c r="I210" s="29">
        <v>37475</v>
      </c>
      <c r="J210" s="74">
        <f t="shared" si="58"/>
        <v>-1.962066710268151E-2</v>
      </c>
      <c r="K210" s="29">
        <f>I210-H210</f>
        <v>-750</v>
      </c>
      <c r="L210" s="74">
        <f t="shared" si="60"/>
        <v>-8.950654777812872E-2</v>
      </c>
      <c r="M210" s="29">
        <f>I210-E210</f>
        <v>-3684</v>
      </c>
      <c r="N210" s="75">
        <f t="shared" si="86"/>
        <v>0.29851994646953861</v>
      </c>
    </row>
    <row r="211" spans="2:14" x14ac:dyDescent="0.25">
      <c r="B211" s="272"/>
      <c r="C211" s="278"/>
      <c r="D211" s="4" t="s">
        <v>46</v>
      </c>
      <c r="E211" s="29">
        <v>1127</v>
      </c>
      <c r="F211" s="29">
        <v>437</v>
      </c>
      <c r="G211" s="29">
        <v>669</v>
      </c>
      <c r="H211" s="29">
        <v>857</v>
      </c>
      <c r="I211" s="29">
        <v>900</v>
      </c>
      <c r="J211" s="74">
        <f t="shared" si="58"/>
        <v>5.0175029171528607E-2</v>
      </c>
      <c r="K211" s="29">
        <f t="shared" ref="K211:K218" si="87">I211-H211</f>
        <v>43</v>
      </c>
      <c r="L211" s="74">
        <f t="shared" si="60"/>
        <v>-0.20141969831410822</v>
      </c>
      <c r="M211" s="29">
        <f t="shared" ref="M211:M218" si="88">I211-E211</f>
        <v>-227</v>
      </c>
      <c r="N211" s="75">
        <f t="shared" si="86"/>
        <v>7.1692582207494261E-3</v>
      </c>
    </row>
    <row r="212" spans="2:14" x14ac:dyDescent="0.25">
      <c r="B212" s="272"/>
      <c r="C212" s="278"/>
      <c r="D212" s="4" t="s">
        <v>47</v>
      </c>
      <c r="E212" s="29">
        <v>4070</v>
      </c>
      <c r="F212" s="29">
        <v>2900</v>
      </c>
      <c r="G212" s="29">
        <v>4012</v>
      </c>
      <c r="H212" s="29">
        <v>4562</v>
      </c>
      <c r="I212" s="29">
        <v>4395</v>
      </c>
      <c r="J212" s="74">
        <f t="shared" si="58"/>
        <v>-3.6606751424813733E-2</v>
      </c>
      <c r="K212" s="29">
        <f t="shared" si="87"/>
        <v>-167</v>
      </c>
      <c r="L212" s="74">
        <f t="shared" si="60"/>
        <v>7.9852579852579764E-2</v>
      </c>
      <c r="M212" s="29">
        <f t="shared" si="88"/>
        <v>325</v>
      </c>
      <c r="N212" s="75">
        <f t="shared" si="86"/>
        <v>3.5009877644659702E-2</v>
      </c>
    </row>
    <row r="213" spans="2:14" x14ac:dyDescent="0.25">
      <c r="B213" s="272"/>
      <c r="C213" s="278"/>
      <c r="D213" s="4" t="s">
        <v>48</v>
      </c>
      <c r="E213" s="29">
        <v>21340</v>
      </c>
      <c r="F213" s="29">
        <v>9244</v>
      </c>
      <c r="G213" s="29">
        <v>11050</v>
      </c>
      <c r="H213" s="29">
        <v>18364</v>
      </c>
      <c r="I213" s="29">
        <v>19209</v>
      </c>
      <c r="J213" s="74">
        <f t="shared" si="58"/>
        <v>4.6013940318013535E-2</v>
      </c>
      <c r="K213" s="29">
        <f t="shared" si="87"/>
        <v>845</v>
      </c>
      <c r="L213" s="74">
        <f t="shared" si="60"/>
        <v>-9.9859418931583899E-2</v>
      </c>
      <c r="M213" s="29">
        <f t="shared" si="88"/>
        <v>-2131</v>
      </c>
      <c r="N213" s="75">
        <f t="shared" si="86"/>
        <v>0.15301586795819525</v>
      </c>
    </row>
    <row r="214" spans="2:14" x14ac:dyDescent="0.25">
      <c r="B214" s="272"/>
      <c r="C214" s="278"/>
      <c r="D214" s="4" t="s">
        <v>49</v>
      </c>
      <c r="E214" s="29">
        <v>713</v>
      </c>
      <c r="F214" s="29">
        <v>339</v>
      </c>
      <c r="G214" s="29">
        <v>532</v>
      </c>
      <c r="H214" s="29">
        <v>654</v>
      </c>
      <c r="I214" s="29">
        <v>663</v>
      </c>
      <c r="J214" s="74">
        <f t="shared" si="58"/>
        <v>1.3761467889908285E-2</v>
      </c>
      <c r="K214" s="29">
        <f t="shared" si="87"/>
        <v>9</v>
      </c>
      <c r="L214" s="74">
        <f t="shared" si="60"/>
        <v>-7.0126227208976211E-2</v>
      </c>
      <c r="M214" s="29">
        <f t="shared" si="88"/>
        <v>-50</v>
      </c>
      <c r="N214" s="75">
        <f t="shared" si="86"/>
        <v>5.2813535559520777E-3</v>
      </c>
    </row>
    <row r="215" spans="2:14" x14ac:dyDescent="0.25">
      <c r="B215" s="272"/>
      <c r="C215" s="278"/>
      <c r="D215" s="4" t="s">
        <v>50</v>
      </c>
      <c r="E215" s="29">
        <v>4124</v>
      </c>
      <c r="F215" s="29">
        <v>2132</v>
      </c>
      <c r="G215" s="29">
        <v>2908</v>
      </c>
      <c r="H215" s="29">
        <v>4497</v>
      </c>
      <c r="I215" s="29">
        <v>4790</v>
      </c>
      <c r="J215" s="74">
        <f t="shared" si="58"/>
        <v>6.5154547476095281E-2</v>
      </c>
      <c r="K215" s="29">
        <f t="shared" si="87"/>
        <v>293</v>
      </c>
      <c r="L215" s="74">
        <f t="shared" si="60"/>
        <v>0.16149369544131909</v>
      </c>
      <c r="M215" s="29">
        <f t="shared" si="88"/>
        <v>666</v>
      </c>
      <c r="N215" s="75">
        <f t="shared" si="86"/>
        <v>3.8156385419321946E-2</v>
      </c>
    </row>
    <row r="216" spans="2:14" x14ac:dyDescent="0.25">
      <c r="B216" s="272"/>
      <c r="C216" s="278"/>
      <c r="D216" s="4" t="s">
        <v>51</v>
      </c>
      <c r="E216" s="29">
        <v>2690</v>
      </c>
      <c r="F216" s="29">
        <v>1526</v>
      </c>
      <c r="G216" s="29">
        <v>2270</v>
      </c>
      <c r="H216" s="29">
        <v>2680</v>
      </c>
      <c r="I216" s="29">
        <v>2774</v>
      </c>
      <c r="J216" s="74">
        <f t="shared" si="58"/>
        <v>3.5074626865671643E-2</v>
      </c>
      <c r="K216" s="29">
        <f t="shared" si="87"/>
        <v>94</v>
      </c>
      <c r="L216" s="74">
        <f t="shared" si="60"/>
        <v>3.1226765799256428E-2</v>
      </c>
      <c r="M216" s="29">
        <f t="shared" si="88"/>
        <v>84</v>
      </c>
      <c r="N216" s="75">
        <f t="shared" si="86"/>
        <v>2.2097247004843234E-2</v>
      </c>
    </row>
    <row r="217" spans="2:14" x14ac:dyDescent="0.25">
      <c r="B217" s="272"/>
      <c r="C217" s="278"/>
      <c r="D217" s="4" t="s">
        <v>52</v>
      </c>
      <c r="E217" s="29">
        <v>6890</v>
      </c>
      <c r="F217" s="29">
        <v>3786</v>
      </c>
      <c r="G217" s="29">
        <v>4393</v>
      </c>
      <c r="H217" s="29">
        <v>6413</v>
      </c>
      <c r="I217" s="29">
        <v>6356</v>
      </c>
      <c r="J217" s="40">
        <f t="shared" si="58"/>
        <v>-8.8881958521752624E-3</v>
      </c>
      <c r="K217" s="29">
        <f t="shared" si="87"/>
        <v>-57</v>
      </c>
      <c r="L217" s="40">
        <f t="shared" si="60"/>
        <v>-7.7503628447024631E-2</v>
      </c>
      <c r="M217" s="29">
        <f t="shared" si="88"/>
        <v>-534</v>
      </c>
      <c r="N217" s="42">
        <f t="shared" si="86"/>
        <v>5.0630894723425947E-2</v>
      </c>
    </row>
    <row r="218" spans="2:14" x14ac:dyDescent="0.25">
      <c r="B218" s="273"/>
      <c r="C218" s="279"/>
      <c r="D218" s="32" t="s">
        <v>53</v>
      </c>
      <c r="E218" s="71">
        <v>3382</v>
      </c>
      <c r="F218" s="71">
        <v>2158</v>
      </c>
      <c r="G218" s="71">
        <v>2862</v>
      </c>
      <c r="H218" s="71">
        <v>3212</v>
      </c>
      <c r="I218" s="71">
        <v>3072</v>
      </c>
      <c r="J218" s="61">
        <f t="shared" si="58"/>
        <v>-4.3586550435865457E-2</v>
      </c>
      <c r="K218" s="71">
        <f t="shared" si="87"/>
        <v>-140</v>
      </c>
      <c r="L218" s="61">
        <f t="shared" si="60"/>
        <v>-9.1661738616203414E-2</v>
      </c>
      <c r="M218" s="71">
        <f t="shared" si="88"/>
        <v>-310</v>
      </c>
      <c r="N218" s="55">
        <f t="shared" si="86"/>
        <v>2.4471068060158044E-2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D3439-B26C-43A1-BED3-3013F287F0C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236</v>
      </c>
      <c r="E1" t="s">
        <v>236</v>
      </c>
      <c r="G1" t="s">
        <v>236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">
        <v>323</v>
      </c>
      <c r="O8" s="112" t="s">
        <v>324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v>-0.16952769349679642</v>
      </c>
      <c r="O9" s="185"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v>9.4147235351886849E-3</v>
      </c>
      <c r="O10" s="185"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v>-1.7049580916682849E-2</v>
      </c>
      <c r="O11" s="185"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v>0.35997466789674348</v>
      </c>
      <c r="O12" s="185"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v>-0.59806059352389163</v>
      </c>
      <c r="O13" s="185"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v>2.1478171752375985E-3</v>
      </c>
      <c r="O14" s="185"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v>-0.20255160685284412</v>
      </c>
      <c r="O15" s="185"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v>-0.3721408572572944</v>
      </c>
      <c r="O16" s="185"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/>
      <c r="N17" s="185" t="s">
        <v>236</v>
      </c>
      <c r="O17" s="185" t="s">
        <v>236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6.2241145291039945</v>
      </c>
      <c r="N21" s="187">
        <v>-0.15088689545695555</v>
      </c>
      <c r="O21" s="187">
        <v>-0.75379706413075453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">
        <v>323</v>
      </c>
      <c r="O30" s="112" t="s">
        <v>324</v>
      </c>
    </row>
    <row r="31" spans="1:16" x14ac:dyDescent="0.25">
      <c r="B31" s="114" t="s">
        <v>71</v>
      </c>
      <c r="C31" s="184">
        <v>5.89474035064329</v>
      </c>
      <c r="D31" s="185">
        <v>-0.6306773317397294</v>
      </c>
      <c r="E31" s="184">
        <v>5.4739395758303324</v>
      </c>
      <c r="F31" s="185">
        <f t="shared" ref="F31:J43" si="2">IFERROR(E31-C31,"-")</f>
        <v>-0.42080077481295763</v>
      </c>
      <c r="G31" s="184">
        <v>3.4723782771535578</v>
      </c>
      <c r="H31" s="185">
        <f t="shared" si="2"/>
        <v>-2.0015612986767746</v>
      </c>
      <c r="I31" s="184">
        <v>4.8944480309877338</v>
      </c>
      <c r="J31" s="185">
        <f t="shared" si="2"/>
        <v>1.422069753834176</v>
      </c>
      <c r="K31" s="184">
        <v>5.7280874899973329</v>
      </c>
      <c r="L31" s="185">
        <f t="shared" ref="L31:N43" si="3">IFERROR(K31-I31,"-")</f>
        <v>0.83363945900959902</v>
      </c>
      <c r="M31" s="184">
        <v>4.8973180522427135</v>
      </c>
      <c r="N31" s="185">
        <v>-0.83076943775461931</v>
      </c>
      <c r="O31" s="185">
        <v>-0.9974222984005765</v>
      </c>
    </row>
    <row r="32" spans="1:16" x14ac:dyDescent="0.25">
      <c r="B32" s="114" t="s">
        <v>73</v>
      </c>
      <c r="C32" s="184">
        <v>5.3773501577287064</v>
      </c>
      <c r="D32" s="185">
        <v>0.10346065280404382</v>
      </c>
      <c r="E32" s="184">
        <v>5.024451507074021</v>
      </c>
      <c r="F32" s="185">
        <f t="shared" si="2"/>
        <v>-0.3528986506546854</v>
      </c>
      <c r="G32" s="184">
        <v>2.488191632928475</v>
      </c>
      <c r="H32" s="185">
        <f t="shared" si="2"/>
        <v>-2.536259874145546</v>
      </c>
      <c r="I32" s="184">
        <v>4.4331975662493086</v>
      </c>
      <c r="J32" s="185">
        <f t="shared" si="2"/>
        <v>1.9450059333208336</v>
      </c>
      <c r="K32" s="184">
        <v>5.1648424179088055</v>
      </c>
      <c r="L32" s="185">
        <f t="shared" si="3"/>
        <v>0.73164485165949689</v>
      </c>
      <c r="M32" s="184">
        <v>4.4075798940099569</v>
      </c>
      <c r="N32" s="185">
        <v>-0.75726252389884863</v>
      </c>
      <c r="O32" s="185">
        <v>-0.96977026371874953</v>
      </c>
    </row>
    <row r="33" spans="2:16" x14ac:dyDescent="0.25">
      <c r="B33" s="114" t="s">
        <v>75</v>
      </c>
      <c r="C33" s="184">
        <v>4.7841195232499576</v>
      </c>
      <c r="D33" s="185">
        <v>0.21019720997125813</v>
      </c>
      <c r="E33" s="184">
        <v>5.9779100529100528</v>
      </c>
      <c r="F33" s="185">
        <f t="shared" si="2"/>
        <v>1.1937905296600952</v>
      </c>
      <c r="G33" s="184">
        <v>2.9100028661507595</v>
      </c>
      <c r="H33" s="185">
        <f t="shared" si="2"/>
        <v>-3.0679071867592933</v>
      </c>
      <c r="I33" s="184">
        <v>5.2166392844103688</v>
      </c>
      <c r="J33" s="185">
        <f t="shared" si="2"/>
        <v>2.3066364182596093</v>
      </c>
      <c r="K33" s="184">
        <v>4.8057324840764331</v>
      </c>
      <c r="L33" s="185">
        <f t="shared" si="3"/>
        <v>-0.41090680033393578</v>
      </c>
      <c r="M33" s="184">
        <v>4.4979477983662086</v>
      </c>
      <c r="N33" s="185">
        <v>-0.30778468571022444</v>
      </c>
      <c r="O33" s="185">
        <v>-0.28617172488374898</v>
      </c>
    </row>
    <row r="34" spans="2:16" x14ac:dyDescent="0.25">
      <c r="B34" s="114" t="s">
        <v>77</v>
      </c>
      <c r="C34" s="184">
        <v>5.2557109915449658</v>
      </c>
      <c r="D34" s="185">
        <v>-0.19092316127013653</v>
      </c>
      <c r="E34" s="184" t="s">
        <v>236</v>
      </c>
      <c r="F34" s="185" t="str">
        <f>IFERROR(E34-C34,"-")</f>
        <v>-</v>
      </c>
      <c r="G34" s="184">
        <v>3.0249394673123486</v>
      </c>
      <c r="H34" s="185" t="str">
        <f>IFERROR(G34-E34,"-")</f>
        <v>-</v>
      </c>
      <c r="I34" s="184">
        <v>4.3756004165127136</v>
      </c>
      <c r="J34" s="185">
        <f>IFERROR(I34-G34,"-")</f>
        <v>1.3506609492003649</v>
      </c>
      <c r="K34" s="184">
        <v>4.627993543499028</v>
      </c>
      <c r="L34" s="185">
        <f>IFERROR(K34-I34,"-")</f>
        <v>0.25239312698631444</v>
      </c>
      <c r="M34" s="184">
        <v>4.3052337329920514</v>
      </c>
      <c r="N34" s="185">
        <v>-0.32275981050697666</v>
      </c>
      <c r="O34" s="185">
        <v>-0.95047725855291443</v>
      </c>
    </row>
    <row r="35" spans="2:16" x14ac:dyDescent="0.25">
      <c r="B35" s="114" t="s">
        <v>79</v>
      </c>
      <c r="C35" s="184">
        <v>5.4592071578185202</v>
      </c>
      <c r="D35" s="185">
        <v>-0.15982627930074322</v>
      </c>
      <c r="E35" s="184" t="s">
        <v>236</v>
      </c>
      <c r="F35" s="185" t="str">
        <f t="shared" si="2"/>
        <v>-</v>
      </c>
      <c r="G35" s="184">
        <v>2.9146412037037037</v>
      </c>
      <c r="H35" s="185" t="str">
        <f t="shared" si="2"/>
        <v>-</v>
      </c>
      <c r="I35" s="184">
        <v>5.0685692273121248</v>
      </c>
      <c r="J35" s="185">
        <f t="shared" si="2"/>
        <v>2.1539280236084211</v>
      </c>
      <c r="K35" s="184">
        <v>4.7284747061829329</v>
      </c>
      <c r="L35" s="185">
        <f t="shared" si="3"/>
        <v>-0.34009452112919192</v>
      </c>
      <c r="M35" s="184">
        <v>3.8798555087296811</v>
      </c>
      <c r="N35" s="185">
        <v>-0.84861919745325176</v>
      </c>
      <c r="O35" s="185">
        <v>-1.5793516490888391</v>
      </c>
    </row>
    <row r="36" spans="2:16" x14ac:dyDescent="0.25">
      <c r="B36" s="114" t="s">
        <v>81</v>
      </c>
      <c r="C36" s="184">
        <v>5.4528856494204803</v>
      </c>
      <c r="D36" s="185">
        <v>-0.18737232911304069</v>
      </c>
      <c r="E36" s="184" t="s">
        <v>236</v>
      </c>
      <c r="F36" s="185" t="str">
        <f t="shared" si="2"/>
        <v>-</v>
      </c>
      <c r="G36" s="184">
        <v>3.6037055458841083</v>
      </c>
      <c r="H36" s="185" t="str">
        <f t="shared" si="2"/>
        <v>-</v>
      </c>
      <c r="I36" s="184">
        <v>4.9961056730870439</v>
      </c>
      <c r="J36" s="185">
        <f t="shared" si="2"/>
        <v>1.3924001272029356</v>
      </c>
      <c r="K36" s="184">
        <v>4.4609144365774629</v>
      </c>
      <c r="L36" s="185">
        <f t="shared" si="3"/>
        <v>-0.535191236509581</v>
      </c>
      <c r="M36" s="184">
        <v>4.1407330029115643</v>
      </c>
      <c r="N36" s="185">
        <v>-0.32018143366589857</v>
      </c>
      <c r="O36" s="185">
        <v>-1.3121526465089159</v>
      </c>
    </row>
    <row r="37" spans="2:16" x14ac:dyDescent="0.25">
      <c r="B37" s="114" t="s">
        <v>83</v>
      </c>
      <c r="C37" s="184">
        <v>5.5300615718942412</v>
      </c>
      <c r="D37" s="185">
        <v>2.1903614930420368E-2</v>
      </c>
      <c r="E37" s="184" t="s">
        <v>236</v>
      </c>
      <c r="F37" s="185" t="str">
        <f t="shared" si="2"/>
        <v>-</v>
      </c>
      <c r="G37" s="184">
        <v>4.6267460747157552</v>
      </c>
      <c r="H37" s="185" t="str">
        <f t="shared" si="2"/>
        <v>-</v>
      </c>
      <c r="I37" s="184">
        <v>4.5895429000477801</v>
      </c>
      <c r="J37" s="185">
        <f t="shared" si="2"/>
        <v>-3.720317466797507E-2</v>
      </c>
      <c r="K37" s="184">
        <v>4.9790247888858623</v>
      </c>
      <c r="L37" s="185">
        <f t="shared" si="3"/>
        <v>0.38948188883808221</v>
      </c>
      <c r="M37" s="184">
        <v>4.4755482786849932</v>
      </c>
      <c r="N37" s="185">
        <v>-0.50347651020086914</v>
      </c>
      <c r="O37" s="185">
        <v>-1.054513293209248</v>
      </c>
    </row>
    <row r="38" spans="2:16" x14ac:dyDescent="0.25">
      <c r="B38" s="114" t="s">
        <v>85</v>
      </c>
      <c r="C38" s="184">
        <v>5.4489272049208122</v>
      </c>
      <c r="D38" s="185">
        <v>6.0104648939329763E-2</v>
      </c>
      <c r="E38" s="184">
        <v>4.5545680033071516</v>
      </c>
      <c r="F38" s="185">
        <f t="shared" si="2"/>
        <v>-0.89435920161366056</v>
      </c>
      <c r="G38" s="184">
        <v>4.9319738243798508</v>
      </c>
      <c r="H38" s="185">
        <f t="shared" si="2"/>
        <v>0.37740582107269915</v>
      </c>
      <c r="I38" s="184">
        <v>5.2425426702823419</v>
      </c>
      <c r="J38" s="185">
        <f t="shared" si="2"/>
        <v>0.31056884590249112</v>
      </c>
      <c r="K38" s="184">
        <v>5.4587207891970566</v>
      </c>
      <c r="L38" s="185">
        <f t="shared" si="3"/>
        <v>0.21617811891471472</v>
      </c>
      <c r="M38" s="184">
        <v>4.8243098561981732</v>
      </c>
      <c r="N38" s="185">
        <v>-0.6344109329988834</v>
      </c>
      <c r="O38" s="185">
        <v>-0.62461734872263897</v>
      </c>
    </row>
    <row r="39" spans="2:16" x14ac:dyDescent="0.25">
      <c r="B39" s="114" t="s">
        <v>87</v>
      </c>
      <c r="C39" s="184">
        <v>5.2843645794738796</v>
      </c>
      <c r="D39" s="185">
        <v>-0.14619485891334705</v>
      </c>
      <c r="E39" s="184">
        <v>3.8732029049948125</v>
      </c>
      <c r="F39" s="185">
        <f t="shared" si="2"/>
        <v>-1.4111616744790672</v>
      </c>
      <c r="G39" s="184">
        <v>4.798402462260003</v>
      </c>
      <c r="H39" s="185">
        <f t="shared" si="2"/>
        <v>0.92519955726519054</v>
      </c>
      <c r="I39" s="184">
        <v>4.8405082669932638</v>
      </c>
      <c r="J39" s="185">
        <f t="shared" si="2"/>
        <v>4.2105804733260754E-2</v>
      </c>
      <c r="K39" s="184">
        <v>4.589631135637525</v>
      </c>
      <c r="L39" s="185">
        <f t="shared" si="3"/>
        <v>-0.25087713135573875</v>
      </c>
      <c r="M39" s="184"/>
      <c r="N39" s="185" t="s">
        <v>236</v>
      </c>
      <c r="O39" s="185" t="s">
        <v>236</v>
      </c>
    </row>
    <row r="40" spans="2:16" x14ac:dyDescent="0.25">
      <c r="B40" s="114" t="s">
        <v>89</v>
      </c>
      <c r="C40" s="184">
        <v>4.4266133240563574</v>
      </c>
      <c r="D40" s="185">
        <v>-0.31116678798846031</v>
      </c>
      <c r="E40" s="184">
        <v>3.3712446351931331</v>
      </c>
      <c r="F40" s="185">
        <f t="shared" si="2"/>
        <v>-1.0553686888632243</v>
      </c>
      <c r="G40" s="184">
        <v>3.9725920447074294</v>
      </c>
      <c r="H40" s="185">
        <f t="shared" si="2"/>
        <v>0.60134740951429633</v>
      </c>
      <c r="I40" s="184">
        <v>4.6055787364063479</v>
      </c>
      <c r="J40" s="185">
        <f t="shared" si="2"/>
        <v>0.63298669169891841</v>
      </c>
      <c r="K40" s="184">
        <v>4.3497144962239824</v>
      </c>
      <c r="L40" s="185">
        <f t="shared" si="3"/>
        <v>-0.25586424018236542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5.0667322915384929</v>
      </c>
      <c r="D41" s="185">
        <v>-0.34207079726459622</v>
      </c>
      <c r="E41" s="184">
        <v>4.3412578994884141</v>
      </c>
      <c r="F41" s="185">
        <f t="shared" si="2"/>
        <v>-0.7254743920500788</v>
      </c>
      <c r="G41" s="184">
        <v>4.2890680747823602</v>
      </c>
      <c r="H41" s="185">
        <f t="shared" si="2"/>
        <v>-5.2189824706053933E-2</v>
      </c>
      <c r="I41" s="184">
        <v>4.9321918120132979</v>
      </c>
      <c r="J41" s="185">
        <f t="shared" si="2"/>
        <v>0.64312373723093774</v>
      </c>
      <c r="K41" s="184">
        <v>4.389671618880544</v>
      </c>
      <c r="L41" s="185">
        <f t="shared" si="3"/>
        <v>-0.5425201931327539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4.8850266222241459</v>
      </c>
      <c r="D42" s="185">
        <v>-0.62155681165299814</v>
      </c>
      <c r="E42" s="184">
        <v>2.8936170212765959</v>
      </c>
      <c r="F42" s="185">
        <f t="shared" si="2"/>
        <v>-1.9914096009475499</v>
      </c>
      <c r="G42" s="184">
        <v>3.7914828431372549</v>
      </c>
      <c r="H42" s="185">
        <f t="shared" si="2"/>
        <v>0.897865821860659</v>
      </c>
      <c r="I42" s="184">
        <v>4.8552090245520905</v>
      </c>
      <c r="J42" s="185">
        <f t="shared" si="2"/>
        <v>1.0637261814148355</v>
      </c>
      <c r="K42" s="184">
        <v>4.4141855027279817</v>
      </c>
      <c r="L42" s="185">
        <f t="shared" si="3"/>
        <v>-0.44102352182410876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5.2526390537858951</v>
      </c>
      <c r="D43" s="187">
        <v>-0.14636572864708342</v>
      </c>
      <c r="E43" s="186">
        <v>4.5783308931185944</v>
      </c>
      <c r="F43" s="187">
        <f t="shared" si="2"/>
        <v>-0.6743081606673007</v>
      </c>
      <c r="G43" s="186">
        <v>4.2129416102986905</v>
      </c>
      <c r="H43" s="187">
        <f t="shared" si="2"/>
        <v>-0.3653892828199039</v>
      </c>
      <c r="I43" s="186">
        <v>4.838387231519266</v>
      </c>
      <c r="J43" s="187">
        <f t="shared" si="2"/>
        <v>0.62544562122057545</v>
      </c>
      <c r="K43" s="186">
        <v>4.7996420246663725</v>
      </c>
      <c r="L43" s="187">
        <f t="shared" si="3"/>
        <v>-3.874520685289351E-2</v>
      </c>
      <c r="M43" s="186">
        <v>4.3955343843555976</v>
      </c>
      <c r="N43" s="187">
        <v>-0.5455062065972891</v>
      </c>
      <c r="O43" s="187">
        <v>-1.0014163723025096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">
        <v>323</v>
      </c>
      <c r="O52" s="112" t="s">
        <v>324</v>
      </c>
    </row>
    <row r="53" spans="1:16" x14ac:dyDescent="0.25">
      <c r="A53" s="1">
        <v>1</v>
      </c>
      <c r="B53" s="114" t="s">
        <v>71</v>
      </c>
      <c r="C53" s="184">
        <v>6.4216133942161342</v>
      </c>
      <c r="D53" s="185">
        <v>-0.57172202996451471</v>
      </c>
      <c r="E53" s="184">
        <v>6.1083348531825639</v>
      </c>
      <c r="F53" s="185">
        <f t="shared" ref="F53:J65" si="4">IFERROR(E53-C53,"-")</f>
        <v>-0.31327854103357033</v>
      </c>
      <c r="G53" s="184">
        <v>3.663768115942029</v>
      </c>
      <c r="H53" s="185">
        <f t="shared" si="4"/>
        <v>-2.4445667372405349</v>
      </c>
      <c r="I53" s="184">
        <v>5.6583729987018607</v>
      </c>
      <c r="J53" s="185">
        <f t="shared" si="4"/>
        <v>1.9946048827598317</v>
      </c>
      <c r="K53" s="184">
        <v>6.2374595201903373</v>
      </c>
      <c r="L53" s="185">
        <f t="shared" ref="L53:N65" si="5">IFERROR(K53-I53,"-")</f>
        <v>0.57908652148847661</v>
      </c>
      <c r="M53" s="184">
        <v>5.4880858109567345</v>
      </c>
      <c r="N53" s="185">
        <v>-0.7493737092336028</v>
      </c>
      <c r="O53" s="185">
        <v>-0.93352758325939966</v>
      </c>
    </row>
    <row r="54" spans="1:16" x14ac:dyDescent="0.25">
      <c r="A54" s="1">
        <v>2</v>
      </c>
      <c r="B54" s="114" t="s">
        <v>73</v>
      </c>
      <c r="C54" s="184">
        <v>5.8463292293661651</v>
      </c>
      <c r="D54" s="185">
        <v>0.16091889501966072</v>
      </c>
      <c r="E54" s="184">
        <v>5.8070107610026422</v>
      </c>
      <c r="F54" s="185">
        <f t="shared" si="4"/>
        <v>-3.9318468363522818E-2</v>
      </c>
      <c r="G54" s="184">
        <v>3.2065894924309886</v>
      </c>
      <c r="H54" s="185">
        <f t="shared" si="4"/>
        <v>-2.6004212685716537</v>
      </c>
      <c r="I54" s="184">
        <v>5.3711325473383349</v>
      </c>
      <c r="J54" s="185">
        <f t="shared" si="4"/>
        <v>2.1645430549073463</v>
      </c>
      <c r="K54" s="184">
        <v>5.6372102238953836</v>
      </c>
      <c r="L54" s="185">
        <f t="shared" si="5"/>
        <v>0.26607767655704873</v>
      </c>
      <c r="M54" s="184">
        <v>4.8943406194281183</v>
      </c>
      <c r="N54" s="185">
        <v>-0.74286960446726535</v>
      </c>
      <c r="O54" s="185">
        <v>-0.95198860993804679</v>
      </c>
    </row>
    <row r="55" spans="1:16" x14ac:dyDescent="0.25">
      <c r="A55" s="1">
        <v>3</v>
      </c>
      <c r="B55" s="114" t="s">
        <v>75</v>
      </c>
      <c r="C55" s="184">
        <v>5.2115355654836604</v>
      </c>
      <c r="D55" s="185">
        <v>0.29058388039826433</v>
      </c>
      <c r="E55" s="184">
        <v>6.3170347003154577</v>
      </c>
      <c r="F55" s="185">
        <f t="shared" si="4"/>
        <v>1.1054991348317973</v>
      </c>
      <c r="G55" s="184">
        <v>3.3458049886621315</v>
      </c>
      <c r="H55" s="185">
        <f t="shared" si="4"/>
        <v>-2.9712297116533262</v>
      </c>
      <c r="I55" s="184">
        <v>6.1517091436163787</v>
      </c>
      <c r="J55" s="185">
        <f t="shared" si="4"/>
        <v>2.8059041549542472</v>
      </c>
      <c r="K55" s="184">
        <v>5.3723351015914327</v>
      </c>
      <c r="L55" s="185">
        <f t="shared" si="5"/>
        <v>-0.77937404202494598</v>
      </c>
      <c r="M55" s="184">
        <v>5.1427301720081564</v>
      </c>
      <c r="N55" s="185">
        <v>-0.22960492958327627</v>
      </c>
      <c r="O55" s="185">
        <v>-6.8805393475503962E-2</v>
      </c>
    </row>
    <row r="56" spans="1:16" x14ac:dyDescent="0.25">
      <c r="A56" s="1">
        <v>4</v>
      </c>
      <c r="B56" s="114" t="s">
        <v>77</v>
      </c>
      <c r="C56" s="184">
        <v>5.6695792394809867</v>
      </c>
      <c r="D56" s="185">
        <v>-0.35680834684350771</v>
      </c>
      <c r="E56" s="184" t="s">
        <v>236</v>
      </c>
      <c r="F56" s="185" t="str">
        <f>IFERROR(E56-C56,"-")</f>
        <v>-</v>
      </c>
      <c r="G56" s="184">
        <v>3.1482662415304903</v>
      </c>
      <c r="H56" s="185" t="str">
        <f>IFERROR(G56-E56,"-")</f>
        <v>-</v>
      </c>
      <c r="I56" s="184">
        <v>5.4527805864509604</v>
      </c>
      <c r="J56" s="185">
        <f>IFERROR(I56-G56,"-")</f>
        <v>2.3045143449204701</v>
      </c>
      <c r="K56" s="184">
        <v>5.3310610690611631</v>
      </c>
      <c r="L56" s="185">
        <f>IFERROR(K56-I56,"-")</f>
        <v>-0.12171951738979736</v>
      </c>
      <c r="M56" s="184">
        <v>5.0093518219929054</v>
      </c>
      <c r="N56" s="185">
        <v>-0.32170924706825765</v>
      </c>
      <c r="O56" s="185">
        <v>-0.66022741748808134</v>
      </c>
    </row>
    <row r="57" spans="1:16" x14ac:dyDescent="0.25">
      <c r="A57" s="1">
        <v>5</v>
      </c>
      <c r="B57" s="114" t="s">
        <v>79</v>
      </c>
      <c r="C57" s="184">
        <v>6.210344264969816</v>
      </c>
      <c r="D57" s="185">
        <v>4.5360759953994467E-2</v>
      </c>
      <c r="E57" s="184" t="s">
        <v>236</v>
      </c>
      <c r="F57" s="185" t="str">
        <f t="shared" si="4"/>
        <v>-</v>
      </c>
      <c r="G57" s="184">
        <v>3.5667828106852495</v>
      </c>
      <c r="H57" s="185" t="str">
        <f t="shared" si="4"/>
        <v>-</v>
      </c>
      <c r="I57" s="184">
        <v>6.1356766100793401</v>
      </c>
      <c r="J57" s="185">
        <f t="shared" si="4"/>
        <v>2.5688937993940906</v>
      </c>
      <c r="K57" s="184">
        <v>5.4834025823169368</v>
      </c>
      <c r="L57" s="185">
        <f t="shared" si="5"/>
        <v>-0.65227402776240329</v>
      </c>
      <c r="M57" s="184">
        <v>4.6308490942752387</v>
      </c>
      <c r="N57" s="185">
        <v>-0.85255348804169806</v>
      </c>
      <c r="O57" s="185">
        <v>-1.5794951706945772</v>
      </c>
    </row>
    <row r="58" spans="1:16" x14ac:dyDescent="0.25">
      <c r="A58" s="1">
        <v>6</v>
      </c>
      <c r="B58" s="114" t="s">
        <v>81</v>
      </c>
      <c r="C58" s="184">
        <v>5.9979268473271139</v>
      </c>
      <c r="D58" s="185">
        <v>-0.23901970816348683</v>
      </c>
      <c r="E58" s="184" t="s">
        <v>236</v>
      </c>
      <c r="F58" s="185" t="str">
        <f t="shared" si="4"/>
        <v>-</v>
      </c>
      <c r="G58" s="184">
        <v>4.3549618320610683</v>
      </c>
      <c r="H58" s="185" t="str">
        <f t="shared" si="4"/>
        <v>-</v>
      </c>
      <c r="I58" s="184">
        <v>5.7055414580618615</v>
      </c>
      <c r="J58" s="185">
        <f t="shared" si="4"/>
        <v>1.3505796260007932</v>
      </c>
      <c r="K58" s="184">
        <v>5.2554716587215982</v>
      </c>
      <c r="L58" s="185">
        <f t="shared" si="5"/>
        <v>-0.45006979934026337</v>
      </c>
      <c r="M58" s="184">
        <v>4.9124615540609051</v>
      </c>
      <c r="N58" s="185">
        <v>-0.34301010466069304</v>
      </c>
      <c r="O58" s="185">
        <v>-1.0854652932662088</v>
      </c>
    </row>
    <row r="59" spans="1:16" x14ac:dyDescent="0.25">
      <c r="A59" s="1">
        <v>7</v>
      </c>
      <c r="B59" s="114" t="s">
        <v>83</v>
      </c>
      <c r="C59" s="184">
        <v>6.1918004294039468</v>
      </c>
      <c r="D59" s="185">
        <v>-3.6320299104679599E-2</v>
      </c>
      <c r="E59" s="184" t="s">
        <v>236</v>
      </c>
      <c r="F59" s="185" t="str">
        <f t="shared" si="4"/>
        <v>-</v>
      </c>
      <c r="G59" s="184">
        <v>5.4743217595176956</v>
      </c>
      <c r="H59" s="185" t="str">
        <f t="shared" si="4"/>
        <v>-</v>
      </c>
      <c r="I59" s="184">
        <v>5.5952645341548157</v>
      </c>
      <c r="J59" s="185">
        <f t="shared" si="4"/>
        <v>0.12094277463712011</v>
      </c>
      <c r="K59" s="184">
        <v>5.9278456402919923</v>
      </c>
      <c r="L59" s="185">
        <f t="shared" si="5"/>
        <v>0.33258110613717662</v>
      </c>
      <c r="M59" s="184">
        <v>5.2138678430996448</v>
      </c>
      <c r="N59" s="185">
        <v>-0.71397779719234755</v>
      </c>
      <c r="O59" s="185">
        <v>-0.97793258630430202</v>
      </c>
    </row>
    <row r="60" spans="1:16" x14ac:dyDescent="0.25">
      <c r="A60" s="1">
        <v>8</v>
      </c>
      <c r="B60" s="114" t="s">
        <v>85</v>
      </c>
      <c r="C60" s="184">
        <v>6.2395580788706457</v>
      </c>
      <c r="D60" s="185">
        <v>0.12413746345003052</v>
      </c>
      <c r="E60" s="184">
        <v>5.2078397380333241</v>
      </c>
      <c r="F60" s="185">
        <f t="shared" si="4"/>
        <v>-1.0317183408373216</v>
      </c>
      <c r="G60" s="184">
        <v>5.6290259655815165</v>
      </c>
      <c r="H60" s="185">
        <f t="shared" si="4"/>
        <v>0.42118622754819235</v>
      </c>
      <c r="I60" s="184">
        <v>6.177176185759877</v>
      </c>
      <c r="J60" s="185">
        <f t="shared" si="4"/>
        <v>0.54815022017836057</v>
      </c>
      <c r="K60" s="184">
        <v>6.3328700238782565</v>
      </c>
      <c r="L60" s="185">
        <f t="shared" si="5"/>
        <v>0.15569383811837945</v>
      </c>
      <c r="M60" s="184">
        <v>5.4583598772224473</v>
      </c>
      <c r="N60" s="185">
        <v>-0.87451014665580917</v>
      </c>
      <c r="O60" s="185">
        <v>-0.78119820164819842</v>
      </c>
    </row>
    <row r="61" spans="1:16" x14ac:dyDescent="0.25">
      <c r="A61" s="1">
        <v>9</v>
      </c>
      <c r="B61" s="114" t="s">
        <v>87</v>
      </c>
      <c r="C61" s="184">
        <v>5.9281931710401521</v>
      </c>
      <c r="D61" s="185">
        <v>-8.0247974240865716E-2</v>
      </c>
      <c r="E61" s="184">
        <v>4.3924625098658252</v>
      </c>
      <c r="F61" s="185">
        <f t="shared" si="4"/>
        <v>-1.5357306611743269</v>
      </c>
      <c r="G61" s="184">
        <v>5.7059638650535627</v>
      </c>
      <c r="H61" s="185">
        <f t="shared" si="4"/>
        <v>1.3135013551877375</v>
      </c>
      <c r="I61" s="184">
        <v>5.623027303338878</v>
      </c>
      <c r="J61" s="185">
        <f t="shared" si="4"/>
        <v>-8.2936561714684665E-2</v>
      </c>
      <c r="K61" s="184">
        <v>5.4833519745332531</v>
      </c>
      <c r="L61" s="185">
        <f t="shared" si="5"/>
        <v>-0.13967532880562494</v>
      </c>
      <c r="M61" s="184"/>
      <c r="N61" s="185" t="s">
        <v>236</v>
      </c>
      <c r="O61" s="185" t="s">
        <v>236</v>
      </c>
    </row>
    <row r="62" spans="1:16" x14ac:dyDescent="0.25">
      <c r="A62" s="1">
        <v>10</v>
      </c>
      <c r="B62" s="114" t="s">
        <v>89</v>
      </c>
      <c r="C62" s="184">
        <v>5.0367759317467442</v>
      </c>
      <c r="D62" s="185">
        <v>-0.32188880554181409</v>
      </c>
      <c r="E62" s="184">
        <v>4.20913576317046</v>
      </c>
      <c r="F62" s="185">
        <f t="shared" si="4"/>
        <v>-0.8276401685762842</v>
      </c>
      <c r="G62" s="184">
        <v>5.0291377740421659</v>
      </c>
      <c r="H62" s="185">
        <f t="shared" si="4"/>
        <v>0.82000201087170588</v>
      </c>
      <c r="I62" s="184">
        <v>5.7005808131383935</v>
      </c>
      <c r="J62" s="185">
        <f t="shared" si="4"/>
        <v>0.6714430390962276</v>
      </c>
      <c r="K62" s="184">
        <v>5.0361657474742545</v>
      </c>
      <c r="L62" s="185">
        <f t="shared" si="5"/>
        <v>-0.66441506566413899</v>
      </c>
      <c r="M62" s="184"/>
      <c r="N62" s="185" t="s">
        <v>236</v>
      </c>
      <c r="O62" s="185" t="s">
        <v>236</v>
      </c>
    </row>
    <row r="63" spans="1:16" x14ac:dyDescent="0.25">
      <c r="A63" s="1">
        <v>11</v>
      </c>
      <c r="B63" s="114" t="s">
        <v>91</v>
      </c>
      <c r="C63" s="184">
        <v>5.6761354768222256</v>
      </c>
      <c r="D63" s="185">
        <v>-0.35183700083194491</v>
      </c>
      <c r="E63" s="184">
        <v>6.0644346178142765</v>
      </c>
      <c r="F63" s="185">
        <f t="shared" si="4"/>
        <v>0.38829914099205087</v>
      </c>
      <c r="G63" s="184">
        <v>5.1465581051073279</v>
      </c>
      <c r="H63" s="185">
        <f t="shared" si="4"/>
        <v>-0.91787651270694859</v>
      </c>
      <c r="I63" s="184">
        <v>5.5842795787491912</v>
      </c>
      <c r="J63" s="185">
        <f t="shared" si="4"/>
        <v>0.43772147364186331</v>
      </c>
      <c r="K63" s="184">
        <v>5.0292923433874712</v>
      </c>
      <c r="L63" s="185">
        <f t="shared" si="5"/>
        <v>-0.55498723536172001</v>
      </c>
      <c r="M63" s="184"/>
      <c r="N63" s="185" t="s">
        <v>236</v>
      </c>
      <c r="O63" s="185" t="s">
        <v>236</v>
      </c>
    </row>
    <row r="64" spans="1:16" x14ac:dyDescent="0.25">
      <c r="A64" s="1">
        <v>12</v>
      </c>
      <c r="B64" s="114" t="s">
        <v>93</v>
      </c>
      <c r="C64" s="184">
        <v>5.4184961289638354</v>
      </c>
      <c r="D64" s="185">
        <v>-0.62320595844153992</v>
      </c>
      <c r="E64" s="184">
        <v>3.5715015321756893</v>
      </c>
      <c r="F64" s="185">
        <f t="shared" si="4"/>
        <v>-1.846994596788146</v>
      </c>
      <c r="G64" s="184">
        <v>4.657102587335145</v>
      </c>
      <c r="H64" s="185">
        <f t="shared" si="4"/>
        <v>1.0856010551594557</v>
      </c>
      <c r="I64" s="184">
        <v>5.6213217845277645</v>
      </c>
      <c r="J64" s="185">
        <f t="shared" si="4"/>
        <v>0.9642191971926195</v>
      </c>
      <c r="K64" s="184">
        <v>5.014239843640933</v>
      </c>
      <c r="L64" s="185">
        <f t="shared" si="5"/>
        <v>-0.60708194088683154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5.8524869906656489</v>
      </c>
      <c r="D65" s="187">
        <v>-0.15146191729066949</v>
      </c>
      <c r="E65" s="186">
        <v>5.355219012738428</v>
      </c>
      <c r="F65" s="187">
        <f t="shared" si="4"/>
        <v>-0.49726797792722088</v>
      </c>
      <c r="G65" s="186">
        <v>5.0874598967777933</v>
      </c>
      <c r="H65" s="187">
        <f t="shared" si="4"/>
        <v>-0.26775911596063473</v>
      </c>
      <c r="I65" s="186">
        <v>5.7510246905516187</v>
      </c>
      <c r="J65" s="187">
        <f t="shared" si="4"/>
        <v>0.66356479377382538</v>
      </c>
      <c r="K65" s="186">
        <v>5.5455688095428712</v>
      </c>
      <c r="L65" s="187">
        <f t="shared" si="5"/>
        <v>-0.20545588100874745</v>
      </c>
      <c r="M65" s="186">
        <v>5.0926941089219309</v>
      </c>
      <c r="N65" s="187">
        <v>-0.60242914426545813</v>
      </c>
      <c r="O65" s="187">
        <v>-0.89991791932056753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">
        <v>323</v>
      </c>
      <c r="O74" s="112" t="s">
        <v>324</v>
      </c>
    </row>
    <row r="75" spans="1:16" x14ac:dyDescent="0.25">
      <c r="A75" s="1">
        <v>1</v>
      </c>
      <c r="B75" s="114" t="s">
        <v>71</v>
      </c>
      <c r="C75" s="184">
        <v>3.2827640984908659</v>
      </c>
      <c r="D75" s="185">
        <v>-1.7745544746948663</v>
      </c>
      <c r="E75" s="184">
        <v>2.528648038385549</v>
      </c>
      <c r="F75" s="185">
        <f t="shared" ref="F75:J77" si="6">IFERROR(E75-C75,"-")</f>
        <v>-0.75411606010531695</v>
      </c>
      <c r="G75" s="184">
        <v>3.2924613987284288</v>
      </c>
      <c r="H75" s="185">
        <f t="shared" si="6"/>
        <v>0.76381336034287983</v>
      </c>
      <c r="I75" s="184">
        <v>2.6512071156289707</v>
      </c>
      <c r="J75" s="185">
        <f t="shared" si="6"/>
        <v>-0.64125428309945809</v>
      </c>
      <c r="K75" s="184">
        <v>3.5954620918649693</v>
      </c>
      <c r="L75" s="185">
        <f t="shared" ref="L75:L77" si="7">IFERROR(K75-I75,"-")</f>
        <v>0.94425497623599863</v>
      </c>
      <c r="M75" s="184">
        <v>2.4090357792601576</v>
      </c>
      <c r="N75" s="185">
        <v>-1.1864263126048118</v>
      </c>
      <c r="O75" s="185">
        <v>-0.87372831923070837</v>
      </c>
    </row>
    <row r="76" spans="1:16" x14ac:dyDescent="0.25">
      <c r="A76" s="1">
        <v>2</v>
      </c>
      <c r="B76" s="114" t="s">
        <v>73</v>
      </c>
      <c r="C76" s="184">
        <v>3.0850668647845469</v>
      </c>
      <c r="D76" s="185">
        <v>-1.0782624476400611</v>
      </c>
      <c r="E76" s="184">
        <v>1.9799448483329156</v>
      </c>
      <c r="F76" s="185">
        <f t="shared" si="6"/>
        <v>-1.1051220164516313</v>
      </c>
      <c r="G76" s="184">
        <v>2.0499728408473654</v>
      </c>
      <c r="H76" s="185">
        <f t="shared" si="6"/>
        <v>7.0027992514449799E-2</v>
      </c>
      <c r="I76" s="184">
        <v>2.2053632043448745</v>
      </c>
      <c r="J76" s="185">
        <f t="shared" si="6"/>
        <v>0.15539036349750912</v>
      </c>
      <c r="K76" s="184">
        <v>2.8121710526315788</v>
      </c>
      <c r="L76" s="185">
        <f t="shared" si="7"/>
        <v>0.60680784828670431</v>
      </c>
      <c r="M76" s="184">
        <v>2.3241944601469755</v>
      </c>
      <c r="N76" s="185">
        <v>-0.48797659248460334</v>
      </c>
      <c r="O76" s="185">
        <v>-0.76087240463757144</v>
      </c>
    </row>
    <row r="77" spans="1:16" x14ac:dyDescent="0.25">
      <c r="A77" s="1">
        <v>3</v>
      </c>
      <c r="B77" s="114" t="s">
        <v>75</v>
      </c>
      <c r="C77" s="184">
        <v>2.6048118761197849</v>
      </c>
      <c r="D77" s="185">
        <v>-1.0332423110723332</v>
      </c>
      <c r="E77" s="184">
        <v>4.2155737704918037</v>
      </c>
      <c r="F77" s="185">
        <f t="shared" si="6"/>
        <v>1.6107618943720188</v>
      </c>
      <c r="G77" s="184">
        <v>2.4643478260869567</v>
      </c>
      <c r="H77" s="185">
        <f t="shared" si="6"/>
        <v>-1.751225944404847</v>
      </c>
      <c r="I77" s="184">
        <v>2.324803884945835</v>
      </c>
      <c r="J77" s="185">
        <f t="shared" si="6"/>
        <v>-0.13954394114112167</v>
      </c>
      <c r="K77" s="184">
        <v>2.6021798365122617</v>
      </c>
      <c r="L77" s="185">
        <f t="shared" si="7"/>
        <v>0.27737595156642669</v>
      </c>
      <c r="M77" s="184">
        <v>2.4314678284182305</v>
      </c>
      <c r="N77" s="185">
        <v>-0.1707120080940312</v>
      </c>
      <c r="O77" s="185">
        <v>-0.17334404770155443</v>
      </c>
    </row>
    <row r="78" spans="1:16" x14ac:dyDescent="0.25">
      <c r="A78" s="1">
        <v>4</v>
      </c>
      <c r="B78" s="114" t="s">
        <v>77</v>
      </c>
      <c r="C78" s="184">
        <v>3.3720771462706947</v>
      </c>
      <c r="D78" s="185">
        <v>-3.9564332107279387E-2</v>
      </c>
      <c r="E78" s="184" t="s">
        <v>236</v>
      </c>
      <c r="F78" s="185" t="str">
        <f>IFERROR(E78-C78,"-")</f>
        <v>-</v>
      </c>
      <c r="G78" s="184">
        <v>2.8340530536705737</v>
      </c>
      <c r="H78" s="185" t="str">
        <f>IFERROR(G78-E78,"-")</f>
        <v>-</v>
      </c>
      <c r="I78" s="184">
        <v>2.2430187168451607</v>
      </c>
      <c r="J78" s="185">
        <f>IFERROR(I78-G78,"-")</f>
        <v>-0.59103433682541295</v>
      </c>
      <c r="K78" s="184">
        <v>2.982060312568787</v>
      </c>
      <c r="L78" s="185">
        <f>IFERROR(K78-I78,"-")</f>
        <v>0.73904159572362627</v>
      </c>
      <c r="M78" s="184">
        <v>2.3911083281152159</v>
      </c>
      <c r="N78" s="185">
        <v>-0.59095198445357111</v>
      </c>
      <c r="O78" s="185">
        <v>-0.98096881815547876</v>
      </c>
    </row>
    <row r="79" spans="1:16" x14ac:dyDescent="0.25">
      <c r="A79" s="1">
        <v>5</v>
      </c>
      <c r="B79" s="114" t="s">
        <v>79</v>
      </c>
      <c r="C79" s="184">
        <v>2.5912035883379017</v>
      </c>
      <c r="D79" s="185">
        <v>-0.78436703000488439</v>
      </c>
      <c r="E79" s="184" t="s">
        <v>236</v>
      </c>
      <c r="F79" s="185" t="str">
        <f t="shared" ref="F79:J87" si="8">IFERROR(E79-C79,"-")</f>
        <v>-</v>
      </c>
      <c r="G79" s="184">
        <v>2.2670126874279122</v>
      </c>
      <c r="H79" s="185" t="str">
        <f t="shared" si="8"/>
        <v>-</v>
      </c>
      <c r="I79" s="184">
        <v>2.2658905704307335</v>
      </c>
      <c r="J79" s="185">
        <f t="shared" si="8"/>
        <v>-1.1221169971786793E-3</v>
      </c>
      <c r="K79" s="184">
        <v>2.8360398700862359</v>
      </c>
      <c r="L79" s="185">
        <f t="shared" ref="L79:L87" si="9">IFERROR(K79-I79,"-")</f>
        <v>0.57014929965550243</v>
      </c>
      <c r="M79" s="184">
        <v>2.3998426098154244</v>
      </c>
      <c r="N79" s="185">
        <v>-0.43619726027081152</v>
      </c>
      <c r="O79" s="185">
        <v>-0.19136097852247724</v>
      </c>
    </row>
    <row r="80" spans="1:16" x14ac:dyDescent="0.25">
      <c r="A80" s="1">
        <v>6</v>
      </c>
      <c r="B80" s="114" t="s">
        <v>81</v>
      </c>
      <c r="C80" s="184">
        <v>3.1752475247524754</v>
      </c>
      <c r="D80" s="185">
        <v>-0.4275051543817967</v>
      </c>
      <c r="E80" s="184" t="s">
        <v>236</v>
      </c>
      <c r="F80" s="185" t="str">
        <f t="shared" si="8"/>
        <v>-</v>
      </c>
      <c r="G80" s="184">
        <v>2.4640062597809078</v>
      </c>
      <c r="H80" s="185" t="str">
        <f t="shared" si="8"/>
        <v>-</v>
      </c>
      <c r="I80" s="184">
        <v>2.6562994797557113</v>
      </c>
      <c r="J80" s="185">
        <f t="shared" si="8"/>
        <v>0.19229321997480353</v>
      </c>
      <c r="K80" s="184">
        <v>2.6943369952034657</v>
      </c>
      <c r="L80" s="185">
        <f t="shared" si="9"/>
        <v>3.8037515447754355E-2</v>
      </c>
      <c r="M80" s="184">
        <v>2.658639491107361</v>
      </c>
      <c r="N80" s="185">
        <v>-3.5697504096104726E-2</v>
      </c>
      <c r="O80" s="185">
        <v>-0.51660803364511443</v>
      </c>
    </row>
    <row r="81" spans="1:16" x14ac:dyDescent="0.25">
      <c r="A81" s="1">
        <v>7</v>
      </c>
      <c r="B81" s="114" t="s">
        <v>83</v>
      </c>
      <c r="C81" s="184">
        <v>3.4446353775104717</v>
      </c>
      <c r="D81" s="185">
        <v>-0.29053565596842201</v>
      </c>
      <c r="E81" s="184" t="s">
        <v>236</v>
      </c>
      <c r="F81" s="185" t="str">
        <f t="shared" si="8"/>
        <v>-</v>
      </c>
      <c r="G81" s="184">
        <v>3.0759881523848431</v>
      </c>
      <c r="H81" s="185" t="str">
        <f t="shared" si="8"/>
        <v>-</v>
      </c>
      <c r="I81" s="184">
        <v>2.8384682549582139</v>
      </c>
      <c r="J81" s="185">
        <f t="shared" si="8"/>
        <v>-0.23751989742662927</v>
      </c>
      <c r="K81" s="184">
        <v>3.0075457317073169</v>
      </c>
      <c r="L81" s="185">
        <f t="shared" si="9"/>
        <v>0.16907747674910301</v>
      </c>
      <c r="M81" s="184">
        <v>2.9497919006408138</v>
      </c>
      <c r="N81" s="185">
        <v>-5.7753831066503114E-2</v>
      </c>
      <c r="O81" s="185">
        <v>-0.49484347686965791</v>
      </c>
    </row>
    <row r="82" spans="1:16" x14ac:dyDescent="0.25">
      <c r="A82" s="1">
        <v>8</v>
      </c>
      <c r="B82" s="114" t="s">
        <v>85</v>
      </c>
      <c r="C82" s="184">
        <v>2.4907566884831782</v>
      </c>
      <c r="D82" s="185">
        <v>-1.0649218592254779</v>
      </c>
      <c r="E82" s="184">
        <v>2.9126119583635925</v>
      </c>
      <c r="F82" s="185">
        <f t="shared" si="8"/>
        <v>0.42185526988041433</v>
      </c>
      <c r="G82" s="184">
        <v>3.288779889638259</v>
      </c>
      <c r="H82" s="185">
        <f t="shared" si="8"/>
        <v>0.37616793127466641</v>
      </c>
      <c r="I82" s="184">
        <v>2.7815126050420167</v>
      </c>
      <c r="J82" s="185">
        <f t="shared" si="8"/>
        <v>-0.50726728459624226</v>
      </c>
      <c r="K82" s="184">
        <v>2.7460738774607387</v>
      </c>
      <c r="L82" s="185">
        <f t="shared" si="9"/>
        <v>-3.5438727581277973E-2</v>
      </c>
      <c r="M82" s="184">
        <v>3.1529654224868331</v>
      </c>
      <c r="N82" s="185">
        <v>0.40689154502609437</v>
      </c>
      <c r="O82" s="185">
        <v>0.66220873400365488</v>
      </c>
    </row>
    <row r="83" spans="1:16" x14ac:dyDescent="0.25">
      <c r="A83" s="1">
        <v>9</v>
      </c>
      <c r="B83" s="114" t="s">
        <v>87</v>
      </c>
      <c r="C83" s="184">
        <v>2.9846132128740823</v>
      </c>
      <c r="D83" s="185">
        <v>-0.86511990385833837</v>
      </c>
      <c r="E83" s="184">
        <v>2.3058368076235856</v>
      </c>
      <c r="F83" s="185">
        <f t="shared" si="8"/>
        <v>-0.67877640525049676</v>
      </c>
      <c r="G83" s="184">
        <v>2.8018525032242936</v>
      </c>
      <c r="H83" s="185">
        <f t="shared" si="8"/>
        <v>0.49601569560070802</v>
      </c>
      <c r="I83" s="184">
        <v>2.4327799275995505</v>
      </c>
      <c r="J83" s="185">
        <f t="shared" si="8"/>
        <v>-0.36907257562474305</v>
      </c>
      <c r="K83" s="184">
        <v>2.7320278969957084</v>
      </c>
      <c r="L83" s="185">
        <f t="shared" si="9"/>
        <v>0.29924796939615783</v>
      </c>
      <c r="M83" s="184"/>
      <c r="N83" s="185" t="s">
        <v>236</v>
      </c>
      <c r="O83" s="185" t="s">
        <v>236</v>
      </c>
    </row>
    <row r="84" spans="1:16" x14ac:dyDescent="0.25">
      <c r="A84" s="1">
        <v>10</v>
      </c>
      <c r="B84" s="114" t="s">
        <v>89</v>
      </c>
      <c r="C84" s="184">
        <v>2.328030888030888</v>
      </c>
      <c r="D84" s="185">
        <v>-0.9491143168053604</v>
      </c>
      <c r="E84" s="184">
        <v>2.1842164599774523</v>
      </c>
      <c r="F84" s="185">
        <f t="shared" si="8"/>
        <v>-0.14381442805343569</v>
      </c>
      <c r="G84" s="184">
        <v>2.4730092454518342</v>
      </c>
      <c r="H84" s="185">
        <f t="shared" si="8"/>
        <v>0.28879278547438192</v>
      </c>
      <c r="I84" s="184">
        <v>2.5158146201624461</v>
      </c>
      <c r="J84" s="185">
        <f t="shared" si="8"/>
        <v>4.2805374710611854E-2</v>
      </c>
      <c r="K84" s="184">
        <v>2.2366286057692308</v>
      </c>
      <c r="L84" s="185">
        <f t="shared" si="9"/>
        <v>-0.27918601439321522</v>
      </c>
      <c r="M84" s="184"/>
      <c r="N84" s="185" t="s">
        <v>236</v>
      </c>
      <c r="O84" s="185" t="s">
        <v>236</v>
      </c>
    </row>
    <row r="85" spans="1:16" x14ac:dyDescent="0.25">
      <c r="A85" s="1">
        <v>11</v>
      </c>
      <c r="B85" s="114" t="s">
        <v>91</v>
      </c>
      <c r="C85" s="184">
        <v>2.7967054263565894</v>
      </c>
      <c r="D85" s="185">
        <v>-0.126629627850948</v>
      </c>
      <c r="E85" s="184">
        <v>2.7735632183908048</v>
      </c>
      <c r="F85" s="185">
        <f t="shared" si="8"/>
        <v>-2.3142207965784589E-2</v>
      </c>
      <c r="G85" s="184">
        <v>2.5095457537853849</v>
      </c>
      <c r="H85" s="185">
        <f t="shared" si="8"/>
        <v>-0.26401746460541986</v>
      </c>
      <c r="I85" s="184">
        <v>2.6985086658605399</v>
      </c>
      <c r="J85" s="185">
        <f t="shared" si="8"/>
        <v>0.18896291207515503</v>
      </c>
      <c r="K85" s="184">
        <v>2.4068329961789168</v>
      </c>
      <c r="L85" s="185">
        <f t="shared" si="9"/>
        <v>-0.29167566968162317</v>
      </c>
      <c r="M85" s="184"/>
      <c r="N85" s="185" t="s">
        <v>236</v>
      </c>
      <c r="O85" s="185" t="s">
        <v>236</v>
      </c>
    </row>
    <row r="86" spans="1:16" x14ac:dyDescent="0.25">
      <c r="A86" s="1">
        <v>12</v>
      </c>
      <c r="B86" s="114" t="s">
        <v>93</v>
      </c>
      <c r="C86" s="184">
        <v>2.5140230968654254</v>
      </c>
      <c r="D86" s="185">
        <v>-1.5708048493433768E-2</v>
      </c>
      <c r="E86" s="184">
        <v>2.4477662075915352</v>
      </c>
      <c r="F86" s="185">
        <f t="shared" si="8"/>
        <v>-6.6256889273890174E-2</v>
      </c>
      <c r="G86" s="184">
        <v>2.4452794739314232</v>
      </c>
      <c r="H86" s="185">
        <f t="shared" si="8"/>
        <v>-2.4867336601119838E-3</v>
      </c>
      <c r="I86" s="184">
        <v>2.6089754739954776</v>
      </c>
      <c r="J86" s="185">
        <f t="shared" si="8"/>
        <v>0.16369600006405438</v>
      </c>
      <c r="K86" s="184">
        <v>2.6665989022158976</v>
      </c>
      <c r="L86" s="185">
        <f t="shared" si="9"/>
        <v>5.7623428220419992E-2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2.8868505772646538</v>
      </c>
      <c r="D87" s="187">
        <v>-0.71276123783440015</v>
      </c>
      <c r="E87" s="186">
        <v>2.5260240112994352</v>
      </c>
      <c r="F87" s="187">
        <f t="shared" si="8"/>
        <v>-0.36082656596521856</v>
      </c>
      <c r="G87" s="186">
        <v>2.7155204585827524</v>
      </c>
      <c r="H87" s="187">
        <f t="shared" si="8"/>
        <v>0.18949644728331716</v>
      </c>
      <c r="I87" s="186">
        <v>2.5429762503722109</v>
      </c>
      <c r="J87" s="187">
        <f t="shared" si="8"/>
        <v>-0.17254420821054151</v>
      </c>
      <c r="K87" s="186">
        <v>2.7763916484805056</v>
      </c>
      <c r="L87" s="187">
        <f t="shared" si="9"/>
        <v>0.2334153981082947</v>
      </c>
      <c r="M87" s="186">
        <v>2.6811799364885029</v>
      </c>
      <c r="N87" s="187">
        <v>-0.19187653935709381</v>
      </c>
      <c r="O87" s="187">
        <v>-0.30694682005909169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">
        <v>323</v>
      </c>
      <c r="O96" s="112" t="s">
        <v>324</v>
      </c>
    </row>
    <row r="97" spans="2:15" x14ac:dyDescent="0.25">
      <c r="B97" s="114" t="s">
        <v>71</v>
      </c>
      <c r="C97" s="184">
        <v>9.4476269185360096</v>
      </c>
      <c r="D97" s="185">
        <v>-0.50995937398944413</v>
      </c>
      <c r="E97" s="184">
        <v>9.2950458626781867</v>
      </c>
      <c r="F97" s="185">
        <f t="shared" ref="F97:J99" si="10">IFERROR(E97-C97,"-")</f>
        <v>-0.15258105585782289</v>
      </c>
      <c r="G97" s="184">
        <v>9.0109444669639238</v>
      </c>
      <c r="H97" s="185">
        <f t="shared" si="10"/>
        <v>-0.28410139571426285</v>
      </c>
      <c r="I97" s="184">
        <v>8.512588031881247</v>
      </c>
      <c r="J97" s="185">
        <f t="shared" si="10"/>
        <v>-0.4983564350826768</v>
      </c>
      <c r="K97" s="184">
        <v>8.5206927412137485</v>
      </c>
      <c r="L97" s="185">
        <f t="shared" ref="L97:L99" si="11">IFERROR(K97-I97,"-")</f>
        <v>8.104709332501514E-3</v>
      </c>
      <c r="M97" s="184">
        <v>8.4186966083058437</v>
      </c>
      <c r="N97" s="185">
        <v>-0.10199613290790488</v>
      </c>
      <c r="O97" s="185">
        <v>-1.0289303102301659</v>
      </c>
    </row>
    <row r="98" spans="2:15" x14ac:dyDescent="0.25">
      <c r="B98" s="114" t="s">
        <v>73</v>
      </c>
      <c r="C98" s="184">
        <v>9.4144830743543473</v>
      </c>
      <c r="D98" s="185">
        <v>6.8467117981898085E-2</v>
      </c>
      <c r="E98" s="184">
        <v>8.7275993182116167</v>
      </c>
      <c r="F98" s="185">
        <f t="shared" si="10"/>
        <v>-0.68688375614273056</v>
      </c>
      <c r="G98" s="184">
        <v>5.75520347934141</v>
      </c>
      <c r="H98" s="185">
        <f t="shared" si="10"/>
        <v>-2.9723958388702068</v>
      </c>
      <c r="I98" s="184">
        <v>6.9325526625670548</v>
      </c>
      <c r="J98" s="185">
        <f t="shared" si="10"/>
        <v>1.1773491832256449</v>
      </c>
      <c r="K98" s="184">
        <v>8.0176301452784511</v>
      </c>
      <c r="L98" s="185">
        <f t="shared" si="11"/>
        <v>1.0850774827113963</v>
      </c>
      <c r="M98" s="184">
        <v>8.1856063750311279</v>
      </c>
      <c r="N98" s="185">
        <v>0.16797622975267679</v>
      </c>
      <c r="O98" s="185">
        <v>-1.2288766993232194</v>
      </c>
    </row>
    <row r="99" spans="2:15" x14ac:dyDescent="0.25">
      <c r="B99" s="114" t="s">
        <v>75</v>
      </c>
      <c r="C99" s="184">
        <v>8.0283444665102</v>
      </c>
      <c r="D99" s="185">
        <v>-5.2957423615220378E-2</v>
      </c>
      <c r="E99" s="184">
        <v>10.97488555442523</v>
      </c>
      <c r="F99" s="185">
        <f t="shared" si="10"/>
        <v>2.9465410879150298</v>
      </c>
      <c r="G99" s="184">
        <v>5.500643500643501</v>
      </c>
      <c r="H99" s="185">
        <f t="shared" si="10"/>
        <v>-5.4742420537817287</v>
      </c>
      <c r="I99" s="184">
        <v>7.1364744571072176</v>
      </c>
      <c r="J99" s="185">
        <f t="shared" si="10"/>
        <v>1.6358309564637166</v>
      </c>
      <c r="K99" s="184">
        <v>7.6281529895908982</v>
      </c>
      <c r="L99" s="185">
        <f t="shared" si="11"/>
        <v>0.49167853248368054</v>
      </c>
      <c r="M99" s="184">
        <v>7.5469198757399916</v>
      </c>
      <c r="N99" s="185">
        <v>-8.1233113850906591E-2</v>
      </c>
      <c r="O99" s="185">
        <v>-0.48142459077020838</v>
      </c>
    </row>
    <row r="100" spans="2:15" x14ac:dyDescent="0.25">
      <c r="B100" s="114" t="s">
        <v>77</v>
      </c>
      <c r="C100" s="184">
        <v>8.2081832218219244</v>
      </c>
      <c r="D100" s="185">
        <v>0.6215843225406994</v>
      </c>
      <c r="E100" s="184" t="s">
        <v>236</v>
      </c>
      <c r="F100" s="185" t="str">
        <f>IFERROR(E100-C100,"-")</f>
        <v>-</v>
      </c>
      <c r="G100" s="184">
        <v>5.3676544450025112</v>
      </c>
      <c r="H100" s="185" t="str">
        <f>IFERROR(G100-E100,"-")</f>
        <v>-</v>
      </c>
      <c r="I100" s="184">
        <v>7.0535005966009869</v>
      </c>
      <c r="J100" s="185">
        <f>IFERROR(I100-G100,"-")</f>
        <v>1.6858461515984757</v>
      </c>
      <c r="K100" s="184">
        <v>6.86671840418499</v>
      </c>
      <c r="L100" s="185">
        <f>IFERROR(K100-I100,"-")</f>
        <v>-0.18678219241599692</v>
      </c>
      <c r="M100" s="184">
        <v>7.6968225110574444</v>
      </c>
      <c r="N100" s="185">
        <v>0.83010410687245439</v>
      </c>
      <c r="O100" s="185">
        <v>-0.51136071076447998</v>
      </c>
    </row>
    <row r="101" spans="2:15" x14ac:dyDescent="0.25">
      <c r="B101" s="114" t="s">
        <v>79</v>
      </c>
      <c r="C101" s="184">
        <v>7.4801636452351463</v>
      </c>
      <c r="D101" s="185">
        <v>-0.20334079928218873</v>
      </c>
      <c r="E101" s="184" t="s">
        <v>236</v>
      </c>
      <c r="F101" s="185" t="str">
        <f t="shared" ref="F101:J109" si="12">IFERROR(E101-C101,"-")</f>
        <v>-</v>
      </c>
      <c r="G101" s="184">
        <v>4.6154148128762102</v>
      </c>
      <c r="H101" s="185" t="str">
        <f t="shared" si="12"/>
        <v>-</v>
      </c>
      <c r="I101" s="184">
        <v>6.8128675815362678</v>
      </c>
      <c r="J101" s="185">
        <f t="shared" si="12"/>
        <v>2.1974527686600576</v>
      </c>
      <c r="K101" s="184">
        <v>7.1880833271111779</v>
      </c>
      <c r="L101" s="185">
        <f t="shared" ref="L101:L109" si="13">IFERROR(K101-I101,"-")</f>
        <v>0.37521574557491011</v>
      </c>
      <c r="M101" s="184">
        <v>6.8821328081035453</v>
      </c>
      <c r="N101" s="185">
        <v>-0.30595051900763259</v>
      </c>
      <c r="O101" s="185">
        <v>-0.59803083713160099</v>
      </c>
    </row>
    <row r="102" spans="2:15" x14ac:dyDescent="0.25">
      <c r="B102" s="114" t="s">
        <v>81</v>
      </c>
      <c r="C102" s="184">
        <v>7.5924894253585062</v>
      </c>
      <c r="D102" s="185">
        <v>-0.2086226107975353</v>
      </c>
      <c r="E102" s="184" t="s">
        <v>236</v>
      </c>
      <c r="F102" s="185" t="str">
        <f t="shared" si="12"/>
        <v>-</v>
      </c>
      <c r="G102" s="184">
        <v>5.8911511354737662</v>
      </c>
      <c r="H102" s="185" t="str">
        <f t="shared" si="12"/>
        <v>-</v>
      </c>
      <c r="I102" s="184">
        <v>6.9117168591040752</v>
      </c>
      <c r="J102" s="185">
        <f t="shared" si="12"/>
        <v>1.020565723630309</v>
      </c>
      <c r="K102" s="184">
        <v>7.0050877724990732</v>
      </c>
      <c r="L102" s="185">
        <f t="shared" si="13"/>
        <v>9.3370913394998034E-2</v>
      </c>
      <c r="M102" s="184">
        <v>7.1391927083333337</v>
      </c>
      <c r="N102" s="185">
        <v>0.13410493583426053</v>
      </c>
      <c r="O102" s="185">
        <v>-0.45329671702517249</v>
      </c>
    </row>
    <row r="103" spans="2:15" x14ac:dyDescent="0.25">
      <c r="B103" s="114" t="s">
        <v>83</v>
      </c>
      <c r="C103" s="184">
        <v>8.0249741697416983</v>
      </c>
      <c r="D103" s="185">
        <v>-0.14030128935679897</v>
      </c>
      <c r="E103" s="184" t="s">
        <v>236</v>
      </c>
      <c r="F103" s="185" t="str">
        <f t="shared" si="12"/>
        <v>-</v>
      </c>
      <c r="G103" s="184">
        <v>7.0290555155010814</v>
      </c>
      <c r="H103" s="185" t="str">
        <f t="shared" si="12"/>
        <v>-</v>
      </c>
      <c r="I103" s="184">
        <v>7.1986132408827253</v>
      </c>
      <c r="J103" s="185">
        <f t="shared" si="12"/>
        <v>0.16955772538164382</v>
      </c>
      <c r="K103" s="184">
        <v>7.4568813279962329</v>
      </c>
      <c r="L103" s="185">
        <f t="shared" si="13"/>
        <v>0.25826808711350768</v>
      </c>
      <c r="M103" s="184">
        <v>7.4333944533577814</v>
      </c>
      <c r="N103" s="185">
        <v>-2.348687463845156E-2</v>
      </c>
      <c r="O103" s="185">
        <v>-0.59157971638391693</v>
      </c>
    </row>
    <row r="104" spans="2:15" x14ac:dyDescent="0.25">
      <c r="B104" s="114" t="s">
        <v>85</v>
      </c>
      <c r="C104" s="184">
        <v>8.2708453133985049</v>
      </c>
      <c r="D104" s="185">
        <v>2.9142203909062303E-2</v>
      </c>
      <c r="E104" s="184">
        <v>6.9118342372409955</v>
      </c>
      <c r="F104" s="185">
        <f t="shared" si="12"/>
        <v>-1.3590110761575094</v>
      </c>
      <c r="G104" s="184">
        <v>7.0977242302543511</v>
      </c>
      <c r="H104" s="185">
        <f t="shared" si="12"/>
        <v>0.18588999301335551</v>
      </c>
      <c r="I104" s="184">
        <v>7.778275396317623</v>
      </c>
      <c r="J104" s="185">
        <f t="shared" si="12"/>
        <v>0.68055116606327193</v>
      </c>
      <c r="K104" s="184">
        <v>7.7137433140259954</v>
      </c>
      <c r="L104" s="185">
        <f t="shared" si="13"/>
        <v>-6.4532082291627546E-2</v>
      </c>
      <c r="M104" s="184">
        <v>7.7794874272325423</v>
      </c>
      <c r="N104" s="185">
        <v>6.5744113206546828E-2</v>
      </c>
      <c r="O104" s="185">
        <v>-0.49135788616596265</v>
      </c>
    </row>
    <row r="105" spans="2:15" x14ac:dyDescent="0.25">
      <c r="B105" s="114" t="s">
        <v>87</v>
      </c>
      <c r="C105" s="184">
        <v>8.1763663622734093</v>
      </c>
      <c r="D105" s="185">
        <v>-0.21150540483228397</v>
      </c>
      <c r="E105" s="184">
        <v>6.9931153184165229</v>
      </c>
      <c r="F105" s="185">
        <f t="shared" si="12"/>
        <v>-1.1832510438568864</v>
      </c>
      <c r="G105" s="184">
        <v>7.1154244794120416</v>
      </c>
      <c r="H105" s="185">
        <f t="shared" si="12"/>
        <v>0.1223091609955187</v>
      </c>
      <c r="I105" s="184">
        <v>7.4606444617626133</v>
      </c>
      <c r="J105" s="185">
        <f t="shared" si="12"/>
        <v>0.34521998235057172</v>
      </c>
      <c r="K105" s="184">
        <v>7.5650837764891374</v>
      </c>
      <c r="L105" s="185">
        <f t="shared" si="13"/>
        <v>0.10443931472652412</v>
      </c>
      <c r="M105" s="184"/>
      <c r="N105" s="185" t="s">
        <v>236</v>
      </c>
      <c r="O105" s="185" t="s">
        <v>236</v>
      </c>
    </row>
    <row r="106" spans="2:15" x14ac:dyDescent="0.25">
      <c r="B106" s="114" t="s">
        <v>89</v>
      </c>
      <c r="C106" s="184">
        <v>7.6490613397479477</v>
      </c>
      <c r="D106" s="185">
        <v>-0.63872132678228954</v>
      </c>
      <c r="E106" s="184">
        <v>4.8194545015689112</v>
      </c>
      <c r="F106" s="185">
        <f t="shared" si="12"/>
        <v>-2.8296068381790365</v>
      </c>
      <c r="G106" s="184">
        <v>6.7946358513446041</v>
      </c>
      <c r="H106" s="185">
        <f t="shared" si="12"/>
        <v>1.9751813497756929</v>
      </c>
      <c r="I106" s="184">
        <v>6.9897432857058162</v>
      </c>
      <c r="J106" s="185">
        <f t="shared" si="12"/>
        <v>0.19510743436121203</v>
      </c>
      <c r="K106" s="184">
        <v>7.1013933302878023</v>
      </c>
      <c r="L106" s="185">
        <f t="shared" si="13"/>
        <v>0.11165004458198613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8.0370396617296205</v>
      </c>
      <c r="D107" s="185">
        <v>-0.51179404095023528</v>
      </c>
      <c r="E107" s="184">
        <v>7.8686336494555675</v>
      </c>
      <c r="F107" s="185">
        <f t="shared" si="12"/>
        <v>-0.16840601227405294</v>
      </c>
      <c r="G107" s="184">
        <v>7.2640043044180072</v>
      </c>
      <c r="H107" s="185">
        <f t="shared" si="12"/>
        <v>-0.60462934503756038</v>
      </c>
      <c r="I107" s="184">
        <v>7.3783077425677881</v>
      </c>
      <c r="J107" s="185">
        <f t="shared" si="12"/>
        <v>0.11430343814978094</v>
      </c>
      <c r="K107" s="184">
        <v>7.8645584975111893</v>
      </c>
      <c r="L107" s="185">
        <f t="shared" si="13"/>
        <v>0.4862507549434012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8.9477308937657405</v>
      </c>
      <c r="D108" s="185">
        <v>8.5963572624695672E-2</v>
      </c>
      <c r="E108" s="184">
        <v>7.6856927332159923</v>
      </c>
      <c r="F108" s="185">
        <f t="shared" si="12"/>
        <v>-1.2620381605497482</v>
      </c>
      <c r="G108" s="184">
        <v>7.9840824979339589</v>
      </c>
      <c r="H108" s="185">
        <f t="shared" si="12"/>
        <v>0.29838976471796652</v>
      </c>
      <c r="I108" s="184">
        <v>7.8006234575918949</v>
      </c>
      <c r="J108" s="185">
        <f t="shared" si="12"/>
        <v>-0.18345904034206395</v>
      </c>
      <c r="K108" s="184">
        <v>8.2201690765464033</v>
      </c>
      <c r="L108" s="185">
        <f t="shared" si="13"/>
        <v>0.41954561895450837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8.3160518833909762</v>
      </c>
      <c r="D109" s="187">
        <v>-0.13413496613706855</v>
      </c>
      <c r="E109" s="186">
        <v>8.7566950823947458</v>
      </c>
      <c r="F109" s="187">
        <f t="shared" si="12"/>
        <v>0.44064319900376958</v>
      </c>
      <c r="G109" s="186">
        <v>6.9670919535565847</v>
      </c>
      <c r="H109" s="187">
        <f t="shared" si="12"/>
        <v>-1.7896031288381611</v>
      </c>
      <c r="I109" s="186">
        <v>7.3284504270391047</v>
      </c>
      <c r="J109" s="187">
        <f t="shared" si="12"/>
        <v>0.36135847348251993</v>
      </c>
      <c r="K109" s="186">
        <v>7.6377013763228598</v>
      </c>
      <c r="L109" s="187">
        <f t="shared" si="13"/>
        <v>0.30925094928375518</v>
      </c>
      <c r="M109" s="186">
        <v>7.6722425799670058</v>
      </c>
      <c r="N109" s="187">
        <v>6.9332306921761067E-2</v>
      </c>
      <c r="O109" s="187">
        <v>-0.70777962156561625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">
        <v>323</v>
      </c>
      <c r="O118" s="112" t="s">
        <v>324</v>
      </c>
    </row>
    <row r="119" spans="1:16" x14ac:dyDescent="0.25">
      <c r="B119" s="114" t="s">
        <v>71</v>
      </c>
      <c r="C119" s="184">
        <v>8.4721036826299976</v>
      </c>
      <c r="D119" s="185">
        <v>-2.7396983148964438E-2</v>
      </c>
      <c r="E119" s="184">
        <v>7.9339108565041219</v>
      </c>
      <c r="F119" s="185">
        <f t="shared" ref="F119:J121" si="14">IFERROR(E119-C119,"-")</f>
        <v>-0.53819282612587571</v>
      </c>
      <c r="G119" s="184">
        <v>17.864253393665159</v>
      </c>
      <c r="H119" s="185">
        <f t="shared" si="14"/>
        <v>9.930342537161037</v>
      </c>
      <c r="I119" s="184">
        <v>7.5997924593566237</v>
      </c>
      <c r="J119" s="185">
        <f t="shared" si="14"/>
        <v>-10.264460934308534</v>
      </c>
      <c r="K119" s="184">
        <v>7.4245295975827492</v>
      </c>
      <c r="L119" s="185">
        <f t="shared" ref="L119:L121" si="15">IFERROR(K119-I119,"-")</f>
        <v>-0.17526286177387451</v>
      </c>
      <c r="M119" s="184">
        <v>7.6996077576814121</v>
      </c>
      <c r="N119" s="185">
        <v>0.27507816009866293</v>
      </c>
      <c r="O119" s="185">
        <v>-0.77249592494858543</v>
      </c>
    </row>
    <row r="120" spans="1:16" x14ac:dyDescent="0.25">
      <c r="B120" s="114" t="s">
        <v>73</v>
      </c>
      <c r="C120" s="184">
        <v>8.4321817018554057</v>
      </c>
      <c r="D120" s="185">
        <v>6.8591438163721818E-2</v>
      </c>
      <c r="E120" s="184">
        <v>7.1286418646346927</v>
      </c>
      <c r="F120" s="185">
        <f t="shared" si="14"/>
        <v>-1.303539837220713</v>
      </c>
      <c r="G120" s="184">
        <v>11.735751295336788</v>
      </c>
      <c r="H120" s="185">
        <f t="shared" si="14"/>
        <v>4.6071094307020957</v>
      </c>
      <c r="I120" s="184">
        <v>6.5968031968031964</v>
      </c>
      <c r="J120" s="185">
        <f t="shared" si="14"/>
        <v>-5.138948098533592</v>
      </c>
      <c r="K120" s="184">
        <v>6.6255956432947585</v>
      </c>
      <c r="L120" s="185">
        <f t="shared" si="15"/>
        <v>2.8792446491562096E-2</v>
      </c>
      <c r="M120" s="184">
        <v>7.0288492360294903</v>
      </c>
      <c r="N120" s="185">
        <v>0.40325359273473182</v>
      </c>
      <c r="O120" s="185">
        <v>-1.4033324658259154</v>
      </c>
    </row>
    <row r="121" spans="1:16" x14ac:dyDescent="0.25">
      <c r="B121" s="114" t="s">
        <v>75</v>
      </c>
      <c r="C121" s="184">
        <v>7.2954169797145001</v>
      </c>
      <c r="D121" s="185">
        <v>-2.3842619490028305E-2</v>
      </c>
      <c r="E121" s="184">
        <v>9.3786440677966105</v>
      </c>
      <c r="F121" s="185">
        <f t="shared" si="14"/>
        <v>2.0832270880821104</v>
      </c>
      <c r="G121" s="184">
        <v>8.6459854014598534</v>
      </c>
      <c r="H121" s="185">
        <f t="shared" si="14"/>
        <v>-0.73265866633675714</v>
      </c>
      <c r="I121" s="184">
        <v>7.11755751014885</v>
      </c>
      <c r="J121" s="185">
        <f t="shared" si="14"/>
        <v>-1.5284278913110034</v>
      </c>
      <c r="K121" s="184">
        <v>6.6871994801819366</v>
      </c>
      <c r="L121" s="185">
        <f t="shared" si="15"/>
        <v>-0.43035802996691341</v>
      </c>
      <c r="M121" s="184">
        <v>6.9662029881504379</v>
      </c>
      <c r="N121" s="185">
        <v>0.27900350796850137</v>
      </c>
      <c r="O121" s="185">
        <v>-0.32921399156406217</v>
      </c>
    </row>
    <row r="122" spans="1:16" x14ac:dyDescent="0.25">
      <c r="B122" s="114" t="s">
        <v>77</v>
      </c>
      <c r="C122" s="184">
        <v>6.8875998478508942</v>
      </c>
      <c r="D122" s="185">
        <v>5.8893409575643041E-2</v>
      </c>
      <c r="E122" s="184" t="s">
        <v>236</v>
      </c>
      <c r="F122" s="185" t="str">
        <f>IFERROR(E122-C122,"-")</f>
        <v>-</v>
      </c>
      <c r="G122" s="184">
        <v>2.8295964125560538</v>
      </c>
      <c r="H122" s="185" t="str">
        <f>IFERROR(G122-E122,"-")</f>
        <v>-</v>
      </c>
      <c r="I122" s="184">
        <v>6.9245819397993307</v>
      </c>
      <c r="J122" s="185">
        <f>IFERROR(I122-G122,"-")</f>
        <v>4.0949855272432769</v>
      </c>
      <c r="K122" s="184">
        <v>6.5770206022187008</v>
      </c>
      <c r="L122" s="185">
        <f>IFERROR(K122-I122,"-")</f>
        <v>-0.3475613375806299</v>
      </c>
      <c r="M122" s="184">
        <v>7.1351310407514017</v>
      </c>
      <c r="N122" s="185">
        <v>0.55811043853270093</v>
      </c>
      <c r="O122" s="185">
        <v>0.24753119290050751</v>
      </c>
    </row>
    <row r="123" spans="1:16" x14ac:dyDescent="0.25">
      <c r="B123" s="114" t="s">
        <v>79</v>
      </c>
      <c r="C123" s="184">
        <v>7.3985921689397269</v>
      </c>
      <c r="D123" s="185">
        <v>0.47125363887291183</v>
      </c>
      <c r="E123" s="184" t="s">
        <v>236</v>
      </c>
      <c r="F123" s="185" t="str">
        <f t="shared" ref="F123:J131" si="16">IFERROR(E123-C123,"-")</f>
        <v>-</v>
      </c>
      <c r="G123" s="184">
        <v>3.0382293762575454</v>
      </c>
      <c r="H123" s="185" t="str">
        <f t="shared" si="16"/>
        <v>-</v>
      </c>
      <c r="I123" s="184">
        <v>6.689313517338995</v>
      </c>
      <c r="J123" s="185">
        <f t="shared" si="16"/>
        <v>3.6510841410814496</v>
      </c>
      <c r="K123" s="184">
        <v>6.697749196141479</v>
      </c>
      <c r="L123" s="185">
        <f t="shared" ref="L123:L131" si="17">IFERROR(K123-I123,"-")</f>
        <v>8.4356788024839702E-3</v>
      </c>
      <c r="M123" s="184">
        <v>6.6414432121297207</v>
      </c>
      <c r="N123" s="185">
        <v>-5.6305984011758348E-2</v>
      </c>
      <c r="O123" s="185">
        <v>-0.75714895681000627</v>
      </c>
    </row>
    <row r="124" spans="1:16" x14ac:dyDescent="0.25">
      <c r="B124" s="114" t="s">
        <v>81</v>
      </c>
      <c r="C124" s="184">
        <v>7.0261475886112725</v>
      </c>
      <c r="D124" s="185">
        <v>0.10997518845310683</v>
      </c>
      <c r="E124" s="184" t="s">
        <v>236</v>
      </c>
      <c r="F124" s="185" t="str">
        <f t="shared" si="16"/>
        <v>-</v>
      </c>
      <c r="G124" s="184">
        <v>3.3338345864661654</v>
      </c>
      <c r="H124" s="185" t="str">
        <f t="shared" si="16"/>
        <v>-</v>
      </c>
      <c r="I124" s="184">
        <v>6.5790438114276197</v>
      </c>
      <c r="J124" s="185">
        <f t="shared" si="16"/>
        <v>3.2452092249614544</v>
      </c>
      <c r="K124" s="184">
        <v>6.8809303758471962</v>
      </c>
      <c r="L124" s="185">
        <f t="shared" si="17"/>
        <v>0.30188656441957651</v>
      </c>
      <c r="M124" s="184">
        <v>6.686951631046119</v>
      </c>
      <c r="N124" s="185">
        <v>-0.19397874480107724</v>
      </c>
      <c r="O124" s="185">
        <v>-0.33919595756515353</v>
      </c>
    </row>
    <row r="125" spans="1:16" x14ac:dyDescent="0.25">
      <c r="B125" s="114" t="s">
        <v>83</v>
      </c>
      <c r="C125" s="184">
        <v>7.696795516597212</v>
      </c>
      <c r="D125" s="185">
        <v>0.33317618351366018</v>
      </c>
      <c r="E125" s="184" t="s">
        <v>236</v>
      </c>
      <c r="F125" s="185" t="str">
        <f t="shared" si="16"/>
        <v>-</v>
      </c>
      <c r="G125" s="184">
        <v>7.0270270270270272</v>
      </c>
      <c r="H125" s="185" t="str">
        <f t="shared" si="16"/>
        <v>-</v>
      </c>
      <c r="I125" s="184">
        <v>7.0274575832146091</v>
      </c>
      <c r="J125" s="185">
        <f t="shared" si="16"/>
        <v>4.3055618758192082E-4</v>
      </c>
      <c r="K125" s="184">
        <v>7.4940490648530487</v>
      </c>
      <c r="L125" s="185">
        <f t="shared" si="17"/>
        <v>0.46659148163843955</v>
      </c>
      <c r="M125" s="184">
        <v>7.0650243483242621</v>
      </c>
      <c r="N125" s="185">
        <v>-0.4290247165287866</v>
      </c>
      <c r="O125" s="185">
        <v>-0.63177116827294988</v>
      </c>
    </row>
    <row r="126" spans="1:16" x14ac:dyDescent="0.25">
      <c r="B126" s="114" t="s">
        <v>85</v>
      </c>
      <c r="C126" s="184">
        <v>7.3975865851747376</v>
      </c>
      <c r="D126" s="185">
        <v>9.6440922326946676E-2</v>
      </c>
      <c r="E126" s="184">
        <v>6.3769470404984423</v>
      </c>
      <c r="F126" s="185">
        <f t="shared" si="16"/>
        <v>-1.0206395446762953</v>
      </c>
      <c r="G126" s="184">
        <v>5.8403361344537812</v>
      </c>
      <c r="H126" s="185">
        <f t="shared" si="16"/>
        <v>-0.53661090604466111</v>
      </c>
      <c r="I126" s="184">
        <v>7.5700397097083387</v>
      </c>
      <c r="J126" s="185">
        <f t="shared" si="16"/>
        <v>1.7297035752545575</v>
      </c>
      <c r="K126" s="184">
        <v>7.5153215849141315</v>
      </c>
      <c r="L126" s="185">
        <f t="shared" si="17"/>
        <v>-5.4718124794207235E-2</v>
      </c>
      <c r="M126" s="184">
        <v>7.5282225780624499</v>
      </c>
      <c r="N126" s="185">
        <v>1.2900993148318385E-2</v>
      </c>
      <c r="O126" s="185">
        <v>0.13063599288771233</v>
      </c>
    </row>
    <row r="127" spans="1:16" x14ac:dyDescent="0.25">
      <c r="B127" s="114" t="s">
        <v>87</v>
      </c>
      <c r="C127" s="184">
        <v>7.7395539605229429</v>
      </c>
      <c r="D127" s="185">
        <v>-0.24204113150159667</v>
      </c>
      <c r="E127" s="184">
        <v>6.0221914008321775</v>
      </c>
      <c r="F127" s="185">
        <f t="shared" si="16"/>
        <v>-1.7173625596907653</v>
      </c>
      <c r="G127" s="184">
        <v>6.9028243178554334</v>
      </c>
      <c r="H127" s="185">
        <f t="shared" si="16"/>
        <v>0.88063291702325586</v>
      </c>
      <c r="I127" s="184">
        <v>7.6120493666774927</v>
      </c>
      <c r="J127" s="185">
        <f t="shared" si="16"/>
        <v>0.70922504882205928</v>
      </c>
      <c r="K127" s="184">
        <v>7.4808184143222505</v>
      </c>
      <c r="L127" s="185">
        <f t="shared" si="17"/>
        <v>-0.13123095235524218</v>
      </c>
      <c r="M127" s="184"/>
      <c r="N127" s="185" t="s">
        <v>236</v>
      </c>
      <c r="O127" s="185" t="s">
        <v>236</v>
      </c>
    </row>
    <row r="128" spans="1:16" x14ac:dyDescent="0.25">
      <c r="A128" s="120"/>
      <c r="B128" s="114" t="s">
        <v>89</v>
      </c>
      <c r="C128" s="184">
        <v>7.7610110488875437</v>
      </c>
      <c r="D128" s="185">
        <v>0.30563347451683409</v>
      </c>
      <c r="E128" s="184">
        <v>4.5007385524372232</v>
      </c>
      <c r="F128" s="185">
        <f t="shared" si="16"/>
        <v>-3.2602724964503205</v>
      </c>
      <c r="G128" s="184">
        <v>6.6572815533980583</v>
      </c>
      <c r="H128" s="185">
        <f t="shared" si="16"/>
        <v>2.1565430009608351</v>
      </c>
      <c r="I128" s="184">
        <v>6.9833285010147872</v>
      </c>
      <c r="J128" s="185">
        <f t="shared" si="16"/>
        <v>0.32604694761672892</v>
      </c>
      <c r="K128" s="184">
        <v>6.9262397991211548</v>
      </c>
      <c r="L128" s="185">
        <f t="shared" si="17"/>
        <v>-5.7088701893632354E-2</v>
      </c>
      <c r="M128" s="184"/>
      <c r="N128" s="185" t="s">
        <v>236</v>
      </c>
      <c r="O128" s="185" t="s">
        <v>236</v>
      </c>
    </row>
    <row r="129" spans="2:16" x14ac:dyDescent="0.25">
      <c r="B129" s="114" t="s">
        <v>91</v>
      </c>
      <c r="C129" s="184">
        <v>7.4774335587356502</v>
      </c>
      <c r="D129" s="185">
        <v>0.18886546308094054</v>
      </c>
      <c r="E129" s="184">
        <v>9.5982905982905979</v>
      </c>
      <c r="F129" s="185">
        <f t="shared" si="16"/>
        <v>2.1208570395549478</v>
      </c>
      <c r="G129" s="184">
        <v>6.8495550611790881</v>
      </c>
      <c r="H129" s="185">
        <f t="shared" si="16"/>
        <v>-2.7487355371115099</v>
      </c>
      <c r="I129" s="184">
        <v>6.7162322274881516</v>
      </c>
      <c r="J129" s="185">
        <f t="shared" si="16"/>
        <v>-0.13332283369093645</v>
      </c>
      <c r="K129" s="184">
        <v>6.9560150805438132</v>
      </c>
      <c r="L129" s="185">
        <f t="shared" si="17"/>
        <v>0.2397828530556616</v>
      </c>
      <c r="M129" s="184"/>
      <c r="N129" s="185" t="s">
        <v>236</v>
      </c>
      <c r="O129" s="185" t="s">
        <v>236</v>
      </c>
    </row>
    <row r="130" spans="2:16" x14ac:dyDescent="0.25">
      <c r="B130" s="114" t="s">
        <v>93</v>
      </c>
      <c r="C130" s="184">
        <v>7.9986646884272998</v>
      </c>
      <c r="D130" s="185">
        <v>0.24712097702008506</v>
      </c>
      <c r="E130" s="184">
        <v>9.3348281016442449</v>
      </c>
      <c r="F130" s="185">
        <f t="shared" si="16"/>
        <v>1.3361634132169451</v>
      </c>
      <c r="G130" s="184">
        <v>8.0141221374045806</v>
      </c>
      <c r="H130" s="185">
        <f t="shared" si="16"/>
        <v>-1.3207059642396644</v>
      </c>
      <c r="I130" s="184">
        <v>7.1400179318589361</v>
      </c>
      <c r="J130" s="185">
        <f t="shared" si="16"/>
        <v>-0.8741042055456445</v>
      </c>
      <c r="K130" s="184">
        <v>7.5589687989398868</v>
      </c>
      <c r="L130" s="185">
        <f t="shared" si="17"/>
        <v>0.41895086708095075</v>
      </c>
      <c r="M130" s="184"/>
      <c r="N130" s="185" t="s">
        <v>236</v>
      </c>
      <c r="O130" s="185" t="s">
        <v>236</v>
      </c>
    </row>
    <row r="131" spans="2:16" ht="15.75" x14ac:dyDescent="0.25">
      <c r="B131" s="117" t="s">
        <v>30</v>
      </c>
      <c r="C131" s="186">
        <v>7.6601153912776985</v>
      </c>
      <c r="D131" s="187">
        <v>0.11830555672683651</v>
      </c>
      <c r="E131" s="186">
        <v>7.6447121695105942</v>
      </c>
      <c r="F131" s="187">
        <f t="shared" si="16"/>
        <v>-1.5403221767104291E-2</v>
      </c>
      <c r="G131" s="186">
        <v>6.8464210841569333</v>
      </c>
      <c r="H131" s="187">
        <f t="shared" si="16"/>
        <v>-0.79829108535366089</v>
      </c>
      <c r="I131" s="186">
        <v>7.0442463034910698</v>
      </c>
      <c r="J131" s="187">
        <f t="shared" si="16"/>
        <v>0.19782521933413655</v>
      </c>
      <c r="K131" s="186">
        <v>7.1014383123801403</v>
      </c>
      <c r="L131" s="187">
        <f t="shared" si="17"/>
        <v>5.71920088890705E-2</v>
      </c>
      <c r="M131" s="186">
        <v>7.1104443291597148</v>
      </c>
      <c r="N131" s="187">
        <v>8.5230033570056207E-2</v>
      </c>
      <c r="O131" s="187">
        <v>-0.49905063308340125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">
        <v>323</v>
      </c>
      <c r="O140" s="112" t="s">
        <v>324</v>
      </c>
    </row>
    <row r="141" spans="2:16" x14ac:dyDescent="0.25">
      <c r="B141" s="114" t="s">
        <v>71</v>
      </c>
      <c r="C141" s="184">
        <v>11.168166049273829</v>
      </c>
      <c r="D141" s="185">
        <v>-0.61352409157124121</v>
      </c>
      <c r="E141" s="184">
        <v>11.637256287086748</v>
      </c>
      <c r="F141" s="185">
        <f t="shared" ref="F141:J143" si="18">IFERROR(E141-C141,"-")</f>
        <v>0.46909023781291914</v>
      </c>
      <c r="G141" s="184">
        <v>15.971804511278195</v>
      </c>
      <c r="H141" s="185">
        <f t="shared" si="18"/>
        <v>4.3345482241914475</v>
      </c>
      <c r="I141" s="184">
        <v>12.129041326960921</v>
      </c>
      <c r="J141" s="185">
        <f t="shared" si="18"/>
        <v>-3.842763184317274</v>
      </c>
      <c r="K141" s="184">
        <v>11.418379216750678</v>
      </c>
      <c r="L141" s="185">
        <f t="shared" ref="L141:L143" si="19">IFERROR(K141-I141,"-")</f>
        <v>-0.71066211021024372</v>
      </c>
      <c r="M141" s="184">
        <v>10.98589065255732</v>
      </c>
      <c r="N141" s="185">
        <v>-0.43248856419335802</v>
      </c>
      <c r="O141" s="185">
        <v>-0.18227539671650916</v>
      </c>
    </row>
    <row r="142" spans="2:16" x14ac:dyDescent="0.25">
      <c r="B142" s="114" t="s">
        <v>73</v>
      </c>
      <c r="C142" s="184">
        <v>11.055163474002592</v>
      </c>
      <c r="D142" s="185">
        <v>6.673684307124006E-2</v>
      </c>
      <c r="E142" s="184">
        <v>11.138817878999149</v>
      </c>
      <c r="F142" s="185">
        <f t="shared" si="18"/>
        <v>8.3654404996556408E-2</v>
      </c>
      <c r="G142" s="184">
        <v>8.7712609970674489</v>
      </c>
      <c r="H142" s="185">
        <f t="shared" si="18"/>
        <v>-2.3675568819316997</v>
      </c>
      <c r="I142" s="184">
        <v>9.2217261904761898</v>
      </c>
      <c r="J142" s="185">
        <f t="shared" si="18"/>
        <v>0.45046519340874092</v>
      </c>
      <c r="K142" s="184">
        <v>10.34370308590492</v>
      </c>
      <c r="L142" s="185">
        <f t="shared" si="19"/>
        <v>1.1219768954287304</v>
      </c>
      <c r="M142" s="184">
        <v>10.596861547007361</v>
      </c>
      <c r="N142" s="185">
        <v>0.25315846110244067</v>
      </c>
      <c r="O142" s="185">
        <v>-0.45830192699523131</v>
      </c>
    </row>
    <row r="143" spans="2:16" x14ac:dyDescent="0.25">
      <c r="B143" s="114" t="s">
        <v>75</v>
      </c>
      <c r="C143" s="184">
        <v>9.1026453164408476</v>
      </c>
      <c r="D143" s="185">
        <v>0.52117456927770967</v>
      </c>
      <c r="E143" s="184">
        <v>12.882565337001376</v>
      </c>
      <c r="F143" s="185">
        <f t="shared" si="18"/>
        <v>3.7799200205605281</v>
      </c>
      <c r="G143" s="184">
        <v>7.0540806293018683</v>
      </c>
      <c r="H143" s="185">
        <f t="shared" si="18"/>
        <v>-5.8284847076995074</v>
      </c>
      <c r="I143" s="184">
        <v>8.391152403682236</v>
      </c>
      <c r="J143" s="185">
        <f t="shared" si="18"/>
        <v>1.3370717743803677</v>
      </c>
      <c r="K143" s="184">
        <v>9.1222556390977445</v>
      </c>
      <c r="L143" s="185">
        <f t="shared" si="19"/>
        <v>0.73110323541550848</v>
      </c>
      <c r="M143" s="184">
        <v>9.0470304492010847</v>
      </c>
      <c r="N143" s="185">
        <v>-7.5225189896659828E-2</v>
      </c>
      <c r="O143" s="185">
        <v>-5.5614867239762944E-2</v>
      </c>
    </row>
    <row r="144" spans="2:16" x14ac:dyDescent="0.25">
      <c r="B144" s="114" t="s">
        <v>77</v>
      </c>
      <c r="C144" s="184">
        <v>9.6493069794144173</v>
      </c>
      <c r="D144" s="185">
        <v>0.64558869420006992</v>
      </c>
      <c r="E144" s="184" t="s">
        <v>236</v>
      </c>
      <c r="F144" s="185" t="str">
        <f>IFERROR(E144-C144,"-")</f>
        <v>-</v>
      </c>
      <c r="G144" s="184">
        <v>9.2820895522388067</v>
      </c>
      <c r="H144" s="185" t="str">
        <f>IFERROR(G144-E144,"-")</f>
        <v>-</v>
      </c>
      <c r="I144" s="184">
        <v>7.9562760261748959</v>
      </c>
      <c r="J144" s="185">
        <f>IFERROR(I144-G144,"-")</f>
        <v>-1.3258135260639108</v>
      </c>
      <c r="K144" s="184">
        <v>7.9372430802959713</v>
      </c>
      <c r="L144" s="185">
        <f>IFERROR(K144-I144,"-")</f>
        <v>-1.9032945878924679E-2</v>
      </c>
      <c r="M144" s="184">
        <v>9.8910386965376791</v>
      </c>
      <c r="N144" s="185">
        <v>1.9537956162417078</v>
      </c>
      <c r="O144" s="185">
        <v>0.2417317171232618</v>
      </c>
    </row>
    <row r="145" spans="1:16" x14ac:dyDescent="0.25">
      <c r="B145" s="114" t="s">
        <v>79</v>
      </c>
      <c r="C145" s="184">
        <v>8.7693846446942274</v>
      </c>
      <c r="D145" s="185">
        <v>-9.3002759741469987E-2</v>
      </c>
      <c r="E145" s="184" t="s">
        <v>236</v>
      </c>
      <c r="F145" s="185" t="str">
        <f t="shared" ref="F145:J153" si="20">IFERROR(E145-C145,"-")</f>
        <v>-</v>
      </c>
      <c r="G145" s="184">
        <v>6.829085457271364</v>
      </c>
      <c r="H145" s="185" t="str">
        <f t="shared" si="20"/>
        <v>-</v>
      </c>
      <c r="I145" s="184">
        <v>8.2949205932537087</v>
      </c>
      <c r="J145" s="185">
        <f t="shared" si="20"/>
        <v>1.4658351359823447</v>
      </c>
      <c r="K145" s="184">
        <v>9.1007148327801897</v>
      </c>
      <c r="L145" s="185">
        <f t="shared" ref="L145:L153" si="21">IFERROR(K145-I145,"-")</f>
        <v>0.80579423952648099</v>
      </c>
      <c r="M145" s="184">
        <v>9.5351974757915343</v>
      </c>
      <c r="N145" s="185">
        <v>0.43448264301134465</v>
      </c>
      <c r="O145" s="185">
        <v>0.76581283109730691</v>
      </c>
    </row>
    <row r="146" spans="1:16" x14ac:dyDescent="0.25">
      <c r="B146" s="114" t="s">
        <v>81</v>
      </c>
      <c r="C146" s="184">
        <v>9.1007537035432726</v>
      </c>
      <c r="D146" s="185">
        <v>0.24671505926072612</v>
      </c>
      <c r="E146" s="184" t="s">
        <v>236</v>
      </c>
      <c r="F146" s="185" t="str">
        <f t="shared" si="20"/>
        <v>-</v>
      </c>
      <c r="G146" s="184">
        <v>8.3425669436749761</v>
      </c>
      <c r="H146" s="185" t="str">
        <f t="shared" si="20"/>
        <v>-</v>
      </c>
      <c r="I146" s="184">
        <v>8.5031024439660623</v>
      </c>
      <c r="J146" s="185">
        <f t="shared" si="20"/>
        <v>0.16053550029108621</v>
      </c>
      <c r="K146" s="184">
        <v>8.989169198256505</v>
      </c>
      <c r="L146" s="185">
        <f t="shared" si="21"/>
        <v>0.48606675429044266</v>
      </c>
      <c r="M146" s="184">
        <v>9.7805171377029456</v>
      </c>
      <c r="N146" s="185">
        <v>0.79134793944644066</v>
      </c>
      <c r="O146" s="185">
        <v>0.679763434159673</v>
      </c>
    </row>
    <row r="147" spans="1:16" x14ac:dyDescent="0.25">
      <c r="B147" s="114" t="s">
        <v>83</v>
      </c>
      <c r="C147" s="184">
        <v>9.2698542062845242</v>
      </c>
      <c r="D147" s="185">
        <v>0.10619998231595851</v>
      </c>
      <c r="E147" s="184" t="s">
        <v>236</v>
      </c>
      <c r="F147" s="185" t="str">
        <f t="shared" si="20"/>
        <v>-</v>
      </c>
      <c r="G147" s="184">
        <v>8.8326253186066275</v>
      </c>
      <c r="H147" s="185" t="str">
        <f t="shared" si="20"/>
        <v>-</v>
      </c>
      <c r="I147" s="184">
        <v>8.7805634182504377</v>
      </c>
      <c r="J147" s="185">
        <f t="shared" si="20"/>
        <v>-5.2061900356189739E-2</v>
      </c>
      <c r="K147" s="184">
        <v>8.5818105144784926</v>
      </c>
      <c r="L147" s="185">
        <f t="shared" si="21"/>
        <v>-0.1987529037719451</v>
      </c>
      <c r="M147" s="184">
        <v>9.7089457678661937</v>
      </c>
      <c r="N147" s="185">
        <v>1.127135253387701</v>
      </c>
      <c r="O147" s="185">
        <v>0.43909156158166951</v>
      </c>
    </row>
    <row r="148" spans="1:16" x14ac:dyDescent="0.25">
      <c r="B148" s="114" t="s">
        <v>85</v>
      </c>
      <c r="C148" s="184">
        <v>9.3356555313077045</v>
      </c>
      <c r="D148" s="185">
        <v>0.26005622770518677</v>
      </c>
      <c r="E148" s="184">
        <v>8.9206424185167688</v>
      </c>
      <c r="F148" s="185">
        <f t="shared" si="20"/>
        <v>-0.41501311279093578</v>
      </c>
      <c r="G148" s="184">
        <v>8.9125492925075385</v>
      </c>
      <c r="H148" s="185">
        <f t="shared" si="20"/>
        <v>-8.0931260092302892E-3</v>
      </c>
      <c r="I148" s="184">
        <v>9.1730716063035658</v>
      </c>
      <c r="J148" s="185">
        <f t="shared" si="20"/>
        <v>0.2605223137960273</v>
      </c>
      <c r="K148" s="184">
        <v>8.7677522690870262</v>
      </c>
      <c r="L148" s="185">
        <f t="shared" si="21"/>
        <v>-0.40531933721653957</v>
      </c>
      <c r="M148" s="184">
        <v>9.1128626308120282</v>
      </c>
      <c r="N148" s="185">
        <v>0.34511036172500198</v>
      </c>
      <c r="O148" s="185">
        <v>-0.22279290049567635</v>
      </c>
    </row>
    <row r="149" spans="1:16" x14ac:dyDescent="0.25">
      <c r="B149" s="114" t="s">
        <v>87</v>
      </c>
      <c r="C149" s="184">
        <v>9.7212130911418733</v>
      </c>
      <c r="D149" s="185">
        <v>0.28479383900378785</v>
      </c>
      <c r="E149" s="184">
        <v>12.752112676056338</v>
      </c>
      <c r="F149" s="185">
        <f t="shared" si="20"/>
        <v>3.0308995849144651</v>
      </c>
      <c r="G149" s="184">
        <v>8.8154137529137522</v>
      </c>
      <c r="H149" s="185">
        <f t="shared" si="20"/>
        <v>-3.9366989231425862</v>
      </c>
      <c r="I149" s="184">
        <v>8.7724685922903465</v>
      </c>
      <c r="J149" s="185">
        <f t="shared" si="20"/>
        <v>-4.2945160623405698E-2</v>
      </c>
      <c r="K149" s="184">
        <v>9.3442921396444643</v>
      </c>
      <c r="L149" s="185">
        <f t="shared" si="21"/>
        <v>0.57182354735411778</v>
      </c>
      <c r="M149" s="184"/>
      <c r="N149" s="185" t="s">
        <v>236</v>
      </c>
      <c r="O149" s="185" t="s">
        <v>236</v>
      </c>
    </row>
    <row r="150" spans="1:16" x14ac:dyDescent="0.25">
      <c r="A150" s="120"/>
      <c r="B150" s="114" t="s">
        <v>89</v>
      </c>
      <c r="C150" s="184">
        <v>9.3558533258444996</v>
      </c>
      <c r="D150" s="185">
        <v>-0.17889917479669037</v>
      </c>
      <c r="E150" s="184">
        <v>5.6313131313131315</v>
      </c>
      <c r="F150" s="185">
        <f t="shared" si="20"/>
        <v>-3.7245401945313681</v>
      </c>
      <c r="G150" s="184">
        <v>8.717644473742034</v>
      </c>
      <c r="H150" s="185">
        <f t="shared" si="20"/>
        <v>3.0863313424289025</v>
      </c>
      <c r="I150" s="184">
        <v>8.7037592374424335</v>
      </c>
      <c r="J150" s="185">
        <f t="shared" si="20"/>
        <v>-1.3885236299600479E-2</v>
      </c>
      <c r="K150" s="184">
        <v>8.9645416823840058</v>
      </c>
      <c r="L150" s="185">
        <f t="shared" si="21"/>
        <v>0.26078244494157232</v>
      </c>
      <c r="M150" s="184"/>
      <c r="N150" s="185" t="s">
        <v>236</v>
      </c>
      <c r="O150" s="185" t="s">
        <v>236</v>
      </c>
    </row>
    <row r="151" spans="1:16" x14ac:dyDescent="0.25">
      <c r="B151" s="114" t="s">
        <v>91</v>
      </c>
      <c r="C151" s="184">
        <v>9.1985623305378645</v>
      </c>
      <c r="D151" s="185">
        <v>-0.26306700991826837</v>
      </c>
      <c r="E151" s="184">
        <v>9.6477272727272734</v>
      </c>
      <c r="F151" s="185">
        <f t="shared" si="20"/>
        <v>0.44916494218940883</v>
      </c>
      <c r="G151" s="184">
        <v>8.8209257098405285</v>
      </c>
      <c r="H151" s="185">
        <f t="shared" si="20"/>
        <v>-0.82680156288674489</v>
      </c>
      <c r="I151" s="184">
        <v>8.7484428086070221</v>
      </c>
      <c r="J151" s="185">
        <f t="shared" si="20"/>
        <v>-7.2482901233506425E-2</v>
      </c>
      <c r="K151" s="184">
        <v>9.3741670937980519</v>
      </c>
      <c r="L151" s="185">
        <f t="shared" si="21"/>
        <v>0.62572428519102985</v>
      </c>
      <c r="M151" s="184"/>
      <c r="N151" s="185" t="s">
        <v>236</v>
      </c>
      <c r="O151" s="185" t="s">
        <v>236</v>
      </c>
    </row>
    <row r="152" spans="1:16" x14ac:dyDescent="0.25">
      <c r="B152" s="114" t="s">
        <v>93</v>
      </c>
      <c r="C152" s="184">
        <v>11.328458439038949</v>
      </c>
      <c r="D152" s="185">
        <v>1.0239167674184522</v>
      </c>
      <c r="E152" s="184">
        <v>11.419786096256685</v>
      </c>
      <c r="F152" s="185">
        <f t="shared" si="20"/>
        <v>9.1327657217735947E-2</v>
      </c>
      <c r="G152" s="184">
        <v>9.8715930335530846</v>
      </c>
      <c r="H152" s="185">
        <f t="shared" si="20"/>
        <v>-1.5481930627036</v>
      </c>
      <c r="I152" s="184">
        <v>9.601999200319872</v>
      </c>
      <c r="J152" s="185">
        <f t="shared" si="20"/>
        <v>-0.26959383323321262</v>
      </c>
      <c r="K152" s="184">
        <v>10.795986093552465</v>
      </c>
      <c r="L152" s="185">
        <f t="shared" si="21"/>
        <v>1.1939868932325925</v>
      </c>
      <c r="M152" s="184"/>
      <c r="N152" s="185" t="s">
        <v>236</v>
      </c>
      <c r="O152" s="185" t="s">
        <v>236</v>
      </c>
    </row>
    <row r="153" spans="1:16" ht="15.75" x14ac:dyDescent="0.25">
      <c r="B153" s="117" t="s">
        <v>30</v>
      </c>
      <c r="C153" s="186">
        <v>9.8070271220050955</v>
      </c>
      <c r="D153" s="187">
        <v>0.20095998642570123</v>
      </c>
      <c r="E153" s="186">
        <v>11.259829968119023</v>
      </c>
      <c r="F153" s="187">
        <f t="shared" si="20"/>
        <v>1.4528028461139275</v>
      </c>
      <c r="G153" s="186">
        <v>8.9848573092603381</v>
      </c>
      <c r="H153" s="187">
        <f t="shared" si="20"/>
        <v>-2.2749726588586849</v>
      </c>
      <c r="I153" s="186">
        <v>8.9641442715700137</v>
      </c>
      <c r="J153" s="187">
        <f t="shared" si="20"/>
        <v>-2.0713037690324398E-2</v>
      </c>
      <c r="K153" s="186">
        <v>9.5079662973403796</v>
      </c>
      <c r="L153" s="187">
        <f t="shared" si="21"/>
        <v>0.54382202577036587</v>
      </c>
      <c r="M153" s="186">
        <v>9.8931290841403197</v>
      </c>
      <c r="N153" s="187">
        <v>0.47262442801154059</v>
      </c>
      <c r="O153" s="187">
        <v>0.12457877167896036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">
        <v>323</v>
      </c>
      <c r="O162" s="112" t="s">
        <v>324</v>
      </c>
    </row>
    <row r="163" spans="2:15" x14ac:dyDescent="0.25">
      <c r="B163" s="114" t="s">
        <v>71</v>
      </c>
      <c r="C163" s="184">
        <v>7.512772585669782</v>
      </c>
      <c r="D163" s="185">
        <v>-0.39741259951540275</v>
      </c>
      <c r="E163" s="184">
        <v>6.216949152542373</v>
      </c>
      <c r="F163" s="185">
        <f t="shared" ref="F163:J165" si="22">IFERROR(E163-C163,"-")</f>
        <v>-1.295823433127409</v>
      </c>
      <c r="G163" s="184">
        <v>4.857397504456328</v>
      </c>
      <c r="H163" s="185">
        <f t="shared" si="22"/>
        <v>-1.359551648086045</v>
      </c>
      <c r="I163" s="184">
        <v>5.5207373271889404</v>
      </c>
      <c r="J163" s="185">
        <f t="shared" si="22"/>
        <v>0.66333982273261238</v>
      </c>
      <c r="K163" s="184">
        <v>6.1614379084967323</v>
      </c>
      <c r="L163" s="185">
        <f t="shared" ref="L163:L165" si="23">IFERROR(K163-I163,"-")</f>
        <v>0.64070058130779195</v>
      </c>
      <c r="M163" s="184">
        <v>7.102075154234436</v>
      </c>
      <c r="N163" s="185">
        <v>0.94063724573770369</v>
      </c>
      <c r="O163" s="185">
        <v>-0.41069743143534598</v>
      </c>
    </row>
    <row r="164" spans="2:15" x14ac:dyDescent="0.25">
      <c r="B164" s="114" t="s">
        <v>73</v>
      </c>
      <c r="C164" s="184">
        <v>6.8542154566744733</v>
      </c>
      <c r="D164" s="185">
        <v>1.5751015326238402</v>
      </c>
      <c r="E164" s="184">
        <v>5.6151019044437023</v>
      </c>
      <c r="F164" s="185">
        <f t="shared" si="22"/>
        <v>-1.239113552230771</v>
      </c>
      <c r="G164" s="184">
        <v>3.9221902017291068</v>
      </c>
      <c r="H164" s="185">
        <f t="shared" si="22"/>
        <v>-1.6929117027145955</v>
      </c>
      <c r="I164" s="184">
        <v>4.9907069366080314</v>
      </c>
      <c r="J164" s="185">
        <f t="shared" si="22"/>
        <v>1.0685167348789246</v>
      </c>
      <c r="K164" s="184">
        <v>6.1137742718446599</v>
      </c>
      <c r="L164" s="185">
        <f t="shared" si="23"/>
        <v>1.1230673352366285</v>
      </c>
      <c r="M164" s="184">
        <v>6.2099571516017136</v>
      </c>
      <c r="N164" s="185">
        <v>9.6182879757053641E-2</v>
      </c>
      <c r="O164" s="185">
        <v>-0.64425830507275972</v>
      </c>
    </row>
    <row r="165" spans="2:15" x14ac:dyDescent="0.25">
      <c r="B165" s="114" t="s">
        <v>75</v>
      </c>
      <c r="C165" s="184">
        <v>5.7940283400809713</v>
      </c>
      <c r="D165" s="185">
        <v>-0.1144835302143381</v>
      </c>
      <c r="E165" s="184">
        <v>7.6801007556675067</v>
      </c>
      <c r="F165" s="185">
        <f t="shared" si="22"/>
        <v>1.8860724155865354</v>
      </c>
      <c r="G165" s="184">
        <v>4.1970519782777345</v>
      </c>
      <c r="H165" s="185">
        <f t="shared" si="22"/>
        <v>-3.4830487773897723</v>
      </c>
      <c r="I165" s="184">
        <v>5.4263868065967014</v>
      </c>
      <c r="J165" s="185">
        <f t="shared" si="22"/>
        <v>1.2293348283189669</v>
      </c>
      <c r="K165" s="184">
        <v>6.0897001303780964</v>
      </c>
      <c r="L165" s="185">
        <f t="shared" si="23"/>
        <v>0.66331332378139507</v>
      </c>
      <c r="M165" s="184">
        <v>6.2966198252943411</v>
      </c>
      <c r="N165" s="185">
        <v>0.20691969491624462</v>
      </c>
      <c r="O165" s="185">
        <v>0.50259148521336972</v>
      </c>
    </row>
    <row r="166" spans="2:15" x14ac:dyDescent="0.25">
      <c r="B166" s="114" t="s">
        <v>77</v>
      </c>
      <c r="C166" s="184">
        <v>6.2980155917788805</v>
      </c>
      <c r="D166" s="185">
        <v>0.75456431927732837</v>
      </c>
      <c r="E166" s="184" t="s">
        <v>236</v>
      </c>
      <c r="F166" s="185" t="str">
        <f>IFERROR(E166-C166,"-")</f>
        <v>-</v>
      </c>
      <c r="G166" s="184">
        <v>4.46218487394958</v>
      </c>
      <c r="H166" s="185" t="str">
        <f>IFERROR(G166-E166,"-")</f>
        <v>-</v>
      </c>
      <c r="I166" s="184">
        <v>5.6983885679537858</v>
      </c>
      <c r="J166" s="185">
        <f>IFERROR(I166-G166,"-")</f>
        <v>1.2362036940042058</v>
      </c>
      <c r="K166" s="184">
        <v>5.785571142284569</v>
      </c>
      <c r="L166" s="185">
        <f>IFERROR(K166-I166,"-")</f>
        <v>8.7182574330783247E-2</v>
      </c>
      <c r="M166" s="184">
        <v>6.4245002968533544</v>
      </c>
      <c r="N166" s="185">
        <v>0.63892915456878541</v>
      </c>
      <c r="O166" s="185">
        <v>0.12648470507447396</v>
      </c>
    </row>
    <row r="167" spans="2:15" x14ac:dyDescent="0.25">
      <c r="B167" s="114" t="s">
        <v>79</v>
      </c>
      <c r="C167" s="184">
        <v>7.0913043478260871</v>
      </c>
      <c r="D167" s="185">
        <v>0.12163481410041932</v>
      </c>
      <c r="E167" s="184" t="s">
        <v>236</v>
      </c>
      <c r="F167" s="185" t="str">
        <f t="shared" ref="F167:J175" si="24">IFERROR(E167-C167,"-")</f>
        <v>-</v>
      </c>
      <c r="G167" s="184">
        <v>3.8213616489693942</v>
      </c>
      <c r="H167" s="185" t="str">
        <f t="shared" si="24"/>
        <v>-</v>
      </c>
      <c r="I167" s="184">
        <v>5.5327833260963963</v>
      </c>
      <c r="J167" s="185">
        <f t="shared" si="24"/>
        <v>1.7114216771270021</v>
      </c>
      <c r="K167" s="184">
        <v>5.9001769911504427</v>
      </c>
      <c r="L167" s="185">
        <f t="shared" ref="L167:L175" si="25">IFERROR(K167-I167,"-")</f>
        <v>0.36739366505404636</v>
      </c>
      <c r="M167" s="184">
        <v>6.2373262469337698</v>
      </c>
      <c r="N167" s="185">
        <v>0.33714925578332711</v>
      </c>
      <c r="O167" s="185">
        <v>-0.85397810089231729</v>
      </c>
    </row>
    <row r="168" spans="2:15" x14ac:dyDescent="0.25">
      <c r="B168" s="114" t="s">
        <v>81</v>
      </c>
      <c r="C168" s="184">
        <v>7.2257889009793255</v>
      </c>
      <c r="D168" s="185">
        <v>0.45529709770063675</v>
      </c>
      <c r="E168" s="184" t="s">
        <v>236</v>
      </c>
      <c r="F168" s="185" t="str">
        <f t="shared" si="24"/>
        <v>-</v>
      </c>
      <c r="G168" s="184">
        <v>5.2825719120135366</v>
      </c>
      <c r="H168" s="185" t="str">
        <f t="shared" si="24"/>
        <v>-</v>
      </c>
      <c r="I168" s="184">
        <v>6.1491277433877318</v>
      </c>
      <c r="J168" s="185">
        <f t="shared" si="24"/>
        <v>0.86655583137419523</v>
      </c>
      <c r="K168" s="184">
        <v>6.4738689547581902</v>
      </c>
      <c r="L168" s="185">
        <f t="shared" si="25"/>
        <v>0.32474121137045842</v>
      </c>
      <c r="M168" s="184">
        <v>5.9973009446693659</v>
      </c>
      <c r="N168" s="185">
        <v>-0.47656801008882432</v>
      </c>
      <c r="O168" s="185">
        <v>-1.2284879563099596</v>
      </c>
    </row>
    <row r="169" spans="2:15" x14ac:dyDescent="0.25">
      <c r="B169" s="114" t="s">
        <v>83</v>
      </c>
      <c r="C169" s="184">
        <v>7.9008832188420017</v>
      </c>
      <c r="D169" s="185">
        <v>0.75251526631974652</v>
      </c>
      <c r="E169" s="184" t="s">
        <v>236</v>
      </c>
      <c r="F169" s="185" t="str">
        <f t="shared" si="24"/>
        <v>-</v>
      </c>
      <c r="G169" s="184">
        <v>5.7448173741362289</v>
      </c>
      <c r="H169" s="185" t="str">
        <f t="shared" si="24"/>
        <v>-</v>
      </c>
      <c r="I169" s="184">
        <v>6.5994865211810012</v>
      </c>
      <c r="J169" s="185">
        <f t="shared" si="24"/>
        <v>0.85466914704477226</v>
      </c>
      <c r="K169" s="184">
        <v>6.8715683180814136</v>
      </c>
      <c r="L169" s="185">
        <f t="shared" si="25"/>
        <v>0.27208179690041234</v>
      </c>
      <c r="M169" s="184">
        <v>7.223830734966592</v>
      </c>
      <c r="N169" s="185">
        <v>0.35226241688517845</v>
      </c>
      <c r="O169" s="185">
        <v>-0.67705248387540973</v>
      </c>
    </row>
    <row r="170" spans="2:15" x14ac:dyDescent="0.25">
      <c r="B170" s="114" t="s">
        <v>85</v>
      </c>
      <c r="C170" s="184">
        <v>8.2570772762050506</v>
      </c>
      <c r="D170" s="185">
        <v>-0.73273862665432965</v>
      </c>
      <c r="E170" s="184">
        <v>6.9232053422370621</v>
      </c>
      <c r="F170" s="185">
        <f t="shared" si="24"/>
        <v>-1.3338719339679885</v>
      </c>
      <c r="G170" s="184">
        <v>6.6801270417422867</v>
      </c>
      <c r="H170" s="185">
        <f t="shared" si="24"/>
        <v>-0.24307830049477541</v>
      </c>
      <c r="I170" s="184">
        <v>7.5064017660044149</v>
      </c>
      <c r="J170" s="185">
        <f t="shared" si="24"/>
        <v>0.82627472426212822</v>
      </c>
      <c r="K170" s="184">
        <v>8.2840572556762098</v>
      </c>
      <c r="L170" s="185">
        <f t="shared" si="25"/>
        <v>0.77765548967179488</v>
      </c>
      <c r="M170" s="184">
        <v>7.8188919164396005</v>
      </c>
      <c r="N170" s="185">
        <v>-0.4651653392366093</v>
      </c>
      <c r="O170" s="185">
        <v>-0.43818535976545014</v>
      </c>
    </row>
    <row r="171" spans="2:15" x14ac:dyDescent="0.25">
      <c r="B171" s="114" t="s">
        <v>87</v>
      </c>
      <c r="C171" s="184">
        <v>7.6172674677347576</v>
      </c>
      <c r="D171" s="185">
        <v>0.49710658286799081</v>
      </c>
      <c r="E171" s="184">
        <v>6.2905982905982905</v>
      </c>
      <c r="F171" s="185">
        <f t="shared" si="24"/>
        <v>-1.3266691771364671</v>
      </c>
      <c r="G171" s="184">
        <v>5.9712918660287082</v>
      </c>
      <c r="H171" s="185">
        <f t="shared" si="24"/>
        <v>-0.31930642456958225</v>
      </c>
      <c r="I171" s="184">
        <v>6.4706119162640903</v>
      </c>
      <c r="J171" s="185">
        <f t="shared" si="24"/>
        <v>0.49932005023538206</v>
      </c>
      <c r="K171" s="184">
        <v>6.6430817610062896</v>
      </c>
      <c r="L171" s="185">
        <f t="shared" si="25"/>
        <v>0.17246984474219929</v>
      </c>
      <c r="M171" s="184"/>
      <c r="N171" s="185" t="s">
        <v>236</v>
      </c>
      <c r="O171" s="185" t="s">
        <v>236</v>
      </c>
    </row>
    <row r="172" spans="2:15" x14ac:dyDescent="0.25">
      <c r="B172" s="114" t="s">
        <v>89</v>
      </c>
      <c r="C172" s="184">
        <v>6.0056882821387942</v>
      </c>
      <c r="D172" s="185">
        <v>-0.86860550317194019</v>
      </c>
      <c r="E172" s="184">
        <v>4.7901376146788994</v>
      </c>
      <c r="F172" s="185">
        <f t="shared" si="24"/>
        <v>-1.2155506674598948</v>
      </c>
      <c r="G172" s="184">
        <v>5.052470187393526</v>
      </c>
      <c r="H172" s="185">
        <f t="shared" si="24"/>
        <v>0.26233257271462662</v>
      </c>
      <c r="I172" s="184">
        <v>5.5164873307879212</v>
      </c>
      <c r="J172" s="185">
        <f t="shared" si="24"/>
        <v>0.46401714339439515</v>
      </c>
      <c r="K172" s="184">
        <v>6.0223759153783565</v>
      </c>
      <c r="L172" s="185">
        <f t="shared" si="25"/>
        <v>0.50588858459043529</v>
      </c>
      <c r="M172" s="184"/>
      <c r="N172" s="185" t="s">
        <v>236</v>
      </c>
      <c r="O172" s="185" t="s">
        <v>236</v>
      </c>
    </row>
    <row r="173" spans="2:15" x14ac:dyDescent="0.25">
      <c r="B173" s="114" t="s">
        <v>91</v>
      </c>
      <c r="C173" s="184">
        <v>5.302097902097902</v>
      </c>
      <c r="D173" s="185">
        <v>-1.392392915932148</v>
      </c>
      <c r="E173" s="184">
        <v>7.1162790697674421</v>
      </c>
      <c r="F173" s="185">
        <f t="shared" si="24"/>
        <v>1.8141811676695401</v>
      </c>
      <c r="G173" s="184">
        <v>5.5709446744448625</v>
      </c>
      <c r="H173" s="185">
        <f t="shared" si="24"/>
        <v>-1.5453343953225795</v>
      </c>
      <c r="I173" s="184">
        <v>5.9016909162406606</v>
      </c>
      <c r="J173" s="185">
        <f t="shared" si="24"/>
        <v>0.33074624179579803</v>
      </c>
      <c r="K173" s="184">
        <v>6.6880329314907376</v>
      </c>
      <c r="L173" s="185">
        <f t="shared" si="25"/>
        <v>0.78634201525007708</v>
      </c>
      <c r="M173" s="184"/>
      <c r="N173" s="185" t="s">
        <v>236</v>
      </c>
      <c r="O173" s="185" t="s">
        <v>236</v>
      </c>
    </row>
    <row r="174" spans="2:15" x14ac:dyDescent="0.25">
      <c r="B174" s="114" t="s">
        <v>93</v>
      </c>
      <c r="C174" s="184">
        <v>6.1253577561534058</v>
      </c>
      <c r="D174" s="185">
        <v>0.31391241499419831</v>
      </c>
      <c r="E174" s="184">
        <v>4.2004132231404956</v>
      </c>
      <c r="F174" s="185">
        <f t="shared" si="24"/>
        <v>-1.9249445330129102</v>
      </c>
      <c r="G174" s="184">
        <v>5.4954610606784522</v>
      </c>
      <c r="H174" s="185">
        <f t="shared" si="24"/>
        <v>1.2950478375379566</v>
      </c>
      <c r="I174" s="184">
        <v>5.3227191413237929</v>
      </c>
      <c r="J174" s="185">
        <f t="shared" si="24"/>
        <v>-0.17274191935465932</v>
      </c>
      <c r="K174" s="184">
        <v>6.5164683088845834</v>
      </c>
      <c r="L174" s="185">
        <f t="shared" si="25"/>
        <v>1.1937491675607905</v>
      </c>
      <c r="M174" s="184"/>
      <c r="N174" s="185" t="s">
        <v>236</v>
      </c>
      <c r="O174" s="185" t="s">
        <v>236</v>
      </c>
    </row>
    <row r="175" spans="2:15" ht="15.75" x14ac:dyDescent="0.25">
      <c r="B175" s="117" t="s">
        <v>30</v>
      </c>
      <c r="C175" s="186">
        <v>6.8243800840963571</v>
      </c>
      <c r="D175" s="187">
        <v>6.1768418305500283E-2</v>
      </c>
      <c r="E175" s="186">
        <v>5.9098479362780596</v>
      </c>
      <c r="F175" s="187">
        <f t="shared" si="24"/>
        <v>-0.9145321478182975</v>
      </c>
      <c r="G175" s="186">
        <v>5.311838209464546</v>
      </c>
      <c r="H175" s="187">
        <f t="shared" si="24"/>
        <v>-0.59800972681351361</v>
      </c>
      <c r="I175" s="186">
        <v>5.8327914688861435</v>
      </c>
      <c r="J175" s="187">
        <f t="shared" si="24"/>
        <v>0.52095325942159754</v>
      </c>
      <c r="K175" s="186">
        <v>6.4719669009614709</v>
      </c>
      <c r="L175" s="187">
        <f t="shared" si="25"/>
        <v>0.63917543207532734</v>
      </c>
      <c r="M175" s="186">
        <v>6.6645203481060413</v>
      </c>
      <c r="N175" s="187">
        <v>0.16786077284384593</v>
      </c>
      <c r="O175" s="187">
        <v>-0.45160945814433351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">
        <v>323</v>
      </c>
      <c r="O184" s="112" t="s">
        <v>324</v>
      </c>
    </row>
    <row r="185" spans="1:16" x14ac:dyDescent="0.25">
      <c r="A185" s="120"/>
      <c r="B185" s="114" t="s">
        <v>71</v>
      </c>
      <c r="C185" s="184">
        <v>7.1590524534686972</v>
      </c>
      <c r="D185" s="185">
        <v>-1.7502217400796907</v>
      </c>
      <c r="E185" s="184">
        <v>6.6836027713625867</v>
      </c>
      <c r="F185" s="185">
        <f t="shared" ref="F185:J187" si="26">IFERROR(E185-C185,"-")</f>
        <v>-0.47544968210611049</v>
      </c>
      <c r="G185" s="184">
        <v>3.0506329113924049</v>
      </c>
      <c r="H185" s="185">
        <f t="shared" si="26"/>
        <v>-3.6329698599701818</v>
      </c>
      <c r="I185" s="184">
        <v>5.4547069271758435</v>
      </c>
      <c r="J185" s="185">
        <f t="shared" si="26"/>
        <v>2.4040740157834386</v>
      </c>
      <c r="K185" s="184">
        <v>6.2166377816291165</v>
      </c>
      <c r="L185" s="185">
        <f t="shared" ref="L185:L187" si="27">IFERROR(K185-I185,"-")</f>
        <v>0.76193085445327302</v>
      </c>
      <c r="M185" s="184">
        <v>6.5090579710144931</v>
      </c>
      <c r="N185" s="185">
        <v>0.29242018938537662</v>
      </c>
      <c r="O185" s="185">
        <v>-0.6499944824542041</v>
      </c>
    </row>
    <row r="186" spans="1:16" x14ac:dyDescent="0.25">
      <c r="B186" s="114" t="s">
        <v>73</v>
      </c>
      <c r="C186" s="184">
        <v>8.1317204301075261</v>
      </c>
      <c r="D186" s="185">
        <v>-1.3809058325187369</v>
      </c>
      <c r="E186" s="184">
        <v>6.6892230576441101</v>
      </c>
      <c r="F186" s="185">
        <f t="shared" si="26"/>
        <v>-1.442497372463416</v>
      </c>
      <c r="G186" s="184">
        <v>4.5471698113207548</v>
      </c>
      <c r="H186" s="185">
        <f t="shared" si="26"/>
        <v>-2.1420532463233553</v>
      </c>
      <c r="I186" s="184">
        <v>5.1804635761589406</v>
      </c>
      <c r="J186" s="185">
        <f t="shared" si="26"/>
        <v>0.63329376483818578</v>
      </c>
      <c r="K186" s="184">
        <v>5.8491379310344831</v>
      </c>
      <c r="L186" s="185">
        <f t="shared" si="27"/>
        <v>0.6686743548755425</v>
      </c>
      <c r="M186" s="184">
        <v>6.1761102603369062</v>
      </c>
      <c r="N186" s="185">
        <v>0.32697232930242315</v>
      </c>
      <c r="O186" s="185">
        <v>-1.9556101697706199</v>
      </c>
    </row>
    <row r="187" spans="1:16" x14ac:dyDescent="0.25">
      <c r="B187" s="114" t="s">
        <v>75</v>
      </c>
      <c r="C187" s="184">
        <v>7.5935613682092553</v>
      </c>
      <c r="D187" s="185">
        <v>-0.12043457499561327</v>
      </c>
      <c r="E187" s="184">
        <v>8.0549019607843135</v>
      </c>
      <c r="F187" s="185">
        <f t="shared" si="26"/>
        <v>0.46134059257505822</v>
      </c>
      <c r="G187" s="184">
        <v>4.4814814814814818</v>
      </c>
      <c r="H187" s="185">
        <f t="shared" si="26"/>
        <v>-3.5734204793028317</v>
      </c>
      <c r="I187" s="184">
        <v>5.3488843813387428</v>
      </c>
      <c r="J187" s="185">
        <f t="shared" si="26"/>
        <v>0.86740289985726093</v>
      </c>
      <c r="K187" s="184">
        <v>6.2137404580152671</v>
      </c>
      <c r="L187" s="185">
        <f t="shared" si="27"/>
        <v>0.86485607667652431</v>
      </c>
      <c r="M187" s="184">
        <v>6.0576923076923075</v>
      </c>
      <c r="N187" s="185">
        <v>-0.1560481503229596</v>
      </c>
      <c r="O187" s="185">
        <v>-1.5358690605169478</v>
      </c>
    </row>
    <row r="188" spans="1:16" x14ac:dyDescent="0.25">
      <c r="B188" s="114" t="s">
        <v>77</v>
      </c>
      <c r="C188" s="184">
        <v>7.0707070707070709</v>
      </c>
      <c r="D188" s="185">
        <v>-2.1506044047027828E-2</v>
      </c>
      <c r="E188" s="184" t="s">
        <v>236</v>
      </c>
      <c r="F188" s="185" t="str">
        <f>IFERROR(E188-C188,"-")</f>
        <v>-</v>
      </c>
      <c r="G188" s="184">
        <v>4.3181818181818183</v>
      </c>
      <c r="H188" s="185" t="str">
        <f>IFERROR(G188-E188,"-")</f>
        <v>-</v>
      </c>
      <c r="I188" s="184">
        <v>5.7170172084130018</v>
      </c>
      <c r="J188" s="185">
        <f>IFERROR(I188-G188,"-")</f>
        <v>1.3988353902311834</v>
      </c>
      <c r="K188" s="184">
        <v>6.225609756097561</v>
      </c>
      <c r="L188" s="185">
        <f>IFERROR(K188-I188,"-")</f>
        <v>0.50859254768455919</v>
      </c>
      <c r="M188" s="184">
        <v>7.2930693069306933</v>
      </c>
      <c r="N188" s="185">
        <v>1.0674595508331324</v>
      </c>
      <c r="O188" s="185">
        <v>0.22236223622362239</v>
      </c>
    </row>
    <row r="189" spans="1:16" x14ac:dyDescent="0.25">
      <c r="B189" s="114" t="s">
        <v>79</v>
      </c>
      <c r="C189" s="184">
        <v>7.4046511627906977</v>
      </c>
      <c r="D189" s="185">
        <v>-0.54297975990256919</v>
      </c>
      <c r="E189" s="184" t="s">
        <v>236</v>
      </c>
      <c r="F189" s="185" t="str">
        <f t="shared" ref="F189:J197" si="28">IFERROR(E189-C189,"-")</f>
        <v>-</v>
      </c>
      <c r="G189" s="184">
        <v>3.703846153846154</v>
      </c>
      <c r="H189" s="185" t="str">
        <f t="shared" si="28"/>
        <v>-</v>
      </c>
      <c r="I189" s="184">
        <v>5.3867924528301883</v>
      </c>
      <c r="J189" s="185">
        <f t="shared" si="28"/>
        <v>1.6829462989840343</v>
      </c>
      <c r="K189" s="184">
        <v>6.3229461756373935</v>
      </c>
      <c r="L189" s="185">
        <f t="shared" ref="L189:L197" si="29">IFERROR(K189-I189,"-")</f>
        <v>0.93615372280720521</v>
      </c>
      <c r="M189" s="184">
        <v>6.0445544554455441</v>
      </c>
      <c r="N189" s="185">
        <v>-0.27839172019184932</v>
      </c>
      <c r="O189" s="185">
        <v>-1.3600967073451535</v>
      </c>
    </row>
    <row r="190" spans="1:16" x14ac:dyDescent="0.25">
      <c r="B190" s="114" t="s">
        <v>120</v>
      </c>
      <c r="C190" s="184">
        <v>8.3407707910750499</v>
      </c>
      <c r="D190" s="185">
        <v>0.63426549606748583</v>
      </c>
      <c r="E190" s="184" t="s">
        <v>236</v>
      </c>
      <c r="F190" s="185" t="str">
        <f t="shared" si="28"/>
        <v>-</v>
      </c>
      <c r="G190" s="184">
        <v>6.5076923076923077</v>
      </c>
      <c r="H190" s="185" t="str">
        <f t="shared" si="28"/>
        <v>-</v>
      </c>
      <c r="I190" s="184">
        <v>5.4486215538847116</v>
      </c>
      <c r="J190" s="185">
        <f t="shared" si="28"/>
        <v>-1.0590707538075961</v>
      </c>
      <c r="K190" s="184">
        <v>7.3047858942065496</v>
      </c>
      <c r="L190" s="185">
        <f t="shared" si="29"/>
        <v>1.856164340321838</v>
      </c>
      <c r="M190" s="184">
        <v>6.8105413105413106</v>
      </c>
      <c r="N190" s="185">
        <v>-0.49424458366523893</v>
      </c>
      <c r="O190" s="185">
        <v>-1.5302294805337393</v>
      </c>
    </row>
    <row r="191" spans="1:16" x14ac:dyDescent="0.25">
      <c r="B191" s="114" t="s">
        <v>83</v>
      </c>
      <c r="C191" s="184">
        <v>6.6224489795918364</v>
      </c>
      <c r="D191" s="185">
        <v>-2.8021589818074402</v>
      </c>
      <c r="E191" s="184" t="s">
        <v>236</v>
      </c>
      <c r="F191" s="185" t="str">
        <f t="shared" si="28"/>
        <v>-</v>
      </c>
      <c r="G191" s="184">
        <v>5.8668341708542711</v>
      </c>
      <c r="H191" s="185" t="str">
        <f t="shared" si="28"/>
        <v>-</v>
      </c>
      <c r="I191" s="184">
        <v>6.2380952380952381</v>
      </c>
      <c r="J191" s="185">
        <f t="shared" si="28"/>
        <v>0.37126106724096708</v>
      </c>
      <c r="K191" s="184">
        <v>6.6871088861076347</v>
      </c>
      <c r="L191" s="185">
        <f t="shared" si="29"/>
        <v>0.44901364801239652</v>
      </c>
      <c r="M191" s="184">
        <v>7.3509060955518946</v>
      </c>
      <c r="N191" s="185">
        <v>0.66379720944425991</v>
      </c>
      <c r="O191" s="185">
        <v>0.72845711596005813</v>
      </c>
    </row>
    <row r="192" spans="1:16" x14ac:dyDescent="0.25">
      <c r="B192" s="114" t="s">
        <v>85</v>
      </c>
      <c r="C192" s="184">
        <v>8.7725903614457827</v>
      </c>
      <c r="D192" s="185">
        <v>-0.47078313253012105</v>
      </c>
      <c r="E192" s="184">
        <v>5.3166666666666664</v>
      </c>
      <c r="F192" s="185">
        <f t="shared" si="28"/>
        <v>-3.4559236947791163</v>
      </c>
      <c r="G192" s="184">
        <v>11.090909090909092</v>
      </c>
      <c r="H192" s="185">
        <f t="shared" si="28"/>
        <v>5.7742424242424253</v>
      </c>
      <c r="I192" s="184">
        <v>7</v>
      </c>
      <c r="J192" s="185">
        <f t="shared" si="28"/>
        <v>-4.0909090909090917</v>
      </c>
      <c r="K192" s="184">
        <v>7.7</v>
      </c>
      <c r="L192" s="185">
        <f t="shared" si="29"/>
        <v>0.70000000000000018</v>
      </c>
      <c r="M192" s="184">
        <v>7.4824120603015079</v>
      </c>
      <c r="N192" s="185">
        <v>-0.21758793969849233</v>
      </c>
      <c r="O192" s="185">
        <v>-1.2901783011442749</v>
      </c>
    </row>
    <row r="193" spans="2:16" x14ac:dyDescent="0.25">
      <c r="B193" s="114" t="s">
        <v>87</v>
      </c>
      <c r="C193" s="184">
        <v>7.9200743494423795</v>
      </c>
      <c r="D193" s="185">
        <v>-0.73477927151293709</v>
      </c>
      <c r="E193" s="184">
        <v>7.760089686098655</v>
      </c>
      <c r="F193" s="185">
        <f t="shared" si="28"/>
        <v>-0.15998466334372452</v>
      </c>
      <c r="G193" s="184">
        <v>6.9529120198265177</v>
      </c>
      <c r="H193" s="185">
        <f t="shared" si="28"/>
        <v>-0.80717766627213727</v>
      </c>
      <c r="I193" s="184">
        <v>6.4234800838574424</v>
      </c>
      <c r="J193" s="185">
        <f t="shared" si="28"/>
        <v>-0.52943193596907534</v>
      </c>
      <c r="K193" s="184">
        <v>7.0376506024096388</v>
      </c>
      <c r="L193" s="185">
        <f t="shared" si="29"/>
        <v>0.6141705185521964</v>
      </c>
      <c r="M193" s="184"/>
      <c r="N193" s="185" t="s">
        <v>236</v>
      </c>
      <c r="O193" s="185" t="s">
        <v>236</v>
      </c>
    </row>
    <row r="194" spans="2:16" x14ac:dyDescent="0.25">
      <c r="B194" s="114" t="s">
        <v>89</v>
      </c>
      <c r="C194" s="184">
        <v>7.9693877551020407</v>
      </c>
      <c r="D194" s="185">
        <v>-2.2569401894707077</v>
      </c>
      <c r="E194" s="184">
        <v>10.689922480620154</v>
      </c>
      <c r="F194" s="185">
        <f t="shared" si="28"/>
        <v>2.7205347255181138</v>
      </c>
      <c r="G194" s="184">
        <v>5.4377593360995853</v>
      </c>
      <c r="H194" s="185">
        <f t="shared" si="28"/>
        <v>-5.2521631445205692</v>
      </c>
      <c r="I194" s="184">
        <v>5.0327102803738315</v>
      </c>
      <c r="J194" s="185">
        <f t="shared" si="28"/>
        <v>-0.40504905572575378</v>
      </c>
      <c r="K194" s="184">
        <v>5.7731811697574891</v>
      </c>
      <c r="L194" s="185">
        <f t="shared" si="29"/>
        <v>0.74047088938365757</v>
      </c>
      <c r="M194" s="184"/>
      <c r="N194" s="185" t="s">
        <v>236</v>
      </c>
      <c r="O194" s="185" t="s">
        <v>236</v>
      </c>
    </row>
    <row r="195" spans="2:16" x14ac:dyDescent="0.25">
      <c r="B195" s="114" t="s">
        <v>91</v>
      </c>
      <c r="C195" s="184">
        <v>6.2799145299145298</v>
      </c>
      <c r="D195" s="185">
        <v>-2.4718419103664999</v>
      </c>
      <c r="E195" s="184">
        <v>17.657894736842106</v>
      </c>
      <c r="F195" s="185">
        <f t="shared" si="28"/>
        <v>11.377980206927576</v>
      </c>
      <c r="G195" s="184">
        <v>5.9419862340216323</v>
      </c>
      <c r="H195" s="185">
        <f t="shared" si="28"/>
        <v>-11.715908502820474</v>
      </c>
      <c r="I195" s="184">
        <v>6.1750972762645917</v>
      </c>
      <c r="J195" s="185">
        <f t="shared" si="28"/>
        <v>0.23311104224295942</v>
      </c>
      <c r="K195" s="184">
        <v>6.7342419080068145</v>
      </c>
      <c r="L195" s="185">
        <f t="shared" si="29"/>
        <v>0.55914463174222284</v>
      </c>
      <c r="M195" s="184"/>
      <c r="N195" s="185" t="s">
        <v>236</v>
      </c>
      <c r="O195" s="185" t="s">
        <v>236</v>
      </c>
    </row>
    <row r="196" spans="2:16" x14ac:dyDescent="0.25">
      <c r="B196" s="114" t="s">
        <v>93</v>
      </c>
      <c r="C196" s="184">
        <v>6.922535211267606</v>
      </c>
      <c r="D196" s="185">
        <v>-1.0674647887323943</v>
      </c>
      <c r="E196" s="184">
        <v>3.3366336633663365</v>
      </c>
      <c r="F196" s="185">
        <f t="shared" si="28"/>
        <v>-3.5859015479012695</v>
      </c>
      <c r="G196" s="184">
        <v>5.6928675400291118</v>
      </c>
      <c r="H196" s="185">
        <f t="shared" si="28"/>
        <v>2.3562338766627753</v>
      </c>
      <c r="I196" s="184">
        <v>5.7333333333333334</v>
      </c>
      <c r="J196" s="185">
        <f t="shared" si="28"/>
        <v>4.046579330422162E-2</v>
      </c>
      <c r="K196" s="184">
        <v>5.8972267536704734</v>
      </c>
      <c r="L196" s="185">
        <f t="shared" si="29"/>
        <v>0.16389342033714005</v>
      </c>
      <c r="M196" s="184"/>
      <c r="N196" s="185" t="s">
        <v>236</v>
      </c>
      <c r="O196" s="185" t="s">
        <v>236</v>
      </c>
    </row>
    <row r="197" spans="2:16" ht="15.75" x14ac:dyDescent="0.25">
      <c r="B197" s="117" t="s">
        <v>30</v>
      </c>
      <c r="C197" s="186">
        <v>7.4917586813890225</v>
      </c>
      <c r="D197" s="187">
        <v>-1.1494838220709198</v>
      </c>
      <c r="E197" s="186">
        <v>7.1863592699327565</v>
      </c>
      <c r="F197" s="187">
        <f t="shared" si="28"/>
        <v>-0.30539941145626592</v>
      </c>
      <c r="G197" s="186">
        <v>6.4026148817535091</v>
      </c>
      <c r="H197" s="187">
        <f t="shared" si="28"/>
        <v>-0.78374438817924741</v>
      </c>
      <c r="I197" s="186">
        <v>5.7455722070844688</v>
      </c>
      <c r="J197" s="187">
        <f t="shared" si="28"/>
        <v>-0.65704267466904032</v>
      </c>
      <c r="K197" s="186">
        <v>6.5394661308840414</v>
      </c>
      <c r="L197" s="187">
        <f t="shared" si="29"/>
        <v>0.79389392379957258</v>
      </c>
      <c r="M197" s="186">
        <v>6.7963552724699223</v>
      </c>
      <c r="N197" s="187">
        <v>0.14657103445038988</v>
      </c>
      <c r="O197" s="187">
        <v>-0.78398371058092486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">
        <v>323</v>
      </c>
      <c r="O206" s="112" t="s">
        <v>324</v>
      </c>
    </row>
    <row r="207" spans="2:16" x14ac:dyDescent="0.25">
      <c r="B207" s="114" t="s">
        <v>71</v>
      </c>
      <c r="C207" s="184">
        <v>7.2273425499231951</v>
      </c>
      <c r="D207" s="185">
        <v>-1.0681719619501564</v>
      </c>
      <c r="E207" s="184">
        <v>8.1841620626151013</v>
      </c>
      <c r="F207" s="185">
        <f t="shared" ref="F207:J209" si="30">IFERROR(E207-C207,"-")</f>
        <v>0.95681951269190613</v>
      </c>
      <c r="G207" s="184">
        <v>9.1199999999999992</v>
      </c>
      <c r="H207" s="185">
        <f t="shared" si="30"/>
        <v>0.93583793738489796</v>
      </c>
      <c r="I207" s="184">
        <v>6.1940594059405942</v>
      </c>
      <c r="J207" s="185">
        <f t="shared" si="30"/>
        <v>-2.925940594059405</v>
      </c>
      <c r="K207" s="184">
        <v>7.4954441913439638</v>
      </c>
      <c r="L207" s="185">
        <f t="shared" ref="L207:L209" si="31">IFERROR(K207-I207,"-")</f>
        <v>1.3013847854033695</v>
      </c>
      <c r="M207" s="184">
        <v>6.8130841121495331</v>
      </c>
      <c r="N207" s="185">
        <v>-0.68236007919443065</v>
      </c>
      <c r="O207" s="185">
        <v>-0.414258437773662</v>
      </c>
    </row>
    <row r="208" spans="2:16" x14ac:dyDescent="0.25">
      <c r="B208" s="114" t="s">
        <v>73</v>
      </c>
      <c r="C208" s="184">
        <v>7.7400346620450611</v>
      </c>
      <c r="D208" s="185">
        <v>-0.64183346982307032</v>
      </c>
      <c r="E208" s="184">
        <v>5.9428571428571431</v>
      </c>
      <c r="F208" s="185">
        <f t="shared" si="30"/>
        <v>-1.797177519187918</v>
      </c>
      <c r="G208" s="184">
        <v>5.0677966101694913</v>
      </c>
      <c r="H208" s="185">
        <f t="shared" si="30"/>
        <v>-0.87506053268765172</v>
      </c>
      <c r="I208" s="184">
        <v>6.1375661375661377</v>
      </c>
      <c r="J208" s="185">
        <f t="shared" si="30"/>
        <v>1.0697695273966463</v>
      </c>
      <c r="K208" s="184">
        <v>7.31989247311828</v>
      </c>
      <c r="L208" s="185">
        <f t="shared" si="31"/>
        <v>1.1823263355521423</v>
      </c>
      <c r="M208" s="184">
        <v>6.6363636363636367</v>
      </c>
      <c r="N208" s="185">
        <v>-0.68352883675464327</v>
      </c>
      <c r="O208" s="185">
        <v>-1.1036710256814244</v>
      </c>
    </row>
    <row r="209" spans="2:16" x14ac:dyDescent="0.25">
      <c r="B209" s="114" t="s">
        <v>75</v>
      </c>
      <c r="C209" s="184">
        <v>6.7868852459016393</v>
      </c>
      <c r="D209" s="185">
        <v>-0.89311475409836039</v>
      </c>
      <c r="E209" s="184">
        <v>9.87109375</v>
      </c>
      <c r="F209" s="185">
        <f t="shared" si="30"/>
        <v>3.0842085040983607</v>
      </c>
      <c r="G209" s="184">
        <v>5.1428571428571432</v>
      </c>
      <c r="H209" s="185">
        <f t="shared" si="30"/>
        <v>-4.7282366071428568</v>
      </c>
      <c r="I209" s="184">
        <v>6.5629053177691308</v>
      </c>
      <c r="J209" s="185">
        <f t="shared" si="30"/>
        <v>1.4200481749119875</v>
      </c>
      <c r="K209" s="184">
        <v>6.0713450292397662</v>
      </c>
      <c r="L209" s="185">
        <f t="shared" si="31"/>
        <v>-0.49156028852936462</v>
      </c>
      <c r="M209" s="184">
        <v>7.0371428571428574</v>
      </c>
      <c r="N209" s="185">
        <v>0.96579782790309121</v>
      </c>
      <c r="O209" s="185">
        <v>0.25025761124121804</v>
      </c>
    </row>
    <row r="210" spans="2:16" x14ac:dyDescent="0.25">
      <c r="B210" s="114" t="s">
        <v>77</v>
      </c>
      <c r="C210" s="184">
        <v>8.0730050933786082</v>
      </c>
      <c r="D210" s="185">
        <v>0.92210419247770758</v>
      </c>
      <c r="E210" s="184" t="s">
        <v>236</v>
      </c>
      <c r="F210" s="185" t="str">
        <f>IFERROR(E210-C210,"-")</f>
        <v>-</v>
      </c>
      <c r="G210" s="184">
        <v>3.24</v>
      </c>
      <c r="H210" s="185" t="str">
        <f>IFERROR(G210-E210,"-")</f>
        <v>-</v>
      </c>
      <c r="I210" s="184">
        <v>6.0729281767955801</v>
      </c>
      <c r="J210" s="185">
        <f>IFERROR(I210-G210,"-")</f>
        <v>2.8329281767955798</v>
      </c>
      <c r="K210" s="184">
        <v>6.6473087818696888</v>
      </c>
      <c r="L210" s="185">
        <f>IFERROR(K210-I210,"-")</f>
        <v>0.57438060507410871</v>
      </c>
      <c r="M210" s="184">
        <v>6.7803223070398646</v>
      </c>
      <c r="N210" s="185">
        <v>0.13301352517017584</v>
      </c>
      <c r="O210" s="185">
        <v>-1.2926827863387436</v>
      </c>
    </row>
    <row r="211" spans="2:16" x14ac:dyDescent="0.25">
      <c r="B211" s="114" t="s">
        <v>79</v>
      </c>
      <c r="C211" s="184">
        <v>9.0617529880478092</v>
      </c>
      <c r="D211" s="185">
        <v>0.41386566410414716</v>
      </c>
      <c r="E211" s="184" t="s">
        <v>236</v>
      </c>
      <c r="F211" s="185" t="str">
        <f t="shared" ref="F211:J219" si="32">IFERROR(E211-C211,"-")</f>
        <v>-</v>
      </c>
      <c r="G211" s="184">
        <v>3.4927536231884058</v>
      </c>
      <c r="H211" s="185" t="str">
        <f t="shared" si="32"/>
        <v>-</v>
      </c>
      <c r="I211" s="184">
        <v>6.373608903020668</v>
      </c>
      <c r="J211" s="185">
        <f t="shared" si="32"/>
        <v>2.8808552798322622</v>
      </c>
      <c r="K211" s="184">
        <v>6.8310911808669657</v>
      </c>
      <c r="L211" s="185">
        <f t="shared" ref="L211:L219" si="33">IFERROR(K211-I211,"-")</f>
        <v>0.45748227784629769</v>
      </c>
      <c r="M211" s="184">
        <v>6.5109090909090908</v>
      </c>
      <c r="N211" s="185">
        <v>-0.32018208995787489</v>
      </c>
      <c r="O211" s="185">
        <v>-2.5508438971387184</v>
      </c>
    </row>
    <row r="212" spans="2:16" x14ac:dyDescent="0.25">
      <c r="B212" s="114" t="s">
        <v>81</v>
      </c>
      <c r="C212" s="184">
        <v>8.0533333333333328</v>
      </c>
      <c r="D212" s="185">
        <v>0.31388821873743389</v>
      </c>
      <c r="E212" s="184" t="s">
        <v>236</v>
      </c>
      <c r="F212" s="185" t="str">
        <f t="shared" si="32"/>
        <v>-</v>
      </c>
      <c r="G212" s="184">
        <v>5.0040983606557381</v>
      </c>
      <c r="H212" s="185" t="str">
        <f t="shared" si="32"/>
        <v>-</v>
      </c>
      <c r="I212" s="184">
        <v>7.4421641791044779</v>
      </c>
      <c r="J212" s="185">
        <f t="shared" si="32"/>
        <v>2.4380658184487398</v>
      </c>
      <c r="K212" s="184">
        <v>6.7452513966480447</v>
      </c>
      <c r="L212" s="185">
        <f t="shared" si="33"/>
        <v>-0.69691278245643318</v>
      </c>
      <c r="M212" s="184">
        <v>7.1186094069529648</v>
      </c>
      <c r="N212" s="185">
        <v>0.37335801030492011</v>
      </c>
      <c r="O212" s="185">
        <v>-0.93472392638036794</v>
      </c>
    </row>
    <row r="213" spans="2:16" x14ac:dyDescent="0.25">
      <c r="B213" s="114" t="s">
        <v>83</v>
      </c>
      <c r="C213" s="184">
        <v>7.5969251336898393</v>
      </c>
      <c r="D213" s="185">
        <v>-0.37959043157504357</v>
      </c>
      <c r="E213" s="184" t="s">
        <v>236</v>
      </c>
      <c r="F213" s="185" t="str">
        <f t="shared" si="32"/>
        <v>-</v>
      </c>
      <c r="G213" s="184">
        <v>7.0204460966542754</v>
      </c>
      <c r="H213" s="185" t="str">
        <f t="shared" si="32"/>
        <v>-</v>
      </c>
      <c r="I213" s="184">
        <v>7.129666011787819</v>
      </c>
      <c r="J213" s="185">
        <f t="shared" si="32"/>
        <v>0.10921991513354357</v>
      </c>
      <c r="K213" s="184">
        <v>8.7765363128491618</v>
      </c>
      <c r="L213" s="185">
        <f t="shared" si="33"/>
        <v>1.6468703010613428</v>
      </c>
      <c r="M213" s="184">
        <v>7.2642276422764231</v>
      </c>
      <c r="N213" s="185">
        <v>-1.5123086705727387</v>
      </c>
      <c r="O213" s="185">
        <v>-0.3326974914134162</v>
      </c>
    </row>
    <row r="214" spans="2:16" x14ac:dyDescent="0.25">
      <c r="B214" s="114" t="s">
        <v>85</v>
      </c>
      <c r="C214" s="184">
        <v>9.3883299798792752</v>
      </c>
      <c r="D214" s="185">
        <v>-1.2900591295932156</v>
      </c>
      <c r="E214" s="184">
        <v>7.2149999999999999</v>
      </c>
      <c r="F214" s="185">
        <f t="shared" si="32"/>
        <v>-2.1733299798792753</v>
      </c>
      <c r="G214" s="184">
        <v>6.7904040404040407</v>
      </c>
      <c r="H214" s="185">
        <f t="shared" si="32"/>
        <v>-0.42459595959595919</v>
      </c>
      <c r="I214" s="184">
        <v>8.3278955954323006</v>
      </c>
      <c r="J214" s="185">
        <f t="shared" si="32"/>
        <v>1.53749155502826</v>
      </c>
      <c r="K214" s="184">
        <v>7.8383545770567791</v>
      </c>
      <c r="L214" s="185">
        <f t="shared" si="33"/>
        <v>-0.48954101837552155</v>
      </c>
      <c r="M214" s="184">
        <v>8.5658653846153854</v>
      </c>
      <c r="N214" s="185">
        <v>0.72751080755860631</v>
      </c>
      <c r="O214" s="185">
        <v>-0.82246459526388982</v>
      </c>
    </row>
    <row r="215" spans="2:16" x14ac:dyDescent="0.25">
      <c r="B215" s="114" t="s">
        <v>87</v>
      </c>
      <c r="C215" s="184">
        <v>8.5882352941176467</v>
      </c>
      <c r="D215" s="185">
        <v>9.5682102628284582E-2</v>
      </c>
      <c r="E215" s="184">
        <v>6.9473684210526319</v>
      </c>
      <c r="F215" s="185">
        <f t="shared" si="32"/>
        <v>-1.6408668730650149</v>
      </c>
      <c r="G215" s="184">
        <v>7.7776096822995457</v>
      </c>
      <c r="H215" s="185">
        <f t="shared" si="32"/>
        <v>0.83024126124691389</v>
      </c>
      <c r="I215" s="184">
        <v>8.568154402895054</v>
      </c>
      <c r="J215" s="185">
        <f t="shared" si="32"/>
        <v>0.79054472059550829</v>
      </c>
      <c r="K215" s="184">
        <v>7.7614607614607616</v>
      </c>
      <c r="L215" s="185">
        <f t="shared" si="33"/>
        <v>-0.80669364143429245</v>
      </c>
      <c r="M215" s="184"/>
      <c r="N215" s="185" t="s">
        <v>236</v>
      </c>
      <c r="O215" s="185" t="s">
        <v>236</v>
      </c>
    </row>
    <row r="216" spans="2:16" x14ac:dyDescent="0.25">
      <c r="B216" s="114" t="s">
        <v>89</v>
      </c>
      <c r="C216" s="184">
        <v>7.9839883551673942</v>
      </c>
      <c r="D216" s="185">
        <v>-0.51601164483260575</v>
      </c>
      <c r="E216" s="184">
        <v>4.541666666666667</v>
      </c>
      <c r="F216" s="185">
        <f t="shared" si="32"/>
        <v>-3.4423216885007273</v>
      </c>
      <c r="G216" s="184">
        <v>6.545696539485359</v>
      </c>
      <c r="H216" s="185">
        <f t="shared" si="32"/>
        <v>2.004029872818692</v>
      </c>
      <c r="I216" s="184">
        <v>7.2943820224719103</v>
      </c>
      <c r="J216" s="185">
        <f t="shared" si="32"/>
        <v>0.74868548298655124</v>
      </c>
      <c r="K216" s="184">
        <v>6.5623229461756374</v>
      </c>
      <c r="L216" s="185">
        <f t="shared" si="33"/>
        <v>-0.73205907629627287</v>
      </c>
      <c r="M216" s="184"/>
      <c r="N216" s="185" t="s">
        <v>236</v>
      </c>
      <c r="O216" s="185" t="s">
        <v>236</v>
      </c>
    </row>
    <row r="217" spans="2:16" x14ac:dyDescent="0.25">
      <c r="B217" s="114" t="s">
        <v>91</v>
      </c>
      <c r="C217" s="184">
        <v>7.755627009646302</v>
      </c>
      <c r="D217" s="185">
        <v>0.86364664958083548</v>
      </c>
      <c r="E217" s="184">
        <v>6.6727272727272728</v>
      </c>
      <c r="F217" s="185">
        <f t="shared" si="32"/>
        <v>-1.0828997369190292</v>
      </c>
      <c r="G217" s="184">
        <v>5.6608333333333336</v>
      </c>
      <c r="H217" s="185">
        <f t="shared" si="32"/>
        <v>-1.0118939393939392</v>
      </c>
      <c r="I217" s="184">
        <v>6.7575169738118328</v>
      </c>
      <c r="J217" s="185">
        <f t="shared" si="32"/>
        <v>1.0966836404784992</v>
      </c>
      <c r="K217" s="184">
        <v>6.2689922480620153</v>
      </c>
      <c r="L217" s="185">
        <f t="shared" si="33"/>
        <v>-0.48852472574981753</v>
      </c>
      <c r="M217" s="184"/>
      <c r="N217" s="185" t="s">
        <v>236</v>
      </c>
      <c r="O217" s="185" t="s">
        <v>236</v>
      </c>
    </row>
    <row r="218" spans="2:16" x14ac:dyDescent="0.25">
      <c r="B218" s="114" t="s">
        <v>93</v>
      </c>
      <c r="C218" s="184">
        <v>8.0787671232876708</v>
      </c>
      <c r="D218" s="185">
        <v>0.33912215287347003</v>
      </c>
      <c r="E218" s="184">
        <v>8.0144927536231876</v>
      </c>
      <c r="F218" s="185">
        <f t="shared" si="32"/>
        <v>-6.4274369664483189E-2</v>
      </c>
      <c r="G218" s="184">
        <v>6.4076433121019107</v>
      </c>
      <c r="H218" s="185">
        <f t="shared" si="32"/>
        <v>-1.6068494415212768</v>
      </c>
      <c r="I218" s="184">
        <v>7.4463705308775729</v>
      </c>
      <c r="J218" s="185">
        <f t="shared" si="32"/>
        <v>1.0387272187756622</v>
      </c>
      <c r="K218" s="184">
        <v>5.48</v>
      </c>
      <c r="L218" s="185">
        <f t="shared" si="33"/>
        <v>-1.9663705308775725</v>
      </c>
      <c r="M218" s="184"/>
      <c r="N218" s="185" t="s">
        <v>236</v>
      </c>
      <c r="O218" s="185" t="s">
        <v>236</v>
      </c>
    </row>
    <row r="219" spans="2:16" ht="15.75" x14ac:dyDescent="0.25">
      <c r="B219" s="117" t="s">
        <v>30</v>
      </c>
      <c r="C219" s="186">
        <v>8.0932659208261626</v>
      </c>
      <c r="D219" s="187">
        <v>-0.28291070077233194</v>
      </c>
      <c r="E219" s="186">
        <v>7.2815814850530378</v>
      </c>
      <c r="F219" s="187">
        <f t="shared" si="32"/>
        <v>-0.81168443577312477</v>
      </c>
      <c r="G219" s="186">
        <v>6.3749166110740489</v>
      </c>
      <c r="H219" s="187">
        <f t="shared" si="32"/>
        <v>-0.90666487397898887</v>
      </c>
      <c r="I219" s="186">
        <v>7.0487258471016521</v>
      </c>
      <c r="J219" s="187">
        <f t="shared" si="32"/>
        <v>0.67380923602760312</v>
      </c>
      <c r="K219" s="186">
        <v>6.997908759972117</v>
      </c>
      <c r="L219" s="187">
        <f t="shared" si="33"/>
        <v>-5.0817087129535032E-2</v>
      </c>
      <c r="M219" s="186">
        <v>7.2250572179367634</v>
      </c>
      <c r="N219" s="187">
        <v>-0.12528066466559551</v>
      </c>
      <c r="O219" s="187">
        <v>-0.85538869950825003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">
        <v>323</v>
      </c>
      <c r="O228" s="112" t="s">
        <v>324</v>
      </c>
    </row>
    <row r="229" spans="2:16" x14ac:dyDescent="0.25">
      <c r="B229" s="114" t="s">
        <v>71</v>
      </c>
      <c r="C229" s="184">
        <v>7.1590524534686972</v>
      </c>
      <c r="D229" s="185">
        <v>-1.7502217400796907</v>
      </c>
      <c r="E229" s="184">
        <v>6.6836027713625867</v>
      </c>
      <c r="F229" s="185">
        <f t="shared" ref="F229:J231" si="34">IFERROR(E229-C229,"-")</f>
        <v>-0.47544968210611049</v>
      </c>
      <c r="G229" s="184">
        <v>3.0506329113924049</v>
      </c>
      <c r="H229" s="185">
        <f t="shared" si="34"/>
        <v>-3.6329698599701818</v>
      </c>
      <c r="I229" s="184">
        <v>5.4547069271758435</v>
      </c>
      <c r="J229" s="185">
        <f t="shared" si="34"/>
        <v>2.4040740157834386</v>
      </c>
      <c r="K229" s="184">
        <v>6.2166377816291165</v>
      </c>
      <c r="L229" s="185">
        <f t="shared" ref="L229:L231" si="35">IFERROR(K229-I229,"-")</f>
        <v>0.76193085445327302</v>
      </c>
      <c r="M229" s="184">
        <v>6.5090579710144931</v>
      </c>
      <c r="N229" s="185">
        <v>0.29242018938537662</v>
      </c>
      <c r="O229" s="185">
        <v>-0.6499944824542041</v>
      </c>
    </row>
    <row r="230" spans="2:16" x14ac:dyDescent="0.25">
      <c r="B230" s="114" t="s">
        <v>73</v>
      </c>
      <c r="C230" s="184">
        <v>8.1317204301075261</v>
      </c>
      <c r="D230" s="185">
        <v>-1.3809058325187369</v>
      </c>
      <c r="E230" s="184">
        <v>6.6892230576441101</v>
      </c>
      <c r="F230" s="185">
        <f t="shared" si="34"/>
        <v>-1.442497372463416</v>
      </c>
      <c r="G230" s="184">
        <v>4.5471698113207548</v>
      </c>
      <c r="H230" s="185">
        <f t="shared" si="34"/>
        <v>-2.1420532463233553</v>
      </c>
      <c r="I230" s="184">
        <v>5.1804635761589406</v>
      </c>
      <c r="J230" s="185">
        <f t="shared" si="34"/>
        <v>0.63329376483818578</v>
      </c>
      <c r="K230" s="184">
        <v>5.8491379310344831</v>
      </c>
      <c r="L230" s="185">
        <f t="shared" si="35"/>
        <v>0.6686743548755425</v>
      </c>
      <c r="M230" s="184">
        <v>6.1761102603369062</v>
      </c>
      <c r="N230" s="185">
        <v>0.32697232930242315</v>
      </c>
      <c r="O230" s="185">
        <v>-1.9556101697706199</v>
      </c>
    </row>
    <row r="231" spans="2:16" x14ac:dyDescent="0.25">
      <c r="B231" s="114" t="s">
        <v>75</v>
      </c>
      <c r="C231" s="184">
        <v>7.5935613682092553</v>
      </c>
      <c r="D231" s="185">
        <v>-0.12043457499561327</v>
      </c>
      <c r="E231" s="184">
        <v>8.0549019607843135</v>
      </c>
      <c r="F231" s="185">
        <f t="shared" si="34"/>
        <v>0.46134059257505822</v>
      </c>
      <c r="G231" s="184">
        <v>4.4814814814814818</v>
      </c>
      <c r="H231" s="185">
        <f t="shared" si="34"/>
        <v>-3.5734204793028317</v>
      </c>
      <c r="I231" s="184">
        <v>5.3488843813387428</v>
      </c>
      <c r="J231" s="185">
        <f t="shared" si="34"/>
        <v>0.86740289985726093</v>
      </c>
      <c r="K231" s="184">
        <v>6.2137404580152671</v>
      </c>
      <c r="L231" s="185">
        <f t="shared" si="35"/>
        <v>0.86485607667652431</v>
      </c>
      <c r="M231" s="184">
        <v>6.0576923076923075</v>
      </c>
      <c r="N231" s="185">
        <v>-0.1560481503229596</v>
      </c>
      <c r="O231" s="185">
        <v>-1.5358690605169478</v>
      </c>
    </row>
    <row r="232" spans="2:16" x14ac:dyDescent="0.25">
      <c r="B232" s="114" t="s">
        <v>77</v>
      </c>
      <c r="C232" s="184">
        <v>7.0707070707070709</v>
      </c>
      <c r="D232" s="185">
        <v>-2.1506044047027828E-2</v>
      </c>
      <c r="E232" s="184" t="s">
        <v>236</v>
      </c>
      <c r="F232" s="185" t="str">
        <f>IFERROR(E232-C232,"-")</f>
        <v>-</v>
      </c>
      <c r="G232" s="184">
        <v>4.3181818181818183</v>
      </c>
      <c r="H232" s="185" t="str">
        <f>IFERROR(G232-E232,"-")</f>
        <v>-</v>
      </c>
      <c r="I232" s="184">
        <v>5.7170172084130018</v>
      </c>
      <c r="J232" s="185">
        <f>IFERROR(I232-G232,"-")</f>
        <v>1.3988353902311834</v>
      </c>
      <c r="K232" s="184">
        <v>6.225609756097561</v>
      </c>
      <c r="L232" s="185">
        <f>IFERROR(K232-I232,"-")</f>
        <v>0.50859254768455919</v>
      </c>
      <c r="M232" s="184">
        <v>7.2930693069306933</v>
      </c>
      <c r="N232" s="185">
        <v>1.0674595508331324</v>
      </c>
      <c r="O232" s="185">
        <v>0.22236223622362239</v>
      </c>
    </row>
    <row r="233" spans="2:16" x14ac:dyDescent="0.25">
      <c r="B233" s="114" t="s">
        <v>79</v>
      </c>
      <c r="C233" s="184">
        <v>7.4046511627906977</v>
      </c>
      <c r="D233" s="185">
        <v>-0.54297975990256919</v>
      </c>
      <c r="E233" s="184" t="s">
        <v>236</v>
      </c>
      <c r="F233" s="185" t="str">
        <f t="shared" ref="F233:J241" si="36">IFERROR(E233-C233,"-")</f>
        <v>-</v>
      </c>
      <c r="G233" s="184">
        <v>3.703846153846154</v>
      </c>
      <c r="H233" s="185" t="str">
        <f t="shared" si="36"/>
        <v>-</v>
      </c>
      <c r="I233" s="184">
        <v>5.3867924528301883</v>
      </c>
      <c r="J233" s="185">
        <f t="shared" si="36"/>
        <v>1.6829462989840343</v>
      </c>
      <c r="K233" s="184">
        <v>6.3229461756373935</v>
      </c>
      <c r="L233" s="185">
        <f t="shared" ref="L233:L241" si="37">IFERROR(K233-I233,"-")</f>
        <v>0.93615372280720521</v>
      </c>
      <c r="M233" s="184">
        <v>6.0445544554455441</v>
      </c>
      <c r="N233" s="185">
        <v>-0.27839172019184932</v>
      </c>
      <c r="O233" s="185">
        <v>-1.3600967073451535</v>
      </c>
    </row>
    <row r="234" spans="2:16" x14ac:dyDescent="0.25">
      <c r="B234" s="114" t="s">
        <v>81</v>
      </c>
      <c r="C234" s="184">
        <v>8.3407707910750499</v>
      </c>
      <c r="D234" s="185">
        <v>0.63426549606748583</v>
      </c>
      <c r="E234" s="184" t="s">
        <v>236</v>
      </c>
      <c r="F234" s="185" t="str">
        <f t="shared" si="36"/>
        <v>-</v>
      </c>
      <c r="G234" s="184">
        <v>6.5076923076923077</v>
      </c>
      <c r="H234" s="185" t="str">
        <f t="shared" si="36"/>
        <v>-</v>
      </c>
      <c r="I234" s="184">
        <v>5.4486215538847116</v>
      </c>
      <c r="J234" s="185">
        <f t="shared" si="36"/>
        <v>-1.0590707538075961</v>
      </c>
      <c r="K234" s="184">
        <v>7.3047858942065496</v>
      </c>
      <c r="L234" s="185">
        <f t="shared" si="37"/>
        <v>1.856164340321838</v>
      </c>
      <c r="M234" s="184">
        <v>6.8105413105413106</v>
      </c>
      <c r="N234" s="185">
        <v>-0.49424458366523893</v>
      </c>
      <c r="O234" s="185">
        <v>-1.5302294805337393</v>
      </c>
    </row>
    <row r="235" spans="2:16" x14ac:dyDescent="0.25">
      <c r="B235" s="114" t="s">
        <v>83</v>
      </c>
      <c r="C235" s="184">
        <v>6.6224489795918364</v>
      </c>
      <c r="D235" s="185">
        <v>-2.8021589818074402</v>
      </c>
      <c r="E235" s="184" t="s">
        <v>236</v>
      </c>
      <c r="F235" s="185" t="str">
        <f t="shared" si="36"/>
        <v>-</v>
      </c>
      <c r="G235" s="184">
        <v>5.8668341708542711</v>
      </c>
      <c r="H235" s="185" t="str">
        <f t="shared" si="36"/>
        <v>-</v>
      </c>
      <c r="I235" s="184">
        <v>6.2380952380952381</v>
      </c>
      <c r="J235" s="185">
        <f t="shared" si="36"/>
        <v>0.37126106724096708</v>
      </c>
      <c r="K235" s="184">
        <v>6.6871088861076347</v>
      </c>
      <c r="L235" s="185">
        <f t="shared" si="37"/>
        <v>0.44901364801239652</v>
      </c>
      <c r="M235" s="184">
        <v>7.3509060955518946</v>
      </c>
      <c r="N235" s="185">
        <v>0.66379720944425991</v>
      </c>
      <c r="O235" s="185">
        <v>0.72845711596005813</v>
      </c>
    </row>
    <row r="236" spans="2:16" x14ac:dyDescent="0.25">
      <c r="B236" s="114" t="s">
        <v>85</v>
      </c>
      <c r="C236" s="184">
        <v>8.7725903614457827</v>
      </c>
      <c r="D236" s="185">
        <v>-0.47078313253012105</v>
      </c>
      <c r="E236" s="184">
        <v>5.3166666666666664</v>
      </c>
      <c r="F236" s="185">
        <f t="shared" si="36"/>
        <v>-3.4559236947791163</v>
      </c>
      <c r="G236" s="184">
        <v>11.090909090909092</v>
      </c>
      <c r="H236" s="185">
        <f t="shared" si="36"/>
        <v>5.7742424242424253</v>
      </c>
      <c r="I236" s="184">
        <v>7</v>
      </c>
      <c r="J236" s="185">
        <f t="shared" si="36"/>
        <v>-4.0909090909090917</v>
      </c>
      <c r="K236" s="184">
        <v>7.7</v>
      </c>
      <c r="L236" s="185">
        <f t="shared" si="37"/>
        <v>0.70000000000000018</v>
      </c>
      <c r="M236" s="184">
        <v>7.4824120603015079</v>
      </c>
      <c r="N236" s="185">
        <v>-0.21758793969849233</v>
      </c>
      <c r="O236" s="185">
        <v>-1.2901783011442749</v>
      </c>
    </row>
    <row r="237" spans="2:16" x14ac:dyDescent="0.25">
      <c r="B237" s="114" t="s">
        <v>87</v>
      </c>
      <c r="C237" s="184">
        <v>7.9200743494423795</v>
      </c>
      <c r="D237" s="185">
        <v>-0.73477927151293709</v>
      </c>
      <c r="E237" s="184">
        <v>7.760089686098655</v>
      </c>
      <c r="F237" s="185">
        <f t="shared" si="36"/>
        <v>-0.15998466334372452</v>
      </c>
      <c r="G237" s="184">
        <v>6.9529120198265177</v>
      </c>
      <c r="H237" s="185">
        <f t="shared" si="36"/>
        <v>-0.80717766627213727</v>
      </c>
      <c r="I237" s="184">
        <v>6.4234800838574424</v>
      </c>
      <c r="J237" s="185">
        <f t="shared" si="36"/>
        <v>-0.52943193596907534</v>
      </c>
      <c r="K237" s="184">
        <v>7.0376506024096388</v>
      </c>
      <c r="L237" s="185">
        <f t="shared" si="37"/>
        <v>0.6141705185521964</v>
      </c>
      <c r="M237" s="184"/>
      <c r="N237" s="185" t="s">
        <v>236</v>
      </c>
      <c r="O237" s="185" t="s">
        <v>236</v>
      </c>
    </row>
    <row r="238" spans="2:16" x14ac:dyDescent="0.25">
      <c r="B238" s="114" t="s">
        <v>89</v>
      </c>
      <c r="C238" s="184">
        <v>7.9693877551020407</v>
      </c>
      <c r="D238" s="185">
        <v>-2.2569401894707077</v>
      </c>
      <c r="E238" s="184">
        <v>10.689922480620154</v>
      </c>
      <c r="F238" s="185">
        <f t="shared" si="36"/>
        <v>2.7205347255181138</v>
      </c>
      <c r="G238" s="184">
        <v>5.4377593360995853</v>
      </c>
      <c r="H238" s="185">
        <f t="shared" si="36"/>
        <v>-5.2521631445205692</v>
      </c>
      <c r="I238" s="184">
        <v>5.0327102803738315</v>
      </c>
      <c r="J238" s="185">
        <f t="shared" si="36"/>
        <v>-0.40504905572575378</v>
      </c>
      <c r="K238" s="184">
        <v>5.7731811697574891</v>
      </c>
      <c r="L238" s="185">
        <f t="shared" si="37"/>
        <v>0.74047088938365757</v>
      </c>
      <c r="M238" s="184"/>
      <c r="N238" s="185" t="s">
        <v>236</v>
      </c>
      <c r="O238" s="185" t="s">
        <v>236</v>
      </c>
    </row>
    <row r="239" spans="2:16" x14ac:dyDescent="0.25">
      <c r="B239" s="114" t="s">
        <v>91</v>
      </c>
      <c r="C239" s="184">
        <v>6.2799145299145298</v>
      </c>
      <c r="D239" s="185">
        <v>-2.4718419103664999</v>
      </c>
      <c r="E239" s="184">
        <v>17.657894736842106</v>
      </c>
      <c r="F239" s="185">
        <f t="shared" si="36"/>
        <v>11.377980206927576</v>
      </c>
      <c r="G239" s="184">
        <v>5.9419862340216323</v>
      </c>
      <c r="H239" s="185">
        <f t="shared" si="36"/>
        <v>-11.715908502820474</v>
      </c>
      <c r="I239" s="184">
        <v>6.1750972762645917</v>
      </c>
      <c r="J239" s="185">
        <f t="shared" si="36"/>
        <v>0.23311104224295942</v>
      </c>
      <c r="K239" s="184">
        <v>6.7342419080068145</v>
      </c>
      <c r="L239" s="185">
        <f t="shared" si="37"/>
        <v>0.55914463174222284</v>
      </c>
      <c r="M239" s="184"/>
      <c r="N239" s="185" t="s">
        <v>236</v>
      </c>
      <c r="O239" s="185" t="s">
        <v>236</v>
      </c>
    </row>
    <row r="240" spans="2:16" x14ac:dyDescent="0.25">
      <c r="B240" s="114" t="s">
        <v>93</v>
      </c>
      <c r="C240" s="184">
        <v>6.922535211267606</v>
      </c>
      <c r="D240" s="185">
        <v>-1.0674647887323943</v>
      </c>
      <c r="E240" s="184">
        <v>3.3366336633663365</v>
      </c>
      <c r="F240" s="185">
        <f t="shared" si="36"/>
        <v>-3.5859015479012695</v>
      </c>
      <c r="G240" s="184">
        <v>5.6928675400291118</v>
      </c>
      <c r="H240" s="185">
        <f t="shared" si="36"/>
        <v>2.3562338766627753</v>
      </c>
      <c r="I240" s="184">
        <v>5.7333333333333334</v>
      </c>
      <c r="J240" s="185">
        <f t="shared" si="36"/>
        <v>4.046579330422162E-2</v>
      </c>
      <c r="K240" s="184">
        <v>5.8972267536704734</v>
      </c>
      <c r="L240" s="185">
        <f t="shared" si="37"/>
        <v>0.16389342033714005</v>
      </c>
      <c r="M240" s="184"/>
      <c r="N240" s="185" t="s">
        <v>236</v>
      </c>
      <c r="O240" s="185" t="s">
        <v>236</v>
      </c>
    </row>
    <row r="241" spans="2:16" ht="15.75" x14ac:dyDescent="0.25">
      <c r="B241" s="117" t="s">
        <v>30</v>
      </c>
      <c r="C241" s="186">
        <v>7.4917586813890225</v>
      </c>
      <c r="D241" s="187">
        <v>-1.1494838220709198</v>
      </c>
      <c r="E241" s="186">
        <v>7.1863592699327565</v>
      </c>
      <c r="F241" s="187">
        <f t="shared" si="36"/>
        <v>-0.30539941145626592</v>
      </c>
      <c r="G241" s="186">
        <v>6.4026148817535091</v>
      </c>
      <c r="H241" s="187">
        <f t="shared" si="36"/>
        <v>-0.78374438817924741</v>
      </c>
      <c r="I241" s="186">
        <v>5.7455722070844688</v>
      </c>
      <c r="J241" s="187">
        <f t="shared" si="36"/>
        <v>-0.65704267466904032</v>
      </c>
      <c r="K241" s="186">
        <v>6.5394661308840414</v>
      </c>
      <c r="L241" s="187">
        <f t="shared" si="37"/>
        <v>0.79389392379957258</v>
      </c>
      <c r="M241" s="186">
        <v>6.7963552724699223</v>
      </c>
      <c r="N241" s="187">
        <v>0.14657103445038988</v>
      </c>
      <c r="O241" s="187">
        <v>-0.78398371058092486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">
        <v>323</v>
      </c>
      <c r="O250" s="112" t="s">
        <v>324</v>
      </c>
    </row>
    <row r="251" spans="2:16" x14ac:dyDescent="0.25">
      <c r="B251" s="114" t="s">
        <v>71</v>
      </c>
      <c r="C251" s="184">
        <v>9.1760221760221761</v>
      </c>
      <c r="D251" s="185">
        <v>-1.3427044157381243</v>
      </c>
      <c r="E251" s="184">
        <v>10.133493205435652</v>
      </c>
      <c r="F251" s="185">
        <f t="shared" ref="F251:J253" si="38">IFERROR(E251-C251,"-")</f>
        <v>0.95747102941347606</v>
      </c>
      <c r="G251" s="184">
        <v>14.692307692307692</v>
      </c>
      <c r="H251" s="185">
        <f t="shared" si="38"/>
        <v>4.5588144868720395</v>
      </c>
      <c r="I251" s="184">
        <v>9.5601799775028127</v>
      </c>
      <c r="J251" s="185">
        <f t="shared" si="38"/>
        <v>-5.1321277148048789</v>
      </c>
      <c r="K251" s="184">
        <v>8.4134045077105579</v>
      </c>
      <c r="L251" s="185">
        <f t="shared" ref="L251:L253" si="39">IFERROR(K251-I251,"-")</f>
        <v>-1.1467754697922548</v>
      </c>
      <c r="M251" s="184">
        <v>8.7924667651403254</v>
      </c>
      <c r="N251" s="185">
        <v>0.37906225742976751</v>
      </c>
      <c r="O251" s="185">
        <v>-0.38355541088185063</v>
      </c>
    </row>
    <row r="252" spans="2:16" x14ac:dyDescent="0.25">
      <c r="B252" s="114" t="s">
        <v>73</v>
      </c>
      <c r="C252" s="184">
        <v>9.6782690498588906</v>
      </c>
      <c r="D252" s="185">
        <v>0.37626101773037668</v>
      </c>
      <c r="E252" s="184">
        <v>8.9423728813559329</v>
      </c>
      <c r="F252" s="185">
        <f t="shared" si="38"/>
        <v>-0.73589616850295769</v>
      </c>
      <c r="G252" s="184">
        <v>7.0588235294117645</v>
      </c>
      <c r="H252" s="185">
        <f t="shared" si="38"/>
        <v>-1.8835493519441684</v>
      </c>
      <c r="I252" s="184">
        <v>9.1644144144144146</v>
      </c>
      <c r="J252" s="185">
        <f t="shared" si="38"/>
        <v>2.1055908850026501</v>
      </c>
      <c r="K252" s="184">
        <v>9.496240601503759</v>
      </c>
      <c r="L252" s="185">
        <f t="shared" si="39"/>
        <v>0.33182618708934442</v>
      </c>
      <c r="M252" s="184">
        <v>10.563145353455123</v>
      </c>
      <c r="N252" s="185">
        <v>1.0669047519513644</v>
      </c>
      <c r="O252" s="185">
        <v>0.88487630359623282</v>
      </c>
    </row>
    <row r="253" spans="2:16" x14ac:dyDescent="0.25">
      <c r="B253" s="114" t="s">
        <v>75</v>
      </c>
      <c r="C253" s="184">
        <v>8.2767978290366351</v>
      </c>
      <c r="D253" s="185">
        <v>-2.9441717312790363</v>
      </c>
      <c r="E253" s="184">
        <v>12.185639229422067</v>
      </c>
      <c r="F253" s="185">
        <f t="shared" si="38"/>
        <v>3.9088414003854322</v>
      </c>
      <c r="G253" s="184">
        <v>8.3571428571428577</v>
      </c>
      <c r="H253" s="185">
        <f t="shared" si="38"/>
        <v>-3.8284963722792096</v>
      </c>
      <c r="I253" s="184">
        <v>7.5493107104984096</v>
      </c>
      <c r="J253" s="185">
        <f t="shared" si="38"/>
        <v>-0.80783214664444802</v>
      </c>
      <c r="K253" s="184">
        <v>10.062709030100335</v>
      </c>
      <c r="L253" s="185">
        <f t="shared" si="39"/>
        <v>2.5133983196019249</v>
      </c>
      <c r="M253" s="184">
        <v>10.274442538593481</v>
      </c>
      <c r="N253" s="185">
        <v>0.21173350849314687</v>
      </c>
      <c r="O253" s="185">
        <v>1.9976447095568464</v>
      </c>
    </row>
    <row r="254" spans="2:16" x14ac:dyDescent="0.25">
      <c r="B254" s="114" t="s">
        <v>77</v>
      </c>
      <c r="C254" s="184">
        <v>11.862612612612613</v>
      </c>
      <c r="D254" s="185">
        <v>2.0732663656392472</v>
      </c>
      <c r="E254" s="184" t="s">
        <v>236</v>
      </c>
      <c r="F254" s="185" t="str">
        <f>IFERROR(E254-C254,"-")</f>
        <v>-</v>
      </c>
      <c r="G254" s="184">
        <v>12.714285714285714</v>
      </c>
      <c r="H254" s="185" t="str">
        <f>IFERROR(G254-E254,"-")</f>
        <v>-</v>
      </c>
      <c r="I254" s="184">
        <v>8.5870020964360592</v>
      </c>
      <c r="J254" s="185">
        <f>IFERROR(I254-G254,"-")</f>
        <v>-4.1272836178496544</v>
      </c>
      <c r="K254" s="184">
        <v>8.5347490347490353</v>
      </c>
      <c r="L254" s="185">
        <f>IFERROR(K254-I254,"-")</f>
        <v>-5.2253061687023816E-2</v>
      </c>
      <c r="M254" s="184">
        <v>9.3033333333333328</v>
      </c>
      <c r="N254" s="185">
        <v>0.76858429858429744</v>
      </c>
      <c r="O254" s="185">
        <v>-2.5592792792792807</v>
      </c>
    </row>
    <row r="255" spans="2:16" x14ac:dyDescent="0.25">
      <c r="B255" s="114" t="s">
        <v>79</v>
      </c>
      <c r="C255" s="184">
        <v>9.7226277372262775</v>
      </c>
      <c r="D255" s="185">
        <v>1.4613664759650167</v>
      </c>
      <c r="E255" s="184" t="s">
        <v>236</v>
      </c>
      <c r="F255" s="185" t="str">
        <f t="shared" ref="F255:J263" si="40">IFERROR(E255-C255,"-")</f>
        <v>-</v>
      </c>
      <c r="G255" s="184">
        <v>5.2727272727272725</v>
      </c>
      <c r="H255" s="185" t="str">
        <f t="shared" si="40"/>
        <v>-</v>
      </c>
      <c r="I255" s="184">
        <v>7.4805194805194803</v>
      </c>
      <c r="J255" s="185">
        <f t="shared" si="40"/>
        <v>2.2077922077922079</v>
      </c>
      <c r="K255" s="184">
        <v>7.7313432835820892</v>
      </c>
      <c r="L255" s="185">
        <f t="shared" ref="L255:L263" si="41">IFERROR(K255-I255,"-")</f>
        <v>0.25082380306260887</v>
      </c>
      <c r="M255" s="184">
        <v>12.324324324324325</v>
      </c>
      <c r="N255" s="185">
        <v>4.5929810407422353</v>
      </c>
      <c r="O255" s="185">
        <v>2.6016965870980471</v>
      </c>
    </row>
    <row r="256" spans="2:16" x14ac:dyDescent="0.25">
      <c r="B256" s="114" t="s">
        <v>81</v>
      </c>
      <c r="C256" s="184">
        <v>6.907692307692308</v>
      </c>
      <c r="D256" s="185">
        <v>-0.74855769230769198</v>
      </c>
      <c r="E256" s="184" t="s">
        <v>236</v>
      </c>
      <c r="F256" s="185" t="str">
        <f t="shared" si="40"/>
        <v>-</v>
      </c>
      <c r="G256" s="184">
        <v>7.9523809523809526</v>
      </c>
      <c r="H256" s="185" t="str">
        <f t="shared" si="40"/>
        <v>-</v>
      </c>
      <c r="I256" s="184">
        <v>6.5588235294117645</v>
      </c>
      <c r="J256" s="185">
        <f t="shared" si="40"/>
        <v>-1.3935574229691881</v>
      </c>
      <c r="K256" s="184">
        <v>7.1062500000000002</v>
      </c>
      <c r="L256" s="185">
        <f t="shared" si="41"/>
        <v>0.54742647058823568</v>
      </c>
      <c r="M256" s="184">
        <v>7.359375</v>
      </c>
      <c r="N256" s="185">
        <v>0.25312499999999982</v>
      </c>
      <c r="O256" s="185">
        <v>0.45168269230769198</v>
      </c>
    </row>
    <row r="257" spans="2:16" x14ac:dyDescent="0.25">
      <c r="B257" s="114" t="s">
        <v>83</v>
      </c>
      <c r="C257" s="184">
        <v>7.6974789915966388</v>
      </c>
      <c r="D257" s="185">
        <v>-1.0174968538139888</v>
      </c>
      <c r="E257" s="184" t="s">
        <v>236</v>
      </c>
      <c r="F257" s="185" t="str">
        <f t="shared" si="40"/>
        <v>-</v>
      </c>
      <c r="G257" s="184">
        <v>6.6304347826086953</v>
      </c>
      <c r="H257" s="185" t="str">
        <f t="shared" si="40"/>
        <v>-</v>
      </c>
      <c r="I257" s="184">
        <v>6.9949622166246854</v>
      </c>
      <c r="J257" s="185">
        <f t="shared" si="40"/>
        <v>0.36452743401599008</v>
      </c>
      <c r="K257" s="184">
        <v>8.7642857142857142</v>
      </c>
      <c r="L257" s="185">
        <f t="shared" si="41"/>
        <v>1.7693234976610288</v>
      </c>
      <c r="M257" s="184">
        <v>7.4109589041095889</v>
      </c>
      <c r="N257" s="185">
        <v>-1.3533268101761253</v>
      </c>
      <c r="O257" s="185">
        <v>-0.28652008748704993</v>
      </c>
    </row>
    <row r="258" spans="2:16" x14ac:dyDescent="0.25">
      <c r="B258" s="114" t="s">
        <v>85</v>
      </c>
      <c r="C258" s="184">
        <v>9.0276679841897227</v>
      </c>
      <c r="D258" s="185">
        <v>-0.40781588677801928</v>
      </c>
      <c r="E258" s="184">
        <v>4.5</v>
      </c>
      <c r="F258" s="185">
        <f t="shared" si="40"/>
        <v>-4.5276679841897227</v>
      </c>
      <c r="G258" s="184">
        <v>6.8292682926829267</v>
      </c>
      <c r="H258" s="185">
        <f t="shared" si="40"/>
        <v>2.3292682926829267</v>
      </c>
      <c r="I258" s="184">
        <v>8.3677685950413228</v>
      </c>
      <c r="J258" s="185">
        <f t="shared" si="40"/>
        <v>1.5385003023583961</v>
      </c>
      <c r="K258" s="184">
        <v>7.4968152866242042</v>
      </c>
      <c r="L258" s="185">
        <f t="shared" si="41"/>
        <v>-0.8709533084171186</v>
      </c>
      <c r="M258" s="184">
        <v>7.0512820512820511</v>
      </c>
      <c r="N258" s="185">
        <v>-0.44553323534215306</v>
      </c>
      <c r="O258" s="185">
        <v>-1.9763859329076716</v>
      </c>
    </row>
    <row r="259" spans="2:16" x14ac:dyDescent="0.25">
      <c r="B259" s="114" t="s">
        <v>87</v>
      </c>
      <c r="C259" s="184">
        <v>8.1308016877637126</v>
      </c>
      <c r="D259" s="185">
        <v>0.1399480292271269</v>
      </c>
      <c r="E259" s="184">
        <v>5</v>
      </c>
      <c r="F259" s="185">
        <f t="shared" si="40"/>
        <v>-3.1308016877637126</v>
      </c>
      <c r="G259" s="184">
        <v>6.3693693693693696</v>
      </c>
      <c r="H259" s="185">
        <f t="shared" si="40"/>
        <v>1.3693693693693696</v>
      </c>
      <c r="I259" s="184">
        <v>6.8025210084033612</v>
      </c>
      <c r="J259" s="185">
        <f t="shared" si="40"/>
        <v>0.43315163903399156</v>
      </c>
      <c r="K259" s="184">
        <v>7.2480000000000002</v>
      </c>
      <c r="L259" s="185">
        <f t="shared" si="41"/>
        <v>0.44547899159663906</v>
      </c>
      <c r="M259" s="184"/>
      <c r="N259" s="185" t="s">
        <v>236</v>
      </c>
      <c r="O259" s="185" t="s">
        <v>236</v>
      </c>
    </row>
    <row r="260" spans="2:16" x14ac:dyDescent="0.25">
      <c r="B260" s="114" t="s">
        <v>89</v>
      </c>
      <c r="C260" s="184">
        <v>7.4550195567144719</v>
      </c>
      <c r="D260" s="185">
        <v>-2.4860657146033578</v>
      </c>
      <c r="E260" s="184">
        <v>2.6</v>
      </c>
      <c r="F260" s="185">
        <f t="shared" si="40"/>
        <v>-4.8550195567144723</v>
      </c>
      <c r="G260" s="184">
        <v>6.5376344086021509</v>
      </c>
      <c r="H260" s="185">
        <f t="shared" si="40"/>
        <v>3.9376344086021509</v>
      </c>
      <c r="I260" s="184">
        <v>7.2698048220436284</v>
      </c>
      <c r="J260" s="185">
        <f t="shared" si="40"/>
        <v>0.73217041344147749</v>
      </c>
      <c r="K260" s="184">
        <v>6.4125560538116595</v>
      </c>
      <c r="L260" s="185">
        <f t="shared" si="41"/>
        <v>-0.85724876823196894</v>
      </c>
      <c r="M260" s="184"/>
      <c r="N260" s="185" t="s">
        <v>236</v>
      </c>
      <c r="O260" s="185" t="s">
        <v>236</v>
      </c>
    </row>
    <row r="261" spans="2:16" x14ac:dyDescent="0.25">
      <c r="B261" s="114" t="s">
        <v>91</v>
      </c>
      <c r="C261" s="184">
        <v>8.7460184409052815</v>
      </c>
      <c r="D261" s="185">
        <v>-0.21619086142029964</v>
      </c>
      <c r="E261" s="184">
        <v>8.3333333333333339</v>
      </c>
      <c r="F261" s="185">
        <f t="shared" si="40"/>
        <v>-0.41268510757194754</v>
      </c>
      <c r="G261" s="184">
        <v>7.9464980544747084</v>
      </c>
      <c r="H261" s="185">
        <f t="shared" si="40"/>
        <v>-0.38683527885862556</v>
      </c>
      <c r="I261" s="184">
        <v>7.8936464088397793</v>
      </c>
      <c r="J261" s="185">
        <f t="shared" si="40"/>
        <v>-5.2851645634929056E-2</v>
      </c>
      <c r="K261" s="184">
        <v>8.7702589807852966</v>
      </c>
      <c r="L261" s="185">
        <f t="shared" si="41"/>
        <v>0.87661257194551734</v>
      </c>
      <c r="M261" s="184"/>
      <c r="N261" s="185" t="s">
        <v>236</v>
      </c>
      <c r="O261" s="185" t="s">
        <v>236</v>
      </c>
    </row>
    <row r="262" spans="2:16" x14ac:dyDescent="0.25">
      <c r="B262" s="114" t="s">
        <v>93</v>
      </c>
      <c r="C262" s="184">
        <v>8.2935420743639927</v>
      </c>
      <c r="D262" s="185">
        <v>0.95942071896604197</v>
      </c>
      <c r="E262" s="184">
        <v>10</v>
      </c>
      <c r="F262" s="185">
        <f t="shared" si="40"/>
        <v>1.7064579256360073</v>
      </c>
      <c r="G262" s="184">
        <v>10.456521739130435</v>
      </c>
      <c r="H262" s="185">
        <f t="shared" si="40"/>
        <v>0.45652173913043548</v>
      </c>
      <c r="I262" s="184">
        <v>10.09217046580773</v>
      </c>
      <c r="J262" s="185">
        <f t="shared" si="40"/>
        <v>-0.36435127332270589</v>
      </c>
      <c r="K262" s="184">
        <v>9.4980237154150196</v>
      </c>
      <c r="L262" s="185">
        <f t="shared" si="41"/>
        <v>-0.59414675039271003</v>
      </c>
      <c r="M262" s="184"/>
      <c r="N262" s="185" t="s">
        <v>236</v>
      </c>
      <c r="O262" s="185" t="s">
        <v>236</v>
      </c>
    </row>
    <row r="263" spans="2:16" ht="15.75" x14ac:dyDescent="0.25">
      <c r="B263" s="117" t="s">
        <v>30</v>
      </c>
      <c r="C263" s="186">
        <v>8.7808685446009385</v>
      </c>
      <c r="D263" s="187">
        <v>-0.51556243183003758</v>
      </c>
      <c r="E263" s="186">
        <v>10</v>
      </c>
      <c r="F263" s="187">
        <f t="shared" si="40"/>
        <v>1.2191314553990615</v>
      </c>
      <c r="G263" s="186">
        <v>8.1052427184466023</v>
      </c>
      <c r="H263" s="187">
        <f t="shared" si="40"/>
        <v>-1.8947572815533977</v>
      </c>
      <c r="I263" s="186">
        <v>8.3713230444532378</v>
      </c>
      <c r="J263" s="187">
        <f t="shared" si="40"/>
        <v>0.26608032600663556</v>
      </c>
      <c r="K263" s="186">
        <v>8.7910605349601134</v>
      </c>
      <c r="L263" s="187">
        <f t="shared" si="41"/>
        <v>0.41973749050687559</v>
      </c>
      <c r="M263" s="186">
        <v>9.5904538674621769</v>
      </c>
      <c r="N263" s="187">
        <v>0.60132146391209496</v>
      </c>
      <c r="O263" s="187">
        <v>0.48688850243670956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">
        <v>323</v>
      </c>
      <c r="O272" s="112" t="s">
        <v>324</v>
      </c>
    </row>
    <row r="273" spans="2:15" x14ac:dyDescent="0.25">
      <c r="B273" s="114" t="s">
        <v>71</v>
      </c>
      <c r="C273" s="184">
        <v>9.2667893284268636</v>
      </c>
      <c r="D273" s="185">
        <v>0.37205248632159993</v>
      </c>
      <c r="E273" s="184">
        <v>10.432530667878238</v>
      </c>
      <c r="F273" s="185">
        <f t="shared" ref="F273:J275" si="42">IFERROR(E273-C273,"-")</f>
        <v>1.1657413394513743</v>
      </c>
      <c r="G273" s="184">
        <v>5.5945945945945947</v>
      </c>
      <c r="H273" s="185">
        <f t="shared" si="42"/>
        <v>-4.8379360732836432</v>
      </c>
      <c r="I273" s="184">
        <v>8.8008705114254617</v>
      </c>
      <c r="J273" s="185">
        <f t="shared" si="42"/>
        <v>3.206275916830867</v>
      </c>
      <c r="K273" s="184">
        <v>8.1389693109438337</v>
      </c>
      <c r="L273" s="185">
        <f t="shared" ref="L273:L275" si="43">IFERROR(K273-I273,"-")</f>
        <v>-0.66190120048162804</v>
      </c>
      <c r="M273" s="184">
        <v>8.8081096516276407</v>
      </c>
      <c r="N273" s="185">
        <v>0.66914034068380701</v>
      </c>
      <c r="O273" s="185">
        <v>-0.45867967679922295</v>
      </c>
    </row>
    <row r="274" spans="2:15" x14ac:dyDescent="0.25">
      <c r="B274" s="114" t="s">
        <v>73</v>
      </c>
      <c r="C274" s="184">
        <v>9.3773119605425403</v>
      </c>
      <c r="D274" s="185">
        <v>-0.99999300399646707</v>
      </c>
      <c r="E274" s="184">
        <v>9.7348002316155178</v>
      </c>
      <c r="F274" s="185">
        <f t="shared" si="42"/>
        <v>0.35748827107297743</v>
      </c>
      <c r="G274" s="184">
        <v>5.2272727272727275</v>
      </c>
      <c r="H274" s="185">
        <f t="shared" si="42"/>
        <v>-4.5075275043427903</v>
      </c>
      <c r="I274" s="184">
        <v>8.0541310541310533</v>
      </c>
      <c r="J274" s="185">
        <f t="shared" si="42"/>
        <v>2.8268583268583258</v>
      </c>
      <c r="K274" s="184">
        <v>8.5094637223974772</v>
      </c>
      <c r="L274" s="185">
        <f t="shared" si="43"/>
        <v>0.45533266826642382</v>
      </c>
      <c r="M274" s="184">
        <v>8.6939151813153046</v>
      </c>
      <c r="N274" s="185">
        <v>0.18445145891782744</v>
      </c>
      <c r="O274" s="185">
        <v>-0.68339677922723574</v>
      </c>
    </row>
    <row r="275" spans="2:15" x14ac:dyDescent="0.25">
      <c r="B275" s="114" t="s">
        <v>75</v>
      </c>
      <c r="C275" s="184">
        <v>7.6190949776230728</v>
      </c>
      <c r="D275" s="185">
        <v>-2.3613855028574076</v>
      </c>
      <c r="E275" s="184">
        <v>12.519774011299434</v>
      </c>
      <c r="F275" s="185">
        <f t="shared" si="42"/>
        <v>4.9006790336763615</v>
      </c>
      <c r="G275" s="184">
        <v>6.3513513513513518</v>
      </c>
      <c r="H275" s="185">
        <f t="shared" si="42"/>
        <v>-6.1684226599480825</v>
      </c>
      <c r="I275" s="184">
        <v>8.6628930817610055</v>
      </c>
      <c r="J275" s="185">
        <f t="shared" si="42"/>
        <v>2.3115417304096537</v>
      </c>
      <c r="K275" s="184">
        <v>8.5167827739075364</v>
      </c>
      <c r="L275" s="185">
        <f t="shared" si="43"/>
        <v>-0.14611030785346912</v>
      </c>
      <c r="M275" s="184">
        <v>7.8153126826417303</v>
      </c>
      <c r="N275" s="185">
        <v>-0.70147009126580606</v>
      </c>
      <c r="O275" s="185">
        <v>0.19621770501865754</v>
      </c>
    </row>
    <row r="276" spans="2:15" x14ac:dyDescent="0.25">
      <c r="B276" s="114" t="s">
        <v>77</v>
      </c>
      <c r="C276" s="184">
        <v>11.323485967503693</v>
      </c>
      <c r="D276" s="185">
        <v>1.2909045138696076</v>
      </c>
      <c r="E276" s="184" t="s">
        <v>236</v>
      </c>
      <c r="F276" s="185" t="str">
        <f>IFERROR(E276-C276,"-")</f>
        <v>-</v>
      </c>
      <c r="G276" s="184">
        <v>11.684210526315789</v>
      </c>
      <c r="H276" s="185" t="str">
        <f>IFERROR(G276-E276,"-")</f>
        <v>-</v>
      </c>
      <c r="I276" s="184">
        <v>8.3247999999999998</v>
      </c>
      <c r="J276" s="185">
        <f>IFERROR(I276-G276,"-")</f>
        <v>-3.3594105263157896</v>
      </c>
      <c r="K276" s="184">
        <v>8.1567436208991495</v>
      </c>
      <c r="L276" s="185">
        <f>IFERROR(K276-I276,"-")</f>
        <v>-0.16805637910085025</v>
      </c>
      <c r="M276" s="184">
        <v>9.968036529680365</v>
      </c>
      <c r="N276" s="185">
        <v>1.8112929087812155</v>
      </c>
      <c r="O276" s="185">
        <v>-1.3554494378233279</v>
      </c>
    </row>
    <row r="277" spans="2:15" x14ac:dyDescent="0.25">
      <c r="B277" s="114" t="s">
        <v>79</v>
      </c>
      <c r="C277" s="184">
        <v>7.6984126984126986</v>
      </c>
      <c r="D277" s="185">
        <v>-5.2593337804605413</v>
      </c>
      <c r="E277" s="184" t="s">
        <v>236</v>
      </c>
      <c r="F277" s="185" t="str">
        <f t="shared" ref="F277:J285" si="44">IFERROR(E277-C277,"-")</f>
        <v>-</v>
      </c>
      <c r="G277" s="184">
        <v>9.1962616822429908</v>
      </c>
      <c r="H277" s="185" t="str">
        <f t="shared" si="44"/>
        <v>-</v>
      </c>
      <c r="I277" s="184">
        <v>10.846153846153847</v>
      </c>
      <c r="J277" s="185">
        <f t="shared" si="44"/>
        <v>1.6498921639108559</v>
      </c>
      <c r="K277" s="184">
        <v>8.5614035087719298</v>
      </c>
      <c r="L277" s="185">
        <f t="shared" ref="L277:L285" si="45">IFERROR(K277-I277,"-")</f>
        <v>-2.2847503373819169</v>
      </c>
      <c r="M277" s="184">
        <v>7.6216216216216219</v>
      </c>
      <c r="N277" s="185">
        <v>-0.93978188715030786</v>
      </c>
      <c r="O277" s="185">
        <v>-7.6791076791076662E-2</v>
      </c>
    </row>
    <row r="278" spans="2:15" x14ac:dyDescent="0.25">
      <c r="B278" s="114" t="s">
        <v>81</v>
      </c>
      <c r="C278" s="184">
        <v>7.9226190476190474</v>
      </c>
      <c r="D278" s="185">
        <v>1.2429315476190474</v>
      </c>
      <c r="E278" s="184" t="s">
        <v>236</v>
      </c>
      <c r="F278" s="185" t="str">
        <f t="shared" si="44"/>
        <v>-</v>
      </c>
      <c r="G278" s="184">
        <v>22.302325581395348</v>
      </c>
      <c r="H278" s="185" t="str">
        <f t="shared" si="44"/>
        <v>-</v>
      </c>
      <c r="I278" s="184">
        <v>6.3466666666666667</v>
      </c>
      <c r="J278" s="185">
        <f t="shared" si="44"/>
        <v>-15.95565891472868</v>
      </c>
      <c r="K278" s="184">
        <v>7.9863945578231297</v>
      </c>
      <c r="L278" s="185">
        <f t="shared" si="45"/>
        <v>1.639727891156463</v>
      </c>
      <c r="M278" s="184">
        <v>6.5042016806722689</v>
      </c>
      <c r="N278" s="185">
        <v>-1.4821928771508608</v>
      </c>
      <c r="O278" s="185">
        <v>-1.4184173669467786</v>
      </c>
    </row>
    <row r="279" spans="2:15" x14ac:dyDescent="0.25">
      <c r="B279" s="114" t="s">
        <v>83</v>
      </c>
      <c r="C279" s="184">
        <v>8.0138408304498263</v>
      </c>
      <c r="D279" s="185">
        <v>0.2285300959865495</v>
      </c>
      <c r="E279" s="184" t="s">
        <v>236</v>
      </c>
      <c r="F279" s="185" t="str">
        <f t="shared" si="44"/>
        <v>-</v>
      </c>
      <c r="G279" s="184">
        <v>5.3</v>
      </c>
      <c r="H279" s="185" t="str">
        <f t="shared" si="44"/>
        <v>-</v>
      </c>
      <c r="I279" s="184">
        <v>6.798657718120805</v>
      </c>
      <c r="J279" s="185">
        <f t="shared" si="44"/>
        <v>1.4986577181208052</v>
      </c>
      <c r="K279" s="184">
        <v>9.247863247863247</v>
      </c>
      <c r="L279" s="185">
        <f t="shared" si="45"/>
        <v>2.449205529742442</v>
      </c>
      <c r="M279" s="184">
        <v>6.2028985507246377</v>
      </c>
      <c r="N279" s="185">
        <v>-3.0449646971386093</v>
      </c>
      <c r="O279" s="185">
        <v>-1.8109422797251886</v>
      </c>
    </row>
    <row r="280" spans="2:15" x14ac:dyDescent="0.25">
      <c r="B280" s="114" t="s">
        <v>85</v>
      </c>
      <c r="C280" s="184">
        <v>8.384615384615385</v>
      </c>
      <c r="D280" s="185">
        <v>1.3701226309921966</v>
      </c>
      <c r="E280" s="184">
        <v>2.9130434782608696</v>
      </c>
      <c r="F280" s="185">
        <f t="shared" si="44"/>
        <v>-5.4715719063545158</v>
      </c>
      <c r="G280" s="184">
        <v>7.1923076923076925</v>
      </c>
      <c r="H280" s="185">
        <f t="shared" si="44"/>
        <v>4.2792642140468224</v>
      </c>
      <c r="I280" s="184">
        <v>6.5476190476190474</v>
      </c>
      <c r="J280" s="185">
        <f t="shared" si="44"/>
        <v>-0.64468864468864506</v>
      </c>
      <c r="K280" s="184">
        <v>6.8297872340425529</v>
      </c>
      <c r="L280" s="185">
        <f t="shared" si="45"/>
        <v>0.2821681864235055</v>
      </c>
      <c r="M280" s="184">
        <v>6.564516129032258</v>
      </c>
      <c r="N280" s="185">
        <v>-0.26527110501029494</v>
      </c>
      <c r="O280" s="185">
        <v>-1.820099255583127</v>
      </c>
    </row>
    <row r="281" spans="2:15" x14ac:dyDescent="0.25">
      <c r="B281" s="114" t="s">
        <v>87</v>
      </c>
      <c r="C281" s="184">
        <v>8.4054054054054053</v>
      </c>
      <c r="D281" s="185">
        <v>0.29889652966576108</v>
      </c>
      <c r="E281" s="184">
        <v>5.583333333333333</v>
      </c>
      <c r="F281" s="185">
        <f t="shared" si="44"/>
        <v>-2.8220720720720722</v>
      </c>
      <c r="G281" s="184">
        <v>7.2073170731707314</v>
      </c>
      <c r="H281" s="185">
        <f t="shared" si="44"/>
        <v>1.6239837398373984</v>
      </c>
      <c r="I281" s="184">
        <v>5.1529411764705886</v>
      </c>
      <c r="J281" s="185">
        <f t="shared" si="44"/>
        <v>-2.0543758967001429</v>
      </c>
      <c r="K281" s="184">
        <v>6.7029702970297027</v>
      </c>
      <c r="L281" s="185">
        <f t="shared" si="45"/>
        <v>1.5500291205591141</v>
      </c>
      <c r="M281" s="184"/>
      <c r="N281" s="185" t="s">
        <v>236</v>
      </c>
      <c r="O281" s="185" t="s">
        <v>236</v>
      </c>
    </row>
    <row r="282" spans="2:15" x14ac:dyDescent="0.25">
      <c r="B282" s="114" t="s">
        <v>89</v>
      </c>
      <c r="C282" s="184">
        <v>6.5905567300916141</v>
      </c>
      <c r="D282" s="185">
        <v>-0.55217454744142547</v>
      </c>
      <c r="E282" s="184">
        <v>5.2173913043478262</v>
      </c>
      <c r="F282" s="185">
        <f t="shared" si="44"/>
        <v>-1.373165425743788</v>
      </c>
      <c r="G282" s="184">
        <v>5.2435530085959883</v>
      </c>
      <c r="H282" s="185">
        <f t="shared" si="44"/>
        <v>2.616170424816211E-2</v>
      </c>
      <c r="I282" s="184">
        <v>6.176154672395274</v>
      </c>
      <c r="J282" s="185">
        <f t="shared" si="44"/>
        <v>0.93260166379928577</v>
      </c>
      <c r="K282" s="184">
        <v>6.3087885985748215</v>
      </c>
      <c r="L282" s="185">
        <f t="shared" si="45"/>
        <v>0.1326339261795475</v>
      </c>
      <c r="M282" s="184"/>
      <c r="N282" s="185" t="s">
        <v>236</v>
      </c>
      <c r="O282" s="185" t="s">
        <v>236</v>
      </c>
    </row>
    <row r="283" spans="2:15" x14ac:dyDescent="0.25">
      <c r="B283" s="114" t="s">
        <v>91</v>
      </c>
      <c r="C283" s="184">
        <v>8.4270318814548713</v>
      </c>
      <c r="D283" s="185">
        <v>-0.64008221250485953</v>
      </c>
      <c r="E283" s="184">
        <v>9.1702127659574462</v>
      </c>
      <c r="F283" s="185">
        <f t="shared" si="44"/>
        <v>0.74318088450257491</v>
      </c>
      <c r="G283" s="184">
        <v>7.6117886178861784</v>
      </c>
      <c r="H283" s="185">
        <f t="shared" si="44"/>
        <v>-1.5584241480712677</v>
      </c>
      <c r="I283" s="184">
        <v>7.768624641833811</v>
      </c>
      <c r="J283" s="185">
        <f t="shared" si="44"/>
        <v>0.15683602394763252</v>
      </c>
      <c r="K283" s="184">
        <v>9.0835714285714282</v>
      </c>
      <c r="L283" s="185">
        <f t="shared" si="45"/>
        <v>1.3149467867376172</v>
      </c>
      <c r="M283" s="184"/>
      <c r="N283" s="185" t="s">
        <v>236</v>
      </c>
      <c r="O283" s="185" t="s">
        <v>236</v>
      </c>
    </row>
    <row r="284" spans="2:15" x14ac:dyDescent="0.25">
      <c r="B284" s="114" t="s">
        <v>93</v>
      </c>
      <c r="C284" s="184">
        <v>8.8075868372943322</v>
      </c>
      <c r="D284" s="185">
        <v>-0.20784372517455729</v>
      </c>
      <c r="E284" s="184">
        <v>9.0740740740740744</v>
      </c>
      <c r="F284" s="185">
        <f t="shared" si="44"/>
        <v>0.26648723677974218</v>
      </c>
      <c r="G284" s="184">
        <v>9.2411575562700961</v>
      </c>
      <c r="H284" s="185">
        <f t="shared" si="44"/>
        <v>0.16708348219602165</v>
      </c>
      <c r="I284" s="184">
        <v>8.3785276073619634</v>
      </c>
      <c r="J284" s="185">
        <f t="shared" si="44"/>
        <v>-0.8626299489081326</v>
      </c>
      <c r="K284" s="184">
        <v>8.0674671240708982</v>
      </c>
      <c r="L284" s="185">
        <f t="shared" si="45"/>
        <v>-0.31106048329106528</v>
      </c>
      <c r="M284" s="184"/>
      <c r="N284" s="185" t="s">
        <v>236</v>
      </c>
      <c r="O284" s="185" t="s">
        <v>236</v>
      </c>
    </row>
    <row r="285" spans="2:15" ht="15.75" x14ac:dyDescent="0.25">
      <c r="B285" s="117" t="s">
        <v>30</v>
      </c>
      <c r="C285" s="186">
        <v>8.5535998786131557</v>
      </c>
      <c r="D285" s="187">
        <v>-0.67615107494304816</v>
      </c>
      <c r="E285" s="186">
        <v>10.33891299855342</v>
      </c>
      <c r="F285" s="187">
        <f t="shared" si="44"/>
        <v>1.7853131199402643</v>
      </c>
      <c r="G285" s="186">
        <v>7.9606243348705217</v>
      </c>
      <c r="H285" s="187">
        <f t="shared" si="44"/>
        <v>-2.3782886636828984</v>
      </c>
      <c r="I285" s="186">
        <v>7.8920910646137648</v>
      </c>
      <c r="J285" s="187">
        <f t="shared" si="44"/>
        <v>-6.8533270256756929E-2</v>
      </c>
      <c r="K285" s="186">
        <v>8.2016865776528469</v>
      </c>
      <c r="L285" s="187">
        <f t="shared" si="45"/>
        <v>0.30959551303908217</v>
      </c>
      <c r="M285" s="186">
        <v>8.5110378912685345</v>
      </c>
      <c r="N285" s="187">
        <v>0.1823617965334865</v>
      </c>
      <c r="O285" s="187">
        <v>-0.39450454518097189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9248-8028-4155-955C-B2BC04200F44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">
        <v>325</v>
      </c>
      <c r="O8" s="112" t="s">
        <v>326</v>
      </c>
    </row>
    <row r="9" spans="1:16" x14ac:dyDescent="0.25">
      <c r="A9" s="1" t="s">
        <v>70</v>
      </c>
      <c r="B9" s="114" t="s">
        <v>71</v>
      </c>
      <c r="C9" s="184">
        <v>8.5183170302174336</v>
      </c>
      <c r="D9" s="185">
        <v>-0.4281174843125104</v>
      </c>
      <c r="E9" s="184">
        <v>8.049077653275921</v>
      </c>
      <c r="F9" s="185">
        <f t="shared" ref="F9:J21" si="0">IFERROR(E9-C9,"-")</f>
        <v>-0.46923937694151263</v>
      </c>
      <c r="G9" s="184">
        <v>6.4407994786009128</v>
      </c>
      <c r="H9" s="185">
        <f t="shared" si="0"/>
        <v>-1.6082781746750081</v>
      </c>
      <c r="I9" s="184">
        <v>7.2707658219083227</v>
      </c>
      <c r="J9" s="185">
        <f t="shared" si="0"/>
        <v>0.82996634330740982</v>
      </c>
      <c r="K9" s="184">
        <v>7.6495140460657698</v>
      </c>
      <c r="L9" s="185">
        <f t="shared" ref="L9:L21" si="1">IFERROR(K9-I9,"-")</f>
        <v>0.37874822415744713</v>
      </c>
      <c r="M9" s="184">
        <v>7.4799863525689734</v>
      </c>
      <c r="N9" s="185">
        <v>-0.16952769349679642</v>
      </c>
      <c r="O9" s="185">
        <v>-1.0383306776484602</v>
      </c>
    </row>
    <row r="10" spans="1:16" x14ac:dyDescent="0.25">
      <c r="A10" s="1" t="s">
        <v>72</v>
      </c>
      <c r="B10" s="114" t="s">
        <v>73</v>
      </c>
      <c r="C10" s="184">
        <v>8.2067644338750156</v>
      </c>
      <c r="D10" s="185">
        <v>-2.9044716383719305E-3</v>
      </c>
      <c r="E10" s="184">
        <v>7.4743507451034814</v>
      </c>
      <c r="F10" s="185">
        <f t="shared" si="0"/>
        <v>-0.73241368877153423</v>
      </c>
      <c r="G10" s="184">
        <v>4.1890667960536954</v>
      </c>
      <c r="H10" s="185">
        <f t="shared" si="0"/>
        <v>-3.285283949049786</v>
      </c>
      <c r="I10" s="184">
        <v>5.9475019322618365</v>
      </c>
      <c r="J10" s="185">
        <f t="shared" si="0"/>
        <v>1.7584351362081412</v>
      </c>
      <c r="K10" s="184">
        <v>7.1207352712306973</v>
      </c>
      <c r="L10" s="185">
        <f t="shared" si="1"/>
        <v>1.1732333389688607</v>
      </c>
      <c r="M10" s="184">
        <v>7.130149994765886</v>
      </c>
      <c r="N10" s="185">
        <v>9.4147235351886849E-3</v>
      </c>
      <c r="O10" s="185">
        <v>-1.0766144391091297</v>
      </c>
    </row>
    <row r="11" spans="1:16" x14ac:dyDescent="0.25">
      <c r="A11" s="1" t="s">
        <v>74</v>
      </c>
      <c r="B11" s="114" t="s">
        <v>75</v>
      </c>
      <c r="C11" s="184">
        <v>6.8938655708834755</v>
      </c>
      <c r="D11" s="185">
        <v>0.21065307785503151</v>
      </c>
      <c r="E11" s="184">
        <v>9.3527138440398492</v>
      </c>
      <c r="F11" s="185">
        <f t="shared" si="0"/>
        <v>2.4588482731563737</v>
      </c>
      <c r="G11" s="184">
        <v>4.3917310759416024</v>
      </c>
      <c r="H11" s="185">
        <f t="shared" si="0"/>
        <v>-4.9609827680982468</v>
      </c>
      <c r="I11" s="184">
        <v>6.4008498583569402</v>
      </c>
      <c r="J11" s="185">
        <f t="shared" si="0"/>
        <v>2.0091187824153378</v>
      </c>
      <c r="K11" s="184">
        <v>6.5608761101911783</v>
      </c>
      <c r="L11" s="185">
        <f t="shared" si="1"/>
        <v>0.16002625183423813</v>
      </c>
      <c r="M11" s="184">
        <v>6.5438265292744955</v>
      </c>
      <c r="N11" s="185">
        <v>-1.7049580916682849E-2</v>
      </c>
      <c r="O11" s="185">
        <v>-0.35003904160898003</v>
      </c>
    </row>
    <row r="12" spans="1:16" x14ac:dyDescent="0.25">
      <c r="A12" s="1" t="s">
        <v>76</v>
      </c>
      <c r="B12" s="114" t="s">
        <v>77</v>
      </c>
      <c r="C12" s="184">
        <v>6.6985993429016082</v>
      </c>
      <c r="D12" s="185">
        <v>0.12948967606667594</v>
      </c>
      <c r="E12" s="184" t="s">
        <v>236</v>
      </c>
      <c r="F12" s="185" t="str">
        <f t="shared" si="0"/>
        <v>-</v>
      </c>
      <c r="G12" s="184">
        <v>4.1749260355029589</v>
      </c>
      <c r="H12" s="185" t="str">
        <f t="shared" si="0"/>
        <v>-</v>
      </c>
      <c r="I12" s="184">
        <v>5.741822968081606</v>
      </c>
      <c r="J12" s="185">
        <f t="shared" si="0"/>
        <v>1.566896932578647</v>
      </c>
      <c r="K12" s="184">
        <v>5.8235402468226196</v>
      </c>
      <c r="L12" s="185">
        <f t="shared" si="1"/>
        <v>8.1717278741013644E-2</v>
      </c>
      <c r="M12" s="184">
        <v>6.1835149147193631</v>
      </c>
      <c r="N12" s="185">
        <v>0.35997466789674348</v>
      </c>
      <c r="O12" s="185">
        <v>-0.51508442818224509</v>
      </c>
    </row>
    <row r="13" spans="1:16" x14ac:dyDescent="0.25">
      <c r="A13" s="1" t="s">
        <v>78</v>
      </c>
      <c r="B13" s="114" t="s">
        <v>79</v>
      </c>
      <c r="C13" s="184">
        <v>6.283599228343081</v>
      </c>
      <c r="D13" s="185">
        <v>-0.26895038454292042</v>
      </c>
      <c r="E13" s="184" t="s">
        <v>236</v>
      </c>
      <c r="F13" s="185" t="str">
        <f t="shared" si="0"/>
        <v>-</v>
      </c>
      <c r="G13" s="184">
        <v>3.6363131593559133</v>
      </c>
      <c r="H13" s="185" t="str">
        <f t="shared" si="0"/>
        <v>-</v>
      </c>
      <c r="I13" s="184">
        <v>5.7990297602388283</v>
      </c>
      <c r="J13" s="185">
        <f t="shared" si="0"/>
        <v>2.1627166008829151</v>
      </c>
      <c r="K13" s="184">
        <v>5.8624737512478911</v>
      </c>
      <c r="L13" s="185">
        <f t="shared" si="1"/>
        <v>6.3443991009062728E-2</v>
      </c>
      <c r="M13" s="184">
        <v>5.2644131577239994</v>
      </c>
      <c r="N13" s="185">
        <v>-0.59806059352389163</v>
      </c>
      <c r="O13" s="185">
        <v>-1.0191860706190816</v>
      </c>
    </row>
    <row r="14" spans="1:16" x14ac:dyDescent="0.25">
      <c r="A14" s="1" t="s">
        <v>80</v>
      </c>
      <c r="B14" s="114" t="s">
        <v>81</v>
      </c>
      <c r="C14" s="184">
        <v>6.3301280243641083</v>
      </c>
      <c r="D14" s="185">
        <v>-0.27077612759687053</v>
      </c>
      <c r="E14" s="184" t="s">
        <v>236</v>
      </c>
      <c r="F14" s="185" t="str">
        <f t="shared" si="0"/>
        <v>-</v>
      </c>
      <c r="G14" s="184">
        <v>4.4208528154098232</v>
      </c>
      <c r="H14" s="185" t="str">
        <f t="shared" si="0"/>
        <v>-</v>
      </c>
      <c r="I14" s="184">
        <v>5.7599316531396836</v>
      </c>
      <c r="J14" s="185">
        <f t="shared" si="0"/>
        <v>1.3390788377298604</v>
      </c>
      <c r="K14" s="184">
        <v>5.5192868356133662</v>
      </c>
      <c r="L14" s="185">
        <f t="shared" si="1"/>
        <v>-0.24064481752631739</v>
      </c>
      <c r="M14" s="184">
        <v>5.5214346527886038</v>
      </c>
      <c r="N14" s="185">
        <v>2.1478171752375985E-3</v>
      </c>
      <c r="O14" s="185">
        <v>-0.80869337157550447</v>
      </c>
    </row>
    <row r="15" spans="1:16" x14ac:dyDescent="0.25">
      <c r="A15" s="1" t="s">
        <v>82</v>
      </c>
      <c r="B15" s="114" t="s">
        <v>83</v>
      </c>
      <c r="C15" s="184">
        <v>6.6953218712514992</v>
      </c>
      <c r="D15" s="185">
        <v>-0.1142893888021197</v>
      </c>
      <c r="E15" s="184" t="s">
        <v>236</v>
      </c>
      <c r="F15" s="185" t="str">
        <f t="shared" si="0"/>
        <v>-</v>
      </c>
      <c r="G15" s="184">
        <v>5.4281900180396869</v>
      </c>
      <c r="H15" s="185" t="str">
        <f t="shared" si="0"/>
        <v>-</v>
      </c>
      <c r="I15" s="184">
        <v>5.6479330349294781</v>
      </c>
      <c r="J15" s="185">
        <f t="shared" si="0"/>
        <v>0.21974301688979114</v>
      </c>
      <c r="K15" s="184">
        <v>6.1112336431001788</v>
      </c>
      <c r="L15" s="185">
        <f t="shared" si="1"/>
        <v>0.46330060817070073</v>
      </c>
      <c r="M15" s="184">
        <v>5.9086820362473347</v>
      </c>
      <c r="N15" s="185">
        <v>-0.20255160685284412</v>
      </c>
      <c r="O15" s="185">
        <v>-0.78663983500416457</v>
      </c>
    </row>
    <row r="16" spans="1:16" x14ac:dyDescent="0.25">
      <c r="A16" s="1" t="s">
        <v>84</v>
      </c>
      <c r="B16" s="114" t="s">
        <v>85</v>
      </c>
      <c r="C16" s="184">
        <v>6.7390698530378312</v>
      </c>
      <c r="D16" s="185">
        <v>9.9418980219875941E-2</v>
      </c>
      <c r="E16" s="184">
        <v>5.3355448053443908</v>
      </c>
      <c r="F16" s="185">
        <f t="shared" si="0"/>
        <v>-1.4035250476934404</v>
      </c>
      <c r="G16" s="184">
        <v>5.6756335438484289</v>
      </c>
      <c r="H16" s="185">
        <f t="shared" si="0"/>
        <v>0.34008873850403809</v>
      </c>
      <c r="I16" s="184">
        <v>6.327599318610452</v>
      </c>
      <c r="J16" s="185">
        <f t="shared" si="0"/>
        <v>0.65196577476202311</v>
      </c>
      <c r="K16" s="184">
        <v>6.5705482072584172</v>
      </c>
      <c r="L16" s="185">
        <f t="shared" si="1"/>
        <v>0.24294888864796516</v>
      </c>
      <c r="M16" s="184">
        <v>6.1984073500011228</v>
      </c>
      <c r="N16" s="185">
        <v>-0.3721408572572944</v>
      </c>
      <c r="O16" s="185">
        <v>-0.54066250303670849</v>
      </c>
    </row>
    <row r="17" spans="1:16" x14ac:dyDescent="0.25">
      <c r="A17" s="1" t="s">
        <v>86</v>
      </c>
      <c r="B17" s="114" t="s">
        <v>87</v>
      </c>
      <c r="C17" s="184">
        <v>6.8203205304532881</v>
      </c>
      <c r="D17" s="185">
        <v>-0.24346072736986013</v>
      </c>
      <c r="E17" s="184">
        <v>4.5957519503445132</v>
      </c>
      <c r="F17" s="185">
        <f t="shared" si="0"/>
        <v>-2.2245685801087749</v>
      </c>
      <c r="G17" s="184">
        <v>5.8120697473102769</v>
      </c>
      <c r="H17" s="185">
        <f t="shared" si="0"/>
        <v>1.2163177969657637</v>
      </c>
      <c r="I17" s="184">
        <v>6.0842648738198255</v>
      </c>
      <c r="J17" s="185">
        <f t="shared" si="0"/>
        <v>0.27219512650954858</v>
      </c>
      <c r="K17" s="184">
        <v>6.1392882492936769</v>
      </c>
      <c r="L17" s="185">
        <f t="shared" si="1"/>
        <v>5.5023375473851388E-2</v>
      </c>
      <c r="M17" s="184"/>
      <c r="N17" s="185" t="s">
        <v>236</v>
      </c>
      <c r="O17" s="185" t="s">
        <v>236</v>
      </c>
    </row>
    <row r="18" spans="1:16" x14ac:dyDescent="0.25">
      <c r="A18" s="1" t="s">
        <v>88</v>
      </c>
      <c r="B18" s="114" t="s">
        <v>89</v>
      </c>
      <c r="C18" s="184">
        <v>6.2663492110880563</v>
      </c>
      <c r="D18" s="185">
        <v>-0.52276271464954238</v>
      </c>
      <c r="E18" s="184">
        <v>3.774981495188749</v>
      </c>
      <c r="F18" s="185">
        <f t="shared" si="0"/>
        <v>-2.4913677158993073</v>
      </c>
      <c r="G18" s="184">
        <v>5.4833505174323136</v>
      </c>
      <c r="H18" s="185">
        <f t="shared" si="0"/>
        <v>1.7083690222435646</v>
      </c>
      <c r="I18" s="184">
        <v>5.8589082295741068</v>
      </c>
      <c r="J18" s="185">
        <f t="shared" si="0"/>
        <v>0.37555771214179323</v>
      </c>
      <c r="K18" s="184">
        <v>6.0482481494536486</v>
      </c>
      <c r="L18" s="185">
        <f t="shared" si="1"/>
        <v>0.1893399198795418</v>
      </c>
      <c r="M18" s="184"/>
      <c r="N18" s="185" t="s">
        <v>236</v>
      </c>
      <c r="O18" s="185" t="s">
        <v>236</v>
      </c>
    </row>
    <row r="19" spans="1:16" x14ac:dyDescent="0.25">
      <c r="A19" s="1" t="s">
        <v>90</v>
      </c>
      <c r="B19" s="114" t="s">
        <v>91</v>
      </c>
      <c r="C19" s="184">
        <v>6.9515244176634585</v>
      </c>
      <c r="D19" s="185">
        <v>-0.63213594058706324</v>
      </c>
      <c r="E19" s="184">
        <v>5.968881685575365</v>
      </c>
      <c r="F19" s="185">
        <f t="shared" si="0"/>
        <v>-0.9826427320880935</v>
      </c>
      <c r="G19" s="184">
        <v>6.385712479986517</v>
      </c>
      <c r="H19" s="185">
        <f t="shared" si="0"/>
        <v>0.41683079441115201</v>
      </c>
      <c r="I19" s="184">
        <v>6.5084693613162328</v>
      </c>
      <c r="J19" s="185">
        <f t="shared" si="0"/>
        <v>0.12275688132971574</v>
      </c>
      <c r="K19" s="184">
        <v>6.9049731284535616</v>
      </c>
      <c r="L19" s="185">
        <f t="shared" si="1"/>
        <v>0.39650376713732882</v>
      </c>
      <c r="M19" s="184"/>
      <c r="N19" s="185" t="s">
        <v>236</v>
      </c>
      <c r="O19" s="185" t="s">
        <v>236</v>
      </c>
    </row>
    <row r="20" spans="1:16" x14ac:dyDescent="0.25">
      <c r="A20" s="1" t="s">
        <v>92</v>
      </c>
      <c r="B20" s="114" t="s">
        <v>93</v>
      </c>
      <c r="C20" s="184">
        <v>7.4343465290655484</v>
      </c>
      <c r="D20" s="185">
        <v>-0.3732646388152574</v>
      </c>
      <c r="E20" s="184">
        <v>5.0320915619389588</v>
      </c>
      <c r="F20" s="185">
        <f t="shared" si="0"/>
        <v>-2.4022549671265896</v>
      </c>
      <c r="G20" s="184">
        <v>6.4343276482978871</v>
      </c>
      <c r="H20" s="185">
        <f t="shared" si="0"/>
        <v>1.4022360863589283</v>
      </c>
      <c r="I20" s="184">
        <v>6.7109165302782321</v>
      </c>
      <c r="J20" s="185">
        <f t="shared" si="0"/>
        <v>0.27658888198034504</v>
      </c>
      <c r="K20" s="184">
        <v>7.0489614480564127</v>
      </c>
      <c r="L20" s="185">
        <f t="shared" si="1"/>
        <v>0.33804491777818058</v>
      </c>
      <c r="M20" s="184"/>
      <c r="N20" s="185" t="s">
        <v>236</v>
      </c>
      <c r="O20" s="185" t="s">
        <v>236</v>
      </c>
    </row>
    <row r="21" spans="1:16" ht="15.75" x14ac:dyDescent="0.25">
      <c r="A21" s="1" t="s">
        <v>0</v>
      </c>
      <c r="B21" s="117" t="s">
        <v>30</v>
      </c>
      <c r="C21" s="186">
        <v>6.9374830274806403</v>
      </c>
      <c r="D21" s="187">
        <v>-0.18177606401274549</v>
      </c>
      <c r="E21" s="186">
        <v>6.8485442911860428</v>
      </c>
      <c r="F21" s="187">
        <f t="shared" si="0"/>
        <v>-8.8938736294597476E-2</v>
      </c>
      <c r="G21" s="186">
        <v>5.5543189800228117</v>
      </c>
      <c r="H21" s="187">
        <f t="shared" si="0"/>
        <v>-1.2942253111632311</v>
      </c>
      <c r="I21" s="186">
        <v>6.1281889542046537</v>
      </c>
      <c r="J21" s="187">
        <f t="shared" si="0"/>
        <v>0.57386997418184205</v>
      </c>
      <c r="K21" s="186">
        <v>6.4214324031645127</v>
      </c>
      <c r="L21" s="187">
        <f t="shared" si="1"/>
        <v>0.29324344895985899</v>
      </c>
      <c r="M21" s="186">
        <v>6.2241145291039945</v>
      </c>
      <c r="N21" s="187">
        <v>-0.15088689545695555</v>
      </c>
      <c r="O21" s="187">
        <v>-0.75379706413075453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">
        <v>325</v>
      </c>
      <c r="O30" s="112" t="s">
        <v>326</v>
      </c>
    </row>
    <row r="31" spans="1:16" x14ac:dyDescent="0.25">
      <c r="B31" s="114" t="s">
        <v>71</v>
      </c>
      <c r="C31" s="184">
        <v>8.133783992754104</v>
      </c>
      <c r="D31" s="185">
        <v>-0.33309496054283727</v>
      </c>
      <c r="E31" s="184">
        <v>7.5954477961068285</v>
      </c>
      <c r="F31" s="185">
        <f t="shared" ref="F31:J43" si="2">IFERROR(E31-C31,"-")</f>
        <v>-0.5383361966472755</v>
      </c>
      <c r="G31" s="184">
        <v>5.8213649851632043</v>
      </c>
      <c r="H31" s="185">
        <f t="shared" si="2"/>
        <v>-1.7740828109436242</v>
      </c>
      <c r="I31" s="184">
        <v>6.9119119825093449</v>
      </c>
      <c r="J31" s="185">
        <f t="shared" si="2"/>
        <v>1.0905469973461406</v>
      </c>
      <c r="K31" s="184">
        <v>7.2951352442470734</v>
      </c>
      <c r="L31" s="185">
        <f t="shared" ref="L31:L43" si="3">IFERROR(K31-I31,"-")</f>
        <v>0.38322326173772847</v>
      </c>
      <c r="M31" s="184">
        <v>7.1438314612938214</v>
      </c>
      <c r="N31" s="185">
        <v>-0.15130378295325198</v>
      </c>
      <c r="O31" s="185">
        <v>-0.98995253146028261</v>
      </c>
    </row>
    <row r="32" spans="1:16" x14ac:dyDescent="0.25">
      <c r="B32" s="114" t="s">
        <v>73</v>
      </c>
      <c r="C32" s="184">
        <v>7.7673200168405296</v>
      </c>
      <c r="D32" s="185">
        <v>2.9646716938099615E-2</v>
      </c>
      <c r="E32" s="184">
        <v>6.9212380158399336</v>
      </c>
      <c r="F32" s="185">
        <f t="shared" si="2"/>
        <v>-0.84608200100059605</v>
      </c>
      <c r="G32" s="184">
        <v>3.6173596909793231</v>
      </c>
      <c r="H32" s="185">
        <f t="shared" si="2"/>
        <v>-3.3038783248606105</v>
      </c>
      <c r="I32" s="184">
        <v>5.5299104363235791</v>
      </c>
      <c r="J32" s="185">
        <f t="shared" si="2"/>
        <v>1.9125507453442561</v>
      </c>
      <c r="K32" s="184">
        <v>6.6877820526151606</v>
      </c>
      <c r="L32" s="185">
        <f t="shared" si="3"/>
        <v>1.1578716162915814</v>
      </c>
      <c r="M32" s="184">
        <v>6.8093968971177432</v>
      </c>
      <c r="N32" s="185">
        <v>0.12161484450258264</v>
      </c>
      <c r="O32" s="185">
        <v>-0.95792311972278643</v>
      </c>
    </row>
    <row r="33" spans="2:16" x14ac:dyDescent="0.25">
      <c r="B33" s="114" t="s">
        <v>75</v>
      </c>
      <c r="C33" s="184">
        <v>6.7402277394063841</v>
      </c>
      <c r="D33" s="185">
        <v>0.29343905952161897</v>
      </c>
      <c r="E33" s="184">
        <v>8.5903753407422947</v>
      </c>
      <c r="F33" s="185">
        <f t="shared" si="2"/>
        <v>1.8501476013359106</v>
      </c>
      <c r="G33" s="184">
        <v>3.9838980207983896</v>
      </c>
      <c r="H33" s="185">
        <f t="shared" si="2"/>
        <v>-4.6064773199439051</v>
      </c>
      <c r="I33" s="184">
        <v>6.1933873720136523</v>
      </c>
      <c r="J33" s="185">
        <f t="shared" si="2"/>
        <v>2.2094893512152627</v>
      </c>
      <c r="K33" s="184">
        <v>6.3821791406468451</v>
      </c>
      <c r="L33" s="185">
        <f t="shared" si="3"/>
        <v>0.1887917686331928</v>
      </c>
      <c r="M33" s="184">
        <v>6.3870607741853203</v>
      </c>
      <c r="N33" s="185">
        <v>4.8816335384751497E-3</v>
      </c>
      <c r="O33" s="185">
        <v>-0.35316696522106383</v>
      </c>
    </row>
    <row r="34" spans="2:16" x14ac:dyDescent="0.25">
      <c r="B34" s="114" t="s">
        <v>77</v>
      </c>
      <c r="C34" s="184">
        <v>6.5989966954652228</v>
      </c>
      <c r="D34" s="185">
        <v>3.2205827358917638E-2</v>
      </c>
      <c r="E34" s="184" t="s">
        <v>236</v>
      </c>
      <c r="F34" s="185" t="str">
        <f t="shared" si="2"/>
        <v>-</v>
      </c>
      <c r="G34" s="184">
        <v>3.6613133476088509</v>
      </c>
      <c r="H34" s="185" t="str">
        <f t="shared" si="2"/>
        <v>-</v>
      </c>
      <c r="I34" s="184">
        <v>5.6651906319189127</v>
      </c>
      <c r="J34" s="185">
        <f t="shared" si="2"/>
        <v>2.0038772843100618</v>
      </c>
      <c r="K34" s="184">
        <v>5.8500116090085905</v>
      </c>
      <c r="L34" s="185">
        <f t="shared" si="3"/>
        <v>0.18482097708967782</v>
      </c>
      <c r="M34" s="184">
        <v>6.3142779576877581</v>
      </c>
      <c r="N34" s="185">
        <v>0.46426634867916761</v>
      </c>
      <c r="O34" s="185">
        <v>-0.2847187377774647</v>
      </c>
    </row>
    <row r="35" spans="2:16" x14ac:dyDescent="0.25">
      <c r="B35" s="114" t="s">
        <v>79</v>
      </c>
      <c r="C35" s="184">
        <v>6.1684452855219778</v>
      </c>
      <c r="D35" s="185">
        <v>-0.2724833256939494</v>
      </c>
      <c r="E35" s="184" t="s">
        <v>236</v>
      </c>
      <c r="F35" s="185" t="str">
        <f t="shared" si="2"/>
        <v>-</v>
      </c>
      <c r="G35" s="184">
        <v>3.2940076307324007</v>
      </c>
      <c r="H35" s="185" t="str">
        <f t="shared" si="2"/>
        <v>-</v>
      </c>
      <c r="I35" s="184">
        <v>5.8009572649572654</v>
      </c>
      <c r="J35" s="185">
        <f t="shared" si="2"/>
        <v>2.5069496342248647</v>
      </c>
      <c r="K35" s="184">
        <v>5.9152615464228733</v>
      </c>
      <c r="L35" s="185">
        <f t="shared" si="3"/>
        <v>0.11430428146560789</v>
      </c>
      <c r="M35" s="184">
        <v>5.4284928225793401</v>
      </c>
      <c r="N35" s="185">
        <v>-0.4867687238435332</v>
      </c>
      <c r="O35" s="185">
        <v>-0.73995246294263772</v>
      </c>
    </row>
    <row r="36" spans="2:16" x14ac:dyDescent="0.25">
      <c r="B36" s="114" t="s">
        <v>81</v>
      </c>
      <c r="C36" s="184">
        <v>6.3381482487102909</v>
      </c>
      <c r="D36" s="185">
        <v>-0.30979865157727637</v>
      </c>
      <c r="E36" s="184" t="s">
        <v>236</v>
      </c>
      <c r="F36" s="185" t="str">
        <f t="shared" si="2"/>
        <v>-</v>
      </c>
      <c r="G36" s="184">
        <v>4.3794594594594596</v>
      </c>
      <c r="H36" s="185" t="str">
        <f t="shared" si="2"/>
        <v>-</v>
      </c>
      <c r="I36" s="184">
        <v>5.7954434531362864</v>
      </c>
      <c r="J36" s="185">
        <f t="shared" si="2"/>
        <v>1.4159839936768268</v>
      </c>
      <c r="K36" s="184">
        <v>5.5275941664043646</v>
      </c>
      <c r="L36" s="185">
        <f t="shared" si="3"/>
        <v>-0.26784928673192177</v>
      </c>
      <c r="M36" s="184">
        <v>5.6843582161607626</v>
      </c>
      <c r="N36" s="185">
        <v>0.15676404975639802</v>
      </c>
      <c r="O36" s="185">
        <v>-0.65379003254952828</v>
      </c>
    </row>
    <row r="37" spans="2:16" x14ac:dyDescent="0.25">
      <c r="B37" s="114" t="s">
        <v>83</v>
      </c>
      <c r="C37" s="184">
        <v>6.527745965642894</v>
      </c>
      <c r="D37" s="185">
        <v>-0.16334469083504999</v>
      </c>
      <c r="E37" s="184" t="s">
        <v>236</v>
      </c>
      <c r="F37" s="185" t="str">
        <f t="shared" si="2"/>
        <v>-</v>
      </c>
      <c r="G37" s="184">
        <v>5.2023697794462693</v>
      </c>
      <c r="H37" s="185" t="str">
        <f t="shared" si="2"/>
        <v>-</v>
      </c>
      <c r="I37" s="184">
        <v>5.6538348920925268</v>
      </c>
      <c r="J37" s="185">
        <f t="shared" si="2"/>
        <v>0.45146511264625744</v>
      </c>
      <c r="K37" s="184">
        <v>5.9000261028452101</v>
      </c>
      <c r="L37" s="185">
        <f t="shared" si="3"/>
        <v>0.24619121075268335</v>
      </c>
      <c r="M37" s="184">
        <v>5.9975975975975979</v>
      </c>
      <c r="N37" s="185">
        <v>9.75714947523878E-2</v>
      </c>
      <c r="O37" s="185">
        <v>-0.53014836804529608</v>
      </c>
    </row>
    <row r="38" spans="2:16" x14ac:dyDescent="0.25">
      <c r="B38" s="114" t="s">
        <v>85</v>
      </c>
      <c r="C38" s="184">
        <v>6.6000425156163125</v>
      </c>
      <c r="D38" s="185">
        <v>1.8046339708090997E-2</v>
      </c>
      <c r="E38" s="184">
        <v>5.0789443289443286</v>
      </c>
      <c r="F38" s="185">
        <f t="shared" si="2"/>
        <v>-1.5210981866719839</v>
      </c>
      <c r="G38" s="184">
        <v>5.5314553990610325</v>
      </c>
      <c r="H38" s="185">
        <f t="shared" si="2"/>
        <v>0.45251107011670388</v>
      </c>
      <c r="I38" s="184">
        <v>6.3208030592734223</v>
      </c>
      <c r="J38" s="185">
        <f t="shared" si="2"/>
        <v>0.78934766021238989</v>
      </c>
      <c r="K38" s="184">
        <v>6.5134050880626226</v>
      </c>
      <c r="L38" s="185">
        <f t="shared" si="3"/>
        <v>0.1926020287892003</v>
      </c>
      <c r="M38" s="184">
        <v>6.1746327130264449</v>
      </c>
      <c r="N38" s="185">
        <v>-0.33877237503617774</v>
      </c>
      <c r="O38" s="185">
        <v>-0.4254098025898676</v>
      </c>
    </row>
    <row r="39" spans="2:16" x14ac:dyDescent="0.25">
      <c r="B39" s="114" t="s">
        <v>87</v>
      </c>
      <c r="C39" s="184">
        <v>6.6955531223509466</v>
      </c>
      <c r="D39" s="185">
        <v>-0.316734477705225</v>
      </c>
      <c r="E39" s="184">
        <v>4.4273724983860552</v>
      </c>
      <c r="F39" s="185">
        <f t="shared" si="2"/>
        <v>-2.2681806239648914</v>
      </c>
      <c r="G39" s="184">
        <v>5.693527794146533</v>
      </c>
      <c r="H39" s="185">
        <f t="shared" si="2"/>
        <v>1.2661552957604778</v>
      </c>
      <c r="I39" s="184">
        <v>6.0728080637094601</v>
      </c>
      <c r="J39" s="185">
        <f t="shared" si="2"/>
        <v>0.37928026956292715</v>
      </c>
      <c r="K39" s="184">
        <v>6.2223256455338367</v>
      </c>
      <c r="L39" s="185">
        <f t="shared" si="3"/>
        <v>0.14951758182437658</v>
      </c>
      <c r="M39" s="184"/>
      <c r="N39" s="185" t="s">
        <v>236</v>
      </c>
      <c r="O39" s="185" t="s">
        <v>236</v>
      </c>
    </row>
    <row r="40" spans="2:16" x14ac:dyDescent="0.25">
      <c r="B40" s="114" t="s">
        <v>89</v>
      </c>
      <c r="C40" s="184">
        <v>6.0229738585888004</v>
      </c>
      <c r="D40" s="185">
        <v>-0.78977262837371409</v>
      </c>
      <c r="E40" s="184">
        <v>3.842143638352169</v>
      </c>
      <c r="F40" s="185">
        <f t="shared" si="2"/>
        <v>-2.1808302202366314</v>
      </c>
      <c r="G40" s="184">
        <v>5.4093930200782756</v>
      </c>
      <c r="H40" s="185">
        <f t="shared" si="2"/>
        <v>1.5672493817261066</v>
      </c>
      <c r="I40" s="184">
        <v>5.8925504254648597</v>
      </c>
      <c r="J40" s="185">
        <f t="shared" si="2"/>
        <v>0.48315740538658414</v>
      </c>
      <c r="K40" s="184">
        <v>5.9883141112618725</v>
      </c>
      <c r="L40" s="185">
        <f t="shared" si="3"/>
        <v>9.5763685797012776E-2</v>
      </c>
      <c r="M40" s="184"/>
      <c r="N40" s="185" t="s">
        <v>236</v>
      </c>
      <c r="O40" s="185" t="s">
        <v>236</v>
      </c>
    </row>
    <row r="41" spans="2:16" x14ac:dyDescent="0.25">
      <c r="B41" s="114" t="s">
        <v>91</v>
      </c>
      <c r="C41" s="184">
        <v>6.6276748554381051</v>
      </c>
      <c r="D41" s="185">
        <v>-0.72715810140412529</v>
      </c>
      <c r="E41" s="184">
        <v>6.1645193260654114</v>
      </c>
      <c r="F41" s="185">
        <f t="shared" si="2"/>
        <v>-0.46315552937269366</v>
      </c>
      <c r="G41" s="184">
        <v>6.1288739735082505</v>
      </c>
      <c r="H41" s="185">
        <f t="shared" si="2"/>
        <v>-3.5645352557160948E-2</v>
      </c>
      <c r="I41" s="184">
        <v>6.2818283121741549</v>
      </c>
      <c r="J41" s="185">
        <f t="shared" si="2"/>
        <v>0.15295433866590447</v>
      </c>
      <c r="K41" s="184">
        <v>6.5813258435058151</v>
      </c>
      <c r="L41" s="185">
        <f t="shared" si="3"/>
        <v>0.29949753133166013</v>
      </c>
      <c r="M41" s="184"/>
      <c r="N41" s="185" t="s">
        <v>236</v>
      </c>
      <c r="O41" s="185" t="s">
        <v>236</v>
      </c>
    </row>
    <row r="42" spans="2:16" x14ac:dyDescent="0.25">
      <c r="B42" s="114" t="s">
        <v>93</v>
      </c>
      <c r="C42" s="184">
        <v>7.0996168582375478</v>
      </c>
      <c r="D42" s="185">
        <v>-0.51894289165154994</v>
      </c>
      <c r="E42" s="184">
        <v>5.060939794419971</v>
      </c>
      <c r="F42" s="185">
        <f t="shared" si="2"/>
        <v>-2.0386770638175769</v>
      </c>
      <c r="G42" s="184">
        <v>6.1506012109497146</v>
      </c>
      <c r="H42" s="185">
        <f t="shared" si="2"/>
        <v>1.0896614165297436</v>
      </c>
      <c r="I42" s="184">
        <v>6.3477289055639821</v>
      </c>
      <c r="J42" s="185">
        <f t="shared" si="2"/>
        <v>0.19712769461426749</v>
      </c>
      <c r="K42" s="184">
        <v>6.8286991646731243</v>
      </c>
      <c r="L42" s="185">
        <f t="shared" si="3"/>
        <v>0.48097025910914226</v>
      </c>
      <c r="M42" s="184"/>
      <c r="N42" s="185" t="s">
        <v>236</v>
      </c>
      <c r="O42" s="185" t="s">
        <v>236</v>
      </c>
    </row>
    <row r="43" spans="2:16" ht="15.75" x14ac:dyDescent="0.25">
      <c r="B43" s="117" t="s">
        <v>30</v>
      </c>
      <c r="C43" s="186">
        <v>6.7360246237900334</v>
      </c>
      <c r="D43" s="187">
        <v>-0.24432668651126477</v>
      </c>
      <c r="E43" s="186">
        <v>6.5331335331335332</v>
      </c>
      <c r="F43" s="187">
        <f t="shared" si="2"/>
        <v>-0.20289109065650024</v>
      </c>
      <c r="G43" s="186">
        <v>5.3807667498667859</v>
      </c>
      <c r="H43" s="187">
        <f t="shared" si="2"/>
        <v>-1.1523667832667472</v>
      </c>
      <c r="I43" s="186">
        <v>6.0107846207376481</v>
      </c>
      <c r="J43" s="187">
        <f t="shared" si="2"/>
        <v>0.63001787087086214</v>
      </c>
      <c r="K43" s="186">
        <v>6.292885291918461</v>
      </c>
      <c r="L43" s="187">
        <f t="shared" si="3"/>
        <v>0.28210067118081295</v>
      </c>
      <c r="M43" s="186">
        <v>6.2107547629645889</v>
      </c>
      <c r="N43" s="187">
        <v>-3.25072484351141E-2</v>
      </c>
      <c r="O43" s="187">
        <v>-0.59554859513433467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">
        <v>325</v>
      </c>
      <c r="O52" s="112" t="s">
        <v>326</v>
      </c>
    </row>
    <row r="53" spans="1:16" x14ac:dyDescent="0.25">
      <c r="A53" s="1"/>
      <c r="B53" s="114" t="s">
        <v>71</v>
      </c>
      <c r="C53" s="184">
        <v>8.4101365305185869</v>
      </c>
      <c r="D53" s="185">
        <v>-0.39018195893144991</v>
      </c>
      <c r="E53" s="184">
        <v>7.8575377202992263</v>
      </c>
      <c r="F53" s="185">
        <f t="shared" ref="F53:J65" si="4">IFERROR(E53-C53,"-")</f>
        <v>-0.55259881021936064</v>
      </c>
      <c r="G53" s="184">
        <v>6.7388571428571424</v>
      </c>
      <c r="H53" s="185">
        <f t="shared" si="4"/>
        <v>-1.1186805774420838</v>
      </c>
      <c r="I53" s="184">
        <v>7.3537526837513134</v>
      </c>
      <c r="J53" s="185">
        <f t="shared" si="4"/>
        <v>0.61489554089417098</v>
      </c>
      <c r="K53" s="184">
        <v>7.4522752628955304</v>
      </c>
      <c r="L53" s="185">
        <f t="shared" ref="L53:L65" si="5">IFERROR(K53-I53,"-")</f>
        <v>9.8522579144217026E-2</v>
      </c>
      <c r="M53" s="184">
        <v>7.2061604213434638</v>
      </c>
      <c r="N53" s="185">
        <v>-0.24611484155206664</v>
      </c>
      <c r="O53" s="185">
        <v>-1.2039761091751231</v>
      </c>
    </row>
    <row r="54" spans="1:16" x14ac:dyDescent="0.25">
      <c r="A54" s="1"/>
      <c r="B54" s="114" t="s">
        <v>73</v>
      </c>
      <c r="C54" s="184">
        <v>7.9652919927754366</v>
      </c>
      <c r="D54" s="185">
        <v>5.6091699305150122E-2</v>
      </c>
      <c r="E54" s="184">
        <v>7.1317147822478146</v>
      </c>
      <c r="F54" s="185">
        <f t="shared" si="4"/>
        <v>-0.83357721052762201</v>
      </c>
      <c r="G54" s="184">
        <v>3.9739895958383356</v>
      </c>
      <c r="H54" s="185">
        <f t="shared" si="4"/>
        <v>-3.1577251864094791</v>
      </c>
      <c r="I54" s="184">
        <v>5.9991786188159475</v>
      </c>
      <c r="J54" s="185">
        <f t="shared" si="4"/>
        <v>2.0251890229776119</v>
      </c>
      <c r="K54" s="184">
        <v>6.8233836393824499</v>
      </c>
      <c r="L54" s="185">
        <f t="shared" si="5"/>
        <v>0.82420502056650236</v>
      </c>
      <c r="M54" s="184">
        <v>6.9122049926699844</v>
      </c>
      <c r="N54" s="185">
        <v>8.8821353287534599E-2</v>
      </c>
      <c r="O54" s="185">
        <v>-1.0530870001054522</v>
      </c>
    </row>
    <row r="55" spans="1:16" x14ac:dyDescent="0.25">
      <c r="A55" s="1"/>
      <c r="B55" s="114" t="s">
        <v>75</v>
      </c>
      <c r="C55" s="184">
        <v>7.0266923632859548</v>
      </c>
      <c r="D55" s="185">
        <v>0.46212172199260415</v>
      </c>
      <c r="E55" s="184">
        <v>8.9422952096585746</v>
      </c>
      <c r="F55" s="185">
        <f t="shared" si="4"/>
        <v>1.9156028463726198</v>
      </c>
      <c r="G55" s="184">
        <v>4.8597499155119976</v>
      </c>
      <c r="H55" s="185">
        <f t="shared" si="4"/>
        <v>-4.082545294146577</v>
      </c>
      <c r="I55" s="184">
        <v>6.6894059676977831</v>
      </c>
      <c r="J55" s="185">
        <f t="shared" si="4"/>
        <v>1.8296560521857854</v>
      </c>
      <c r="K55" s="184">
        <v>6.649440715883669</v>
      </c>
      <c r="L55" s="185">
        <f t="shared" si="5"/>
        <v>-3.9965251814114033E-2</v>
      </c>
      <c r="M55" s="184">
        <v>6.5643052542213001</v>
      </c>
      <c r="N55" s="185">
        <v>-8.5135461662368961E-2</v>
      </c>
      <c r="O55" s="185">
        <v>-0.46238710906465474</v>
      </c>
    </row>
    <row r="56" spans="1:16" x14ac:dyDescent="0.25">
      <c r="A56" s="1"/>
      <c r="B56" s="114" t="s">
        <v>77</v>
      </c>
      <c r="C56" s="184">
        <v>6.7685224359772036</v>
      </c>
      <c r="D56" s="185">
        <v>-1.4466123230540973E-3</v>
      </c>
      <c r="E56" s="184" t="s">
        <v>236</v>
      </c>
      <c r="F56" s="185" t="str">
        <f t="shared" si="4"/>
        <v>-</v>
      </c>
      <c r="G56" s="184">
        <v>3.6185723584291605</v>
      </c>
      <c r="H56" s="185" t="str">
        <f t="shared" si="4"/>
        <v>-</v>
      </c>
      <c r="I56" s="184">
        <v>6.0060613557644729</v>
      </c>
      <c r="J56" s="185">
        <f t="shared" si="4"/>
        <v>2.3874889973353124</v>
      </c>
      <c r="K56" s="184">
        <v>6.0809907379465633</v>
      </c>
      <c r="L56" s="185">
        <f t="shared" si="5"/>
        <v>7.4929382182090443E-2</v>
      </c>
      <c r="M56" s="184">
        <v>6.674921068752651</v>
      </c>
      <c r="N56" s="185">
        <v>0.5939303308060877</v>
      </c>
      <c r="O56" s="185">
        <v>-9.360136722455259E-2</v>
      </c>
    </row>
    <row r="57" spans="1:16" x14ac:dyDescent="0.25">
      <c r="A57" s="1"/>
      <c r="B57" s="114" t="s">
        <v>79</v>
      </c>
      <c r="C57" s="184">
        <v>6.4127248664281167</v>
      </c>
      <c r="D57" s="185">
        <v>-0.19057173922320736</v>
      </c>
      <c r="E57" s="184" t="s">
        <v>236</v>
      </c>
      <c r="F57" s="185" t="str">
        <f t="shared" si="4"/>
        <v>-</v>
      </c>
      <c r="G57" s="184">
        <v>4.1149956659924873</v>
      </c>
      <c r="H57" s="185" t="str">
        <f t="shared" si="4"/>
        <v>-</v>
      </c>
      <c r="I57" s="184">
        <v>6.1274882823269916</v>
      </c>
      <c r="J57" s="185">
        <f t="shared" si="4"/>
        <v>2.0124926163345043</v>
      </c>
      <c r="K57" s="184">
        <v>6.1505074160811866</v>
      </c>
      <c r="L57" s="185">
        <f t="shared" si="5"/>
        <v>2.3019133754194954E-2</v>
      </c>
      <c r="M57" s="184">
        <v>5.7345799120519905</v>
      </c>
      <c r="N57" s="185">
        <v>-0.41592750402919609</v>
      </c>
      <c r="O57" s="185">
        <v>-0.67814495437612621</v>
      </c>
    </row>
    <row r="58" spans="1:16" x14ac:dyDescent="0.25">
      <c r="A58" s="1"/>
      <c r="B58" s="114" t="s">
        <v>81</v>
      </c>
      <c r="C58" s="184">
        <v>6.5926338271380533</v>
      </c>
      <c r="D58" s="185">
        <v>-0.30064160658707628</v>
      </c>
      <c r="E58" s="184" t="s">
        <v>236</v>
      </c>
      <c r="F58" s="185" t="str">
        <f t="shared" si="4"/>
        <v>-</v>
      </c>
      <c r="G58" s="184">
        <v>5.0995921696574227</v>
      </c>
      <c r="H58" s="185" t="str">
        <f t="shared" si="4"/>
        <v>-</v>
      </c>
      <c r="I58" s="184">
        <v>6.0414866831443028</v>
      </c>
      <c r="J58" s="185">
        <f t="shared" si="4"/>
        <v>0.94189451348688014</v>
      </c>
      <c r="K58" s="184">
        <v>5.7960487723120755</v>
      </c>
      <c r="L58" s="185">
        <f t="shared" si="5"/>
        <v>-0.24543791083222732</v>
      </c>
      <c r="M58" s="184">
        <v>6.0057444356407119</v>
      </c>
      <c r="N58" s="185">
        <v>0.20969566332863643</v>
      </c>
      <c r="O58" s="185">
        <v>-0.58688939149734143</v>
      </c>
    </row>
    <row r="59" spans="1:16" x14ac:dyDescent="0.25">
      <c r="A59" s="1"/>
      <c r="B59" s="114" t="s">
        <v>83</v>
      </c>
      <c r="C59" s="184">
        <v>6.8911155644622575</v>
      </c>
      <c r="D59" s="185">
        <v>-6.6547083522971562E-2</v>
      </c>
      <c r="E59" s="184" t="s">
        <v>236</v>
      </c>
      <c r="F59" s="185" t="str">
        <f t="shared" si="4"/>
        <v>-</v>
      </c>
      <c r="G59" s="184">
        <v>5.5323207732277169</v>
      </c>
      <c r="H59" s="185" t="str">
        <f t="shared" si="4"/>
        <v>-</v>
      </c>
      <c r="I59" s="184">
        <v>5.830469000963701</v>
      </c>
      <c r="J59" s="185">
        <f t="shared" si="4"/>
        <v>0.29814822773598415</v>
      </c>
      <c r="K59" s="184">
        <v>6.2268733148410371</v>
      </c>
      <c r="L59" s="185">
        <f t="shared" si="5"/>
        <v>0.3964043138773361</v>
      </c>
      <c r="M59" s="184">
        <v>6.2800901752117628</v>
      </c>
      <c r="N59" s="185">
        <v>5.3216860370725705E-2</v>
      </c>
      <c r="O59" s="185">
        <v>-0.61102538925049465</v>
      </c>
    </row>
    <row r="60" spans="1:16" x14ac:dyDescent="0.25">
      <c r="A60" s="1"/>
      <c r="B60" s="114" t="s">
        <v>85</v>
      </c>
      <c r="C60" s="184">
        <v>7.023291222583433</v>
      </c>
      <c r="D60" s="185">
        <v>0.18643567438553266</v>
      </c>
      <c r="E60" s="184">
        <v>5.2951926897099719</v>
      </c>
      <c r="F60" s="185">
        <f t="shared" si="4"/>
        <v>-1.728098532873461</v>
      </c>
      <c r="G60" s="184">
        <v>5.8371572467823167</v>
      </c>
      <c r="H60" s="185">
        <f t="shared" si="4"/>
        <v>0.54196455707234481</v>
      </c>
      <c r="I60" s="184">
        <v>6.6544105936156175</v>
      </c>
      <c r="J60" s="185">
        <f t="shared" si="4"/>
        <v>0.81725334683330075</v>
      </c>
      <c r="K60" s="184">
        <v>6.8111707717883556</v>
      </c>
      <c r="L60" s="185">
        <f t="shared" si="5"/>
        <v>0.15676017817273813</v>
      </c>
      <c r="M60" s="184">
        <v>6.3516104231756989</v>
      </c>
      <c r="N60" s="185">
        <v>-0.45956034861265671</v>
      </c>
      <c r="O60" s="185">
        <v>-0.67168079940773406</v>
      </c>
    </row>
    <row r="61" spans="1:16" x14ac:dyDescent="0.25">
      <c r="A61" s="1"/>
      <c r="B61" s="114" t="s">
        <v>87</v>
      </c>
      <c r="C61" s="184">
        <v>6.9763059535463201</v>
      </c>
      <c r="D61" s="185">
        <v>-0.2818399044548201</v>
      </c>
      <c r="E61" s="184">
        <v>4.6933310591847182</v>
      </c>
      <c r="F61" s="185">
        <f t="shared" si="4"/>
        <v>-2.2829748943616019</v>
      </c>
      <c r="G61" s="184">
        <v>6.1426823529411765</v>
      </c>
      <c r="H61" s="185">
        <f t="shared" si="4"/>
        <v>1.4493512937564583</v>
      </c>
      <c r="I61" s="184">
        <v>6.2479502657897106</v>
      </c>
      <c r="J61" s="185">
        <f t="shared" si="4"/>
        <v>0.1052679128485341</v>
      </c>
      <c r="K61" s="184">
        <v>6.4222709551656916</v>
      </c>
      <c r="L61" s="185">
        <f t="shared" si="5"/>
        <v>0.174320689375981</v>
      </c>
      <c r="M61" s="184"/>
      <c r="N61" s="185" t="s">
        <v>236</v>
      </c>
      <c r="O61" s="185" t="s">
        <v>236</v>
      </c>
    </row>
    <row r="62" spans="1:16" x14ac:dyDescent="0.25">
      <c r="A62" s="1"/>
      <c r="B62" s="114" t="s">
        <v>89</v>
      </c>
      <c r="C62" s="184">
        <v>6.2493775654397412</v>
      </c>
      <c r="D62" s="185">
        <v>-0.83316112079737348</v>
      </c>
      <c r="E62" s="184">
        <v>4.0031424581005588</v>
      </c>
      <c r="F62" s="185">
        <f t="shared" si="4"/>
        <v>-2.2462351073391824</v>
      </c>
      <c r="G62" s="184">
        <v>5.8492952656306469</v>
      </c>
      <c r="H62" s="185">
        <f t="shared" si="4"/>
        <v>1.8461528075300881</v>
      </c>
      <c r="I62" s="184">
        <v>6.0814325500034521</v>
      </c>
      <c r="J62" s="185">
        <f t="shared" si="4"/>
        <v>0.23213728437280512</v>
      </c>
      <c r="K62" s="184">
        <v>6.1433065569229548</v>
      </c>
      <c r="L62" s="185">
        <f t="shared" si="5"/>
        <v>6.1874006919502733E-2</v>
      </c>
      <c r="M62" s="184"/>
      <c r="N62" s="185" t="s">
        <v>236</v>
      </c>
      <c r="O62" s="185" t="s">
        <v>236</v>
      </c>
    </row>
    <row r="63" spans="1:16" x14ac:dyDescent="0.25">
      <c r="A63" s="1"/>
      <c r="B63" s="114" t="s">
        <v>91</v>
      </c>
      <c r="C63" s="184">
        <v>6.9830768867144108</v>
      </c>
      <c r="D63" s="185">
        <v>-0.72533672921365611</v>
      </c>
      <c r="E63" s="184">
        <v>7.5808177302254487</v>
      </c>
      <c r="F63" s="185">
        <f t="shared" si="4"/>
        <v>0.59774084351103784</v>
      </c>
      <c r="G63" s="184">
        <v>6.5630226495581816</v>
      </c>
      <c r="H63" s="185">
        <f t="shared" si="4"/>
        <v>-1.0177950806672671</v>
      </c>
      <c r="I63" s="184">
        <v>6.5263070024804426</v>
      </c>
      <c r="J63" s="185">
        <f t="shared" si="4"/>
        <v>-3.6715647077739E-2</v>
      </c>
      <c r="K63" s="184">
        <v>6.6964430937807649</v>
      </c>
      <c r="L63" s="185">
        <f t="shared" si="5"/>
        <v>0.17013609130032226</v>
      </c>
      <c r="M63" s="184"/>
      <c r="N63" s="185" t="s">
        <v>236</v>
      </c>
      <c r="O63" s="185" t="s">
        <v>236</v>
      </c>
    </row>
    <row r="64" spans="1:16" x14ac:dyDescent="0.25">
      <c r="A64" s="1"/>
      <c r="B64" s="114" t="s">
        <v>93</v>
      </c>
      <c r="C64" s="184">
        <v>7.305640071412407</v>
      </c>
      <c r="D64" s="185">
        <v>-0.56772213757514045</v>
      </c>
      <c r="E64" s="184">
        <v>5.1866415297603012</v>
      </c>
      <c r="F64" s="185">
        <f t="shared" si="4"/>
        <v>-2.1189985416521058</v>
      </c>
      <c r="G64" s="184">
        <v>6.3429773226042432</v>
      </c>
      <c r="H64" s="185">
        <f t="shared" si="4"/>
        <v>1.1563357928439419</v>
      </c>
      <c r="I64" s="184">
        <v>6.4088591608587864</v>
      </c>
      <c r="J64" s="185">
        <f t="shared" si="4"/>
        <v>6.588183825454319E-2</v>
      </c>
      <c r="K64" s="184">
        <v>6.9909702299769556</v>
      </c>
      <c r="L64" s="185">
        <f t="shared" si="5"/>
        <v>0.58211106911816923</v>
      </c>
      <c r="M64" s="184"/>
      <c r="N64" s="185" t="s">
        <v>236</v>
      </c>
      <c r="O64" s="185" t="s">
        <v>236</v>
      </c>
    </row>
    <row r="65" spans="1:16" ht="15.75" x14ac:dyDescent="0.25">
      <c r="B65" s="117" t="s">
        <v>30</v>
      </c>
      <c r="C65" s="186">
        <v>7.0082480891128816</v>
      </c>
      <c r="D65" s="187">
        <v>-0.20145830189411473</v>
      </c>
      <c r="E65" s="186">
        <v>6.7828565838934614</v>
      </c>
      <c r="F65" s="187">
        <f t="shared" si="4"/>
        <v>-0.2253915052194202</v>
      </c>
      <c r="G65" s="186">
        <v>5.8365146505370076</v>
      </c>
      <c r="H65" s="187">
        <f t="shared" si="4"/>
        <v>-0.94634193335645378</v>
      </c>
      <c r="I65" s="186">
        <v>6.2852371395462105</v>
      </c>
      <c r="J65" s="187">
        <f t="shared" si="4"/>
        <v>0.44872248900920297</v>
      </c>
      <c r="K65" s="186">
        <v>6.5094102291985605</v>
      </c>
      <c r="L65" s="187">
        <f t="shared" si="5"/>
        <v>0.22417308965234994</v>
      </c>
      <c r="M65" s="186">
        <v>6.4388139285987309</v>
      </c>
      <c r="N65" s="187">
        <v>-5.2769637637839928E-2</v>
      </c>
      <c r="O65" s="187">
        <v>-0.64378669397786226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">
        <v>325</v>
      </c>
      <c r="O74" s="112" t="s">
        <v>326</v>
      </c>
    </row>
    <row r="75" spans="1:16" x14ac:dyDescent="0.25">
      <c r="A75" s="1"/>
      <c r="B75" s="114" t="s">
        <v>71</v>
      </c>
      <c r="C75" s="184">
        <v>7.2076324137268095</v>
      </c>
      <c r="D75" s="185">
        <v>-0.19307680613134615</v>
      </c>
      <c r="E75" s="184">
        <v>6.5329975328947372</v>
      </c>
      <c r="F75" s="185">
        <f t="shared" ref="F75:J87" si="6">IFERROR(E75-C75,"-")</f>
        <v>-0.67463488083207235</v>
      </c>
      <c r="G75" s="184">
        <v>4.8302469135802468</v>
      </c>
      <c r="H75" s="185">
        <f t="shared" si="6"/>
        <v>-1.7027506193144903</v>
      </c>
      <c r="I75" s="184">
        <v>5.4162672027215093</v>
      </c>
      <c r="J75" s="185">
        <f t="shared" si="6"/>
        <v>0.58602028914126247</v>
      </c>
      <c r="K75" s="184">
        <v>6.402131390799946</v>
      </c>
      <c r="L75" s="185">
        <f t="shared" ref="L75:L87" si="7">IFERROR(K75-I75,"-")</f>
        <v>0.98586418807843668</v>
      </c>
      <c r="M75" s="184">
        <v>6.7859710001239311</v>
      </c>
      <c r="N75" s="185">
        <v>0.38383960932398509</v>
      </c>
      <c r="O75" s="185">
        <v>-0.42166141360287845</v>
      </c>
    </row>
    <row r="76" spans="1:16" x14ac:dyDescent="0.25">
      <c r="A76" s="1"/>
      <c r="B76" s="114" t="s">
        <v>73</v>
      </c>
      <c r="C76" s="184">
        <v>7.0775120620935601</v>
      </c>
      <c r="D76" s="185">
        <v>-7.5449122380229383E-2</v>
      </c>
      <c r="E76" s="184">
        <v>6.0604646228916943</v>
      </c>
      <c r="F76" s="185">
        <f t="shared" si="6"/>
        <v>-1.0170474392018658</v>
      </c>
      <c r="G76" s="184">
        <v>3.1487907465825447</v>
      </c>
      <c r="H76" s="185">
        <f t="shared" si="6"/>
        <v>-2.9116738763091496</v>
      </c>
      <c r="I76" s="184">
        <v>4.0597783056215357</v>
      </c>
      <c r="J76" s="185">
        <f t="shared" si="6"/>
        <v>0.91098755903899109</v>
      </c>
      <c r="K76" s="184">
        <v>5.980082772891878</v>
      </c>
      <c r="L76" s="185">
        <f t="shared" si="7"/>
        <v>1.9203044672703422</v>
      </c>
      <c r="M76" s="184">
        <v>6.2041089229273041</v>
      </c>
      <c r="N76" s="185">
        <v>0.22402615003542614</v>
      </c>
      <c r="O76" s="185">
        <v>-0.873403139166256</v>
      </c>
    </row>
    <row r="77" spans="1:16" x14ac:dyDescent="0.25">
      <c r="A77" s="1"/>
      <c r="B77" s="114" t="s">
        <v>75</v>
      </c>
      <c r="C77" s="184">
        <v>5.7542288557213928</v>
      </c>
      <c r="D77" s="185">
        <v>-0.25684066725384014</v>
      </c>
      <c r="E77" s="184">
        <v>7.1130790190735693</v>
      </c>
      <c r="F77" s="185">
        <f t="shared" si="6"/>
        <v>1.3588501633521766</v>
      </c>
      <c r="G77" s="184">
        <v>3.1208791208791209</v>
      </c>
      <c r="H77" s="185">
        <f t="shared" si="6"/>
        <v>-3.9921998981944484</v>
      </c>
      <c r="I77" s="184">
        <v>4.442705314009662</v>
      </c>
      <c r="J77" s="185">
        <f t="shared" si="6"/>
        <v>1.3218261931305411</v>
      </c>
      <c r="K77" s="184">
        <v>5.0466182224706539</v>
      </c>
      <c r="L77" s="185">
        <f t="shared" si="7"/>
        <v>0.60391290846099199</v>
      </c>
      <c r="M77" s="184">
        <v>5.4204136228006998</v>
      </c>
      <c r="N77" s="185">
        <v>0.37379540033004588</v>
      </c>
      <c r="O77" s="185">
        <v>-0.33381523292069293</v>
      </c>
    </row>
    <row r="78" spans="1:16" x14ac:dyDescent="0.25">
      <c r="A78" s="1"/>
      <c r="B78" s="114" t="s">
        <v>77</v>
      </c>
      <c r="C78" s="184">
        <v>5.9214164925892767</v>
      </c>
      <c r="D78" s="185">
        <v>0.12576002664653263</v>
      </c>
      <c r="E78" s="184" t="s">
        <v>236</v>
      </c>
      <c r="F78" s="185" t="str">
        <f t="shared" si="6"/>
        <v>-</v>
      </c>
      <c r="G78" s="184">
        <v>3.8592964824120601</v>
      </c>
      <c r="H78" s="185" t="str">
        <f t="shared" si="6"/>
        <v>-</v>
      </c>
      <c r="I78" s="184">
        <v>4.1014640789921692</v>
      </c>
      <c r="J78" s="185">
        <f t="shared" si="6"/>
        <v>0.24216759658010911</v>
      </c>
      <c r="K78" s="184">
        <v>4.6936664729808255</v>
      </c>
      <c r="L78" s="185">
        <f t="shared" si="7"/>
        <v>0.59220239398865626</v>
      </c>
      <c r="M78" s="184">
        <v>4.637230196121398</v>
      </c>
      <c r="N78" s="185">
        <v>-5.6436276859427537E-2</v>
      </c>
      <c r="O78" s="185">
        <v>-1.2841862964678787</v>
      </c>
    </row>
    <row r="79" spans="1:16" x14ac:dyDescent="0.25">
      <c r="A79" s="1"/>
      <c r="B79" s="114" t="s">
        <v>79</v>
      </c>
      <c r="C79" s="184">
        <v>5.2151123864179816</v>
      </c>
      <c r="D79" s="185">
        <v>-0.53867157522533926</v>
      </c>
      <c r="E79" s="184" t="s">
        <v>236</v>
      </c>
      <c r="F79" s="185" t="str">
        <f t="shared" si="6"/>
        <v>-</v>
      </c>
      <c r="G79" s="184">
        <v>2.4122575640031032</v>
      </c>
      <c r="H79" s="185" t="str">
        <f t="shared" si="6"/>
        <v>-</v>
      </c>
      <c r="I79" s="184">
        <v>4.2436554898093357</v>
      </c>
      <c r="J79" s="185">
        <f t="shared" si="6"/>
        <v>1.8313979258062325</v>
      </c>
      <c r="K79" s="184">
        <v>4.7778057372924003</v>
      </c>
      <c r="L79" s="185">
        <f t="shared" si="7"/>
        <v>0.53415024748306461</v>
      </c>
      <c r="M79" s="184">
        <v>3.9154563816485526</v>
      </c>
      <c r="N79" s="185">
        <v>-0.86234935564384774</v>
      </c>
      <c r="O79" s="185">
        <v>-1.299656004769429</v>
      </c>
    </row>
    <row r="80" spans="1:16" x14ac:dyDescent="0.25">
      <c r="A80" s="1"/>
      <c r="B80" s="114" t="s">
        <v>81</v>
      </c>
      <c r="C80" s="184">
        <v>5.3410486958069976</v>
      </c>
      <c r="D80" s="185">
        <v>-0.32049751421566697</v>
      </c>
      <c r="E80" s="184" t="s">
        <v>236</v>
      </c>
      <c r="F80" s="185" t="str">
        <f t="shared" si="6"/>
        <v>-</v>
      </c>
      <c r="G80" s="184">
        <v>2.9645833333333331</v>
      </c>
      <c r="H80" s="185" t="str">
        <f t="shared" si="6"/>
        <v>-</v>
      </c>
      <c r="I80" s="184">
        <v>4.4525970751386792</v>
      </c>
      <c r="J80" s="185">
        <f t="shared" si="6"/>
        <v>1.4880137418053461</v>
      </c>
      <c r="K80" s="184">
        <v>4.1722022424370637</v>
      </c>
      <c r="L80" s="185">
        <f t="shared" si="7"/>
        <v>-0.28039483270161547</v>
      </c>
      <c r="M80" s="184">
        <v>4.0244605654761907</v>
      </c>
      <c r="N80" s="185">
        <v>-0.14774167696087304</v>
      </c>
      <c r="O80" s="185">
        <v>-1.3165881303308069</v>
      </c>
    </row>
    <row r="81" spans="1:16" x14ac:dyDescent="0.25">
      <c r="A81" s="1"/>
      <c r="B81" s="114" t="s">
        <v>83</v>
      </c>
      <c r="C81" s="184">
        <v>5.0252160741334757</v>
      </c>
      <c r="D81" s="185">
        <v>-0.60293464046158718</v>
      </c>
      <c r="E81" s="184" t="s">
        <v>236</v>
      </c>
      <c r="F81" s="185" t="str">
        <f t="shared" si="6"/>
        <v>-</v>
      </c>
      <c r="G81" s="184">
        <v>3.8212927756653992</v>
      </c>
      <c r="H81" s="185" t="str">
        <f t="shared" si="6"/>
        <v>-</v>
      </c>
      <c r="I81" s="184">
        <v>4.5875651436189555</v>
      </c>
      <c r="J81" s="185">
        <f t="shared" si="6"/>
        <v>0.76627236795355635</v>
      </c>
      <c r="K81" s="184">
        <v>4.170584009032126</v>
      </c>
      <c r="L81" s="185">
        <f t="shared" si="7"/>
        <v>-0.4169811345868295</v>
      </c>
      <c r="M81" s="184">
        <v>4.4851792687255942</v>
      </c>
      <c r="N81" s="185">
        <v>0.31459525969346824</v>
      </c>
      <c r="O81" s="185">
        <v>-0.54003680540788146</v>
      </c>
    </row>
    <row r="82" spans="1:16" x14ac:dyDescent="0.25">
      <c r="A82" s="1"/>
      <c r="B82" s="114" t="s">
        <v>85</v>
      </c>
      <c r="C82" s="184">
        <v>4.961201402166985</v>
      </c>
      <c r="D82" s="185">
        <v>-0.54486888537295108</v>
      </c>
      <c r="E82" s="184">
        <v>3.6038843721770553</v>
      </c>
      <c r="F82" s="185">
        <f t="shared" si="6"/>
        <v>-1.3573170299899298</v>
      </c>
      <c r="G82" s="184">
        <v>4.1624901081508838</v>
      </c>
      <c r="H82" s="185">
        <f t="shared" si="6"/>
        <v>0.55860573597382857</v>
      </c>
      <c r="I82" s="184">
        <v>4.5646185171876867</v>
      </c>
      <c r="J82" s="185">
        <f t="shared" si="6"/>
        <v>0.40212840903680291</v>
      </c>
      <c r="K82" s="184">
        <v>4.779459218871704</v>
      </c>
      <c r="L82" s="185">
        <f t="shared" si="7"/>
        <v>0.21484070168401725</v>
      </c>
      <c r="M82" s="184">
        <v>5.1279868433781566</v>
      </c>
      <c r="N82" s="185">
        <v>0.34852762450645258</v>
      </c>
      <c r="O82" s="185">
        <v>0.16678544121117156</v>
      </c>
    </row>
    <row r="83" spans="1:16" x14ac:dyDescent="0.25">
      <c r="A83" s="1"/>
      <c r="B83" s="114" t="s">
        <v>87</v>
      </c>
      <c r="C83" s="184">
        <v>5.614765330592669</v>
      </c>
      <c r="D83" s="185">
        <v>-0.41067033214276449</v>
      </c>
      <c r="E83" s="184">
        <v>3.0194130925507903</v>
      </c>
      <c r="F83" s="185">
        <f t="shared" si="6"/>
        <v>-2.5953522380418788</v>
      </c>
      <c r="G83" s="184">
        <v>4.0763582966226135</v>
      </c>
      <c r="H83" s="185">
        <f t="shared" si="6"/>
        <v>1.0569452040718232</v>
      </c>
      <c r="I83" s="184">
        <v>5.0483530961791834</v>
      </c>
      <c r="J83" s="185">
        <f t="shared" si="6"/>
        <v>0.97199479955656987</v>
      </c>
      <c r="K83" s="184">
        <v>5.0990189368012775</v>
      </c>
      <c r="L83" s="185">
        <f t="shared" si="7"/>
        <v>5.0665840622094116E-2</v>
      </c>
      <c r="M83" s="184"/>
      <c r="N83" s="185" t="s">
        <v>236</v>
      </c>
      <c r="O83" s="185" t="s">
        <v>236</v>
      </c>
    </row>
    <row r="84" spans="1:16" x14ac:dyDescent="0.25">
      <c r="A84" s="1"/>
      <c r="B84" s="114" t="s">
        <v>89</v>
      </c>
      <c r="C84" s="184">
        <v>5.0476374528939996</v>
      </c>
      <c r="D84" s="185">
        <v>-0.73138391423207594</v>
      </c>
      <c r="E84" s="184">
        <v>3.2609243697478991</v>
      </c>
      <c r="F84" s="185">
        <f t="shared" si="6"/>
        <v>-1.7867130831461004</v>
      </c>
      <c r="G84" s="184">
        <v>3.9453743610303698</v>
      </c>
      <c r="H84" s="185">
        <f t="shared" si="6"/>
        <v>0.68444999128247064</v>
      </c>
      <c r="I84" s="184">
        <v>4.7716158994672861</v>
      </c>
      <c r="J84" s="185">
        <f t="shared" si="6"/>
        <v>0.82624153843691639</v>
      </c>
      <c r="K84" s="184">
        <v>5.0577334283677837</v>
      </c>
      <c r="L84" s="185">
        <f t="shared" si="7"/>
        <v>0.28611752890049758</v>
      </c>
      <c r="M84" s="184"/>
      <c r="N84" s="185" t="s">
        <v>236</v>
      </c>
      <c r="O84" s="185" t="s">
        <v>236</v>
      </c>
    </row>
    <row r="85" spans="1:16" x14ac:dyDescent="0.25">
      <c r="A85" s="1"/>
      <c r="B85" s="114" t="s">
        <v>91</v>
      </c>
      <c r="C85" s="184">
        <v>5.3738847661135658</v>
      </c>
      <c r="D85" s="185">
        <v>-0.78840619654131672</v>
      </c>
      <c r="E85" s="184">
        <v>3.5525017618040873</v>
      </c>
      <c r="F85" s="185">
        <f t="shared" si="6"/>
        <v>-1.8213830043094785</v>
      </c>
      <c r="G85" s="184">
        <v>4.8198244181298486</v>
      </c>
      <c r="H85" s="185">
        <f t="shared" si="6"/>
        <v>1.2673226563257614</v>
      </c>
      <c r="I85" s="184">
        <v>5.0506846024501559</v>
      </c>
      <c r="J85" s="185">
        <f t="shared" si="6"/>
        <v>0.2308601843203073</v>
      </c>
      <c r="K85" s="184">
        <v>5.9711887477313974</v>
      </c>
      <c r="L85" s="185">
        <f t="shared" si="7"/>
        <v>0.92050414528124147</v>
      </c>
      <c r="M85" s="184"/>
      <c r="N85" s="185" t="s">
        <v>236</v>
      </c>
      <c r="O85" s="185" t="s">
        <v>236</v>
      </c>
    </row>
    <row r="86" spans="1:16" x14ac:dyDescent="0.25">
      <c r="A86" s="1"/>
      <c r="B86" s="114" t="s">
        <v>93</v>
      </c>
      <c r="C86" s="184">
        <v>6.2653497607168314</v>
      </c>
      <c r="D86" s="185">
        <v>-0.44808422332009545</v>
      </c>
      <c r="E86" s="184">
        <v>4.7919308357348704</v>
      </c>
      <c r="F86" s="185">
        <f t="shared" si="6"/>
        <v>-1.4734189249819609</v>
      </c>
      <c r="G86" s="184">
        <v>5.4796530169664495</v>
      </c>
      <c r="H86" s="185">
        <f t="shared" si="6"/>
        <v>0.68772218123157902</v>
      </c>
      <c r="I86" s="184">
        <v>5.992108843537415</v>
      </c>
      <c r="J86" s="185">
        <f t="shared" si="6"/>
        <v>0.51245582657096556</v>
      </c>
      <c r="K86" s="184">
        <v>6.0141643059490084</v>
      </c>
      <c r="L86" s="185">
        <f t="shared" si="7"/>
        <v>2.2055462411593396E-2</v>
      </c>
      <c r="M86" s="184"/>
      <c r="N86" s="185" t="s">
        <v>236</v>
      </c>
      <c r="O86" s="185" t="s">
        <v>236</v>
      </c>
    </row>
    <row r="87" spans="1:16" ht="15.75" x14ac:dyDescent="0.25">
      <c r="B87" s="117" t="s">
        <v>30</v>
      </c>
      <c r="C87" s="186">
        <v>5.6972866800657771</v>
      </c>
      <c r="D87" s="187">
        <v>-0.41478170821179372</v>
      </c>
      <c r="E87" s="186">
        <v>5.4836294229922187</v>
      </c>
      <c r="F87" s="187">
        <f t="shared" si="6"/>
        <v>-0.21365725707355843</v>
      </c>
      <c r="G87" s="186">
        <v>4.00098832366188</v>
      </c>
      <c r="H87" s="187">
        <f t="shared" si="6"/>
        <v>-1.4826410993303387</v>
      </c>
      <c r="I87" s="186">
        <v>4.682944665637442</v>
      </c>
      <c r="J87" s="187">
        <f t="shared" si="6"/>
        <v>0.6819563419755621</v>
      </c>
      <c r="K87" s="186">
        <v>5.1413953668476946</v>
      </c>
      <c r="L87" s="187">
        <f t="shared" si="7"/>
        <v>0.45845070121025255</v>
      </c>
      <c r="M87" s="186">
        <v>4.985210860774119</v>
      </c>
      <c r="N87" s="187">
        <v>4.1903728398742679E-2</v>
      </c>
      <c r="O87" s="187">
        <v>-0.78048109356409334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">
        <v>325</v>
      </c>
      <c r="O96" s="112" t="s">
        <v>326</v>
      </c>
    </row>
    <row r="97" spans="2:15" x14ac:dyDescent="0.25">
      <c r="B97" s="114" t="s">
        <v>71</v>
      </c>
      <c r="C97" s="184">
        <v>9.9587884806355511</v>
      </c>
      <c r="D97" s="185">
        <v>-1.014026164673373</v>
      </c>
      <c r="E97" s="184">
        <v>9.8849193282844912</v>
      </c>
      <c r="F97" s="185">
        <f t="shared" ref="F97:J109" si="8">IFERROR(E97-C97,"-")</f>
        <v>-7.3869152351059952E-2</v>
      </c>
      <c r="G97" s="184">
        <v>8.1338199513382001</v>
      </c>
      <c r="H97" s="185">
        <f t="shared" si="8"/>
        <v>-1.751099376946291</v>
      </c>
      <c r="I97" s="184">
        <v>8.5843552342842386</v>
      </c>
      <c r="J97" s="185">
        <f t="shared" si="8"/>
        <v>0.45053528294603851</v>
      </c>
      <c r="K97" s="184">
        <v>9.3138983693591211</v>
      </c>
      <c r="L97" s="185">
        <f t="shared" ref="L97:L109" si="9">IFERROR(K97-I97,"-")</f>
        <v>0.72954313507488244</v>
      </c>
      <c r="M97" s="184">
        <v>9.293335977786592</v>
      </c>
      <c r="N97" s="185">
        <v>-2.0562391572529037E-2</v>
      </c>
      <c r="O97" s="185">
        <v>-0.66545250284895907</v>
      </c>
    </row>
    <row r="98" spans="2:15" x14ac:dyDescent="0.25">
      <c r="B98" s="114" t="s">
        <v>73</v>
      </c>
      <c r="C98" s="184">
        <v>10.043503763808779</v>
      </c>
      <c r="D98" s="185">
        <v>-8.0162044067554561E-2</v>
      </c>
      <c r="E98" s="184">
        <v>10.220738900962434</v>
      </c>
      <c r="F98" s="185">
        <f t="shared" si="8"/>
        <v>0.17723513715365513</v>
      </c>
      <c r="G98" s="184">
        <v>5.6010101010101012</v>
      </c>
      <c r="H98" s="185">
        <f t="shared" si="8"/>
        <v>-4.6197287999523331</v>
      </c>
      <c r="I98" s="184">
        <v>7.9516147569244913</v>
      </c>
      <c r="J98" s="185">
        <f t="shared" si="8"/>
        <v>2.3506046559143901</v>
      </c>
      <c r="K98" s="184">
        <v>9.257286535303777</v>
      </c>
      <c r="L98" s="185">
        <f t="shared" si="9"/>
        <v>1.3056717783792857</v>
      </c>
      <c r="M98" s="184">
        <v>8.9097140618879749</v>
      </c>
      <c r="N98" s="185">
        <v>-0.34757247341580211</v>
      </c>
      <c r="O98" s="185">
        <v>-1.1337897019208043</v>
      </c>
    </row>
    <row r="99" spans="2:15" x14ac:dyDescent="0.25">
      <c r="B99" s="114" t="s">
        <v>75</v>
      </c>
      <c r="C99" s="184">
        <v>7.4587508579272477</v>
      </c>
      <c r="D99" s="185">
        <v>-8.0583948160136032E-2</v>
      </c>
      <c r="E99" s="184">
        <v>12.805318138651472</v>
      </c>
      <c r="F99" s="185">
        <f t="shared" si="8"/>
        <v>5.3465672807242246</v>
      </c>
      <c r="G99" s="184">
        <v>5.5025125628140703</v>
      </c>
      <c r="H99" s="185">
        <f t="shared" si="8"/>
        <v>-7.302805575837402</v>
      </c>
      <c r="I99" s="184">
        <v>7.3445565689889385</v>
      </c>
      <c r="J99" s="185">
        <f t="shared" si="8"/>
        <v>1.8420440061748682</v>
      </c>
      <c r="K99" s="184">
        <v>7.3106765741102855</v>
      </c>
      <c r="L99" s="185">
        <f t="shared" si="9"/>
        <v>-3.3879994878653008E-2</v>
      </c>
      <c r="M99" s="184">
        <v>7.2692931975800503</v>
      </c>
      <c r="N99" s="185">
        <v>-4.1383376530235161E-2</v>
      </c>
      <c r="O99" s="185">
        <v>-0.18945766034719735</v>
      </c>
    </row>
    <row r="100" spans="2:15" x14ac:dyDescent="0.25">
      <c r="B100" s="114" t="s">
        <v>77</v>
      </c>
      <c r="C100" s="184">
        <v>7.0725764257418344</v>
      </c>
      <c r="D100" s="185">
        <v>0.49586363465172312</v>
      </c>
      <c r="E100" s="184" t="s">
        <v>236</v>
      </c>
      <c r="F100" s="185" t="str">
        <f t="shared" si="8"/>
        <v>-</v>
      </c>
      <c r="G100" s="184">
        <v>5.3225677830940992</v>
      </c>
      <c r="H100" s="185" t="str">
        <f t="shared" si="8"/>
        <v>-</v>
      </c>
      <c r="I100" s="184">
        <v>6.0684907784223743</v>
      </c>
      <c r="J100" s="185">
        <f t="shared" si="8"/>
        <v>0.74592299532827511</v>
      </c>
      <c r="K100" s="184">
        <v>5.7219251336898393</v>
      </c>
      <c r="L100" s="185">
        <f t="shared" si="9"/>
        <v>-0.34656564473253493</v>
      </c>
      <c r="M100" s="184">
        <v>5.7332398504273501</v>
      </c>
      <c r="N100" s="185">
        <v>1.1314716737510722E-2</v>
      </c>
      <c r="O100" s="185">
        <v>-1.3393365753144844</v>
      </c>
    </row>
    <row r="101" spans="2:15" x14ac:dyDescent="0.25">
      <c r="B101" s="114" t="s">
        <v>79</v>
      </c>
      <c r="C101" s="184">
        <v>6.7034929216760331</v>
      </c>
      <c r="D101" s="185">
        <v>-0.37688773938268039</v>
      </c>
      <c r="E101" s="184" t="s">
        <v>236</v>
      </c>
      <c r="F101" s="185" t="str">
        <f t="shared" si="8"/>
        <v>-</v>
      </c>
      <c r="G101" s="184">
        <v>4.6217962524230023</v>
      </c>
      <c r="H101" s="185" t="str">
        <f t="shared" si="8"/>
        <v>-</v>
      </c>
      <c r="I101" s="184">
        <v>5.7903292181069963</v>
      </c>
      <c r="J101" s="185">
        <f t="shared" si="8"/>
        <v>1.168532965683994</v>
      </c>
      <c r="K101" s="184">
        <v>5.6535836177474401</v>
      </c>
      <c r="L101" s="185">
        <f t="shared" si="9"/>
        <v>-0.13674560035955619</v>
      </c>
      <c r="M101" s="184">
        <v>4.600628519051984</v>
      </c>
      <c r="N101" s="185">
        <v>-1.0529550986954561</v>
      </c>
      <c r="O101" s="185">
        <v>-2.1028644026240491</v>
      </c>
    </row>
    <row r="102" spans="2:15" x14ac:dyDescent="0.25">
      <c r="B102" s="114" t="s">
        <v>81</v>
      </c>
      <c r="C102" s="184">
        <v>6.3018687416289305</v>
      </c>
      <c r="D102" s="185">
        <v>-0.12139030250264327</v>
      </c>
      <c r="E102" s="184" t="s">
        <v>236</v>
      </c>
      <c r="F102" s="185" t="str">
        <f t="shared" si="8"/>
        <v>-</v>
      </c>
      <c r="G102" s="184">
        <v>4.5382492718074507</v>
      </c>
      <c r="H102" s="185" t="str">
        <f t="shared" si="8"/>
        <v>-</v>
      </c>
      <c r="I102" s="184">
        <v>5.6081441922563418</v>
      </c>
      <c r="J102" s="185">
        <f t="shared" si="8"/>
        <v>1.069894920448891</v>
      </c>
      <c r="K102" s="184">
        <v>5.485732448085888</v>
      </c>
      <c r="L102" s="185">
        <f t="shared" si="9"/>
        <v>-0.12241174417045375</v>
      </c>
      <c r="M102" s="184">
        <v>4.8902332105909174</v>
      </c>
      <c r="N102" s="185">
        <v>-0.59549923749497058</v>
      </c>
      <c r="O102" s="185">
        <v>-1.4116355310380131</v>
      </c>
    </row>
    <row r="103" spans="2:15" x14ac:dyDescent="0.25">
      <c r="B103" s="114" t="s">
        <v>83</v>
      </c>
      <c r="C103" s="184">
        <v>7.3435129874488219</v>
      </c>
      <c r="D103" s="185">
        <v>0.1329371942643327</v>
      </c>
      <c r="E103" s="184" t="s">
        <v>236</v>
      </c>
      <c r="F103" s="185" t="str">
        <f t="shared" si="8"/>
        <v>-</v>
      </c>
      <c r="G103" s="184">
        <v>6.4576815082230246</v>
      </c>
      <c r="H103" s="185" t="str">
        <f t="shared" si="8"/>
        <v>-</v>
      </c>
      <c r="I103" s="184">
        <v>5.626368785399622</v>
      </c>
      <c r="J103" s="185">
        <f t="shared" si="8"/>
        <v>-0.83131272282340252</v>
      </c>
      <c r="K103" s="184">
        <v>7.1024423857285051</v>
      </c>
      <c r="L103" s="185">
        <f t="shared" si="9"/>
        <v>1.476073600328883</v>
      </c>
      <c r="M103" s="184">
        <v>5.563702379016962</v>
      </c>
      <c r="N103" s="185">
        <v>-1.5387400067115431</v>
      </c>
      <c r="O103" s="185">
        <v>-1.7798106084318599</v>
      </c>
    </row>
    <row r="104" spans="2:15" x14ac:dyDescent="0.25">
      <c r="B104" s="114" t="s">
        <v>85</v>
      </c>
      <c r="C104" s="184">
        <v>7.3089142091152812</v>
      </c>
      <c r="D104" s="185">
        <v>0.47732078853168947</v>
      </c>
      <c r="E104" s="184">
        <v>6.3479152426520846</v>
      </c>
      <c r="F104" s="185">
        <f t="shared" si="8"/>
        <v>-0.9609989664631966</v>
      </c>
      <c r="G104" s="184">
        <v>6.3800729325961649</v>
      </c>
      <c r="H104" s="185">
        <f t="shared" si="8"/>
        <v>3.2157689944080303E-2</v>
      </c>
      <c r="I104" s="184">
        <v>6.354030339083879</v>
      </c>
      <c r="J104" s="185">
        <f t="shared" si="8"/>
        <v>-2.6042593512285883E-2</v>
      </c>
      <c r="K104" s="184">
        <v>6.8658968307484827</v>
      </c>
      <c r="L104" s="185">
        <f t="shared" si="9"/>
        <v>0.51186649166460363</v>
      </c>
      <c r="M104" s="184">
        <v>6.2951491687542704</v>
      </c>
      <c r="N104" s="185">
        <v>-0.57074766199421223</v>
      </c>
      <c r="O104" s="185">
        <v>-1.0137650403610108</v>
      </c>
    </row>
    <row r="105" spans="2:15" x14ac:dyDescent="0.25">
      <c r="B105" s="114" t="s">
        <v>87</v>
      </c>
      <c r="C105" s="184">
        <v>7.3878223150453852</v>
      </c>
      <c r="D105" s="185">
        <v>0.12761071734885387</v>
      </c>
      <c r="E105" s="184">
        <v>5.2441988950276244</v>
      </c>
      <c r="F105" s="185">
        <f t="shared" si="8"/>
        <v>-2.1436234200177608</v>
      </c>
      <c r="G105" s="184">
        <v>6.4318356867779203</v>
      </c>
      <c r="H105" s="185">
        <f t="shared" si="8"/>
        <v>1.1876367917502959</v>
      </c>
      <c r="I105" s="184">
        <v>6.1427309315794636</v>
      </c>
      <c r="J105" s="185">
        <f t="shared" si="8"/>
        <v>-0.28910475519845669</v>
      </c>
      <c r="K105" s="184">
        <v>5.7911396979113974</v>
      </c>
      <c r="L105" s="185">
        <f t="shared" si="9"/>
        <v>-0.35159123366806622</v>
      </c>
      <c r="M105" s="184"/>
      <c r="N105" s="185" t="s">
        <v>236</v>
      </c>
      <c r="O105" s="185" t="s">
        <v>236</v>
      </c>
    </row>
    <row r="106" spans="2:15" x14ac:dyDescent="0.25">
      <c r="B106" s="114" t="s">
        <v>89</v>
      </c>
      <c r="C106" s="184">
        <v>7.3749896342980348</v>
      </c>
      <c r="D106" s="185">
        <v>0.66594825409307923</v>
      </c>
      <c r="E106" s="184">
        <v>3.5854975572126513</v>
      </c>
      <c r="F106" s="185">
        <f t="shared" si="8"/>
        <v>-3.7894920770853835</v>
      </c>
      <c r="G106" s="184">
        <v>5.8307407810290437</v>
      </c>
      <c r="H106" s="185">
        <f t="shared" si="8"/>
        <v>2.2452432238163924</v>
      </c>
      <c r="I106" s="184">
        <v>5.7314780273073191</v>
      </c>
      <c r="J106" s="185">
        <f t="shared" si="8"/>
        <v>-9.926275372172455E-2</v>
      </c>
      <c r="K106" s="184">
        <v>6.3435854575846218</v>
      </c>
      <c r="L106" s="185">
        <f t="shared" si="9"/>
        <v>0.61210743027730263</v>
      </c>
      <c r="M106" s="184"/>
      <c r="N106" s="185" t="s">
        <v>236</v>
      </c>
      <c r="O106" s="185" t="s">
        <v>236</v>
      </c>
    </row>
    <row r="107" spans="2:15" x14ac:dyDescent="0.25">
      <c r="B107" s="114" t="s">
        <v>91</v>
      </c>
      <c r="C107" s="184">
        <v>8.3683532065742838</v>
      </c>
      <c r="D107" s="185">
        <v>-0.12245590575878751</v>
      </c>
      <c r="E107" s="184">
        <v>5.598875351452671</v>
      </c>
      <c r="F107" s="185">
        <f t="shared" si="8"/>
        <v>-2.7694778551216128</v>
      </c>
      <c r="G107" s="184">
        <v>7.6275353411186231</v>
      </c>
      <c r="H107" s="185">
        <f t="shared" si="8"/>
        <v>2.0286599896659521</v>
      </c>
      <c r="I107" s="184">
        <v>7.4990433118803272</v>
      </c>
      <c r="J107" s="185">
        <f t="shared" si="8"/>
        <v>-0.12849202923829584</v>
      </c>
      <c r="K107" s="184">
        <v>8.6148577951108152</v>
      </c>
      <c r="L107" s="185">
        <f t="shared" si="9"/>
        <v>1.1158144832304879</v>
      </c>
      <c r="M107" s="184"/>
      <c r="N107" s="185" t="s">
        <v>236</v>
      </c>
      <c r="O107" s="185" t="s">
        <v>236</v>
      </c>
    </row>
    <row r="108" spans="2:15" x14ac:dyDescent="0.25">
      <c r="B108" s="114" t="s">
        <v>93</v>
      </c>
      <c r="C108" s="184">
        <v>8.7703018108651918</v>
      </c>
      <c r="D108" s="185">
        <v>0.29156165338487661</v>
      </c>
      <c r="E108" s="184">
        <v>4.9867205542725177</v>
      </c>
      <c r="F108" s="185">
        <f t="shared" si="8"/>
        <v>-3.7835812565926741</v>
      </c>
      <c r="G108" s="184">
        <v>7.5468123049487295</v>
      </c>
      <c r="H108" s="185">
        <f t="shared" si="8"/>
        <v>2.5600917506762118</v>
      </c>
      <c r="I108" s="184">
        <v>8.3665393013100431</v>
      </c>
      <c r="J108" s="185">
        <f t="shared" si="8"/>
        <v>0.81972699636131363</v>
      </c>
      <c r="K108" s="184">
        <v>8.0222684342777928</v>
      </c>
      <c r="L108" s="185">
        <f t="shared" si="9"/>
        <v>-0.34427086703225029</v>
      </c>
      <c r="M108" s="184"/>
      <c r="N108" s="185" t="s">
        <v>236</v>
      </c>
      <c r="O108" s="185" t="s">
        <v>236</v>
      </c>
    </row>
    <row r="109" spans="2:15" ht="15.75" x14ac:dyDescent="0.25">
      <c r="B109" s="117" t="s">
        <v>30</v>
      </c>
      <c r="C109" s="186">
        <v>7.7381410135585131</v>
      </c>
      <c r="D109" s="187">
        <v>0.10413827140188747</v>
      </c>
      <c r="E109" s="186">
        <v>7.997040568868429</v>
      </c>
      <c r="F109" s="187">
        <f t="shared" si="8"/>
        <v>0.25889955530991582</v>
      </c>
      <c r="G109" s="186">
        <v>6.2723501769449443</v>
      </c>
      <c r="H109" s="187">
        <f t="shared" si="8"/>
        <v>-1.7246903919234846</v>
      </c>
      <c r="I109" s="186">
        <v>6.6265017537382311</v>
      </c>
      <c r="J109" s="187">
        <f t="shared" si="8"/>
        <v>0.35415157679328679</v>
      </c>
      <c r="K109" s="186">
        <v>6.9992286501377414</v>
      </c>
      <c r="L109" s="187">
        <f t="shared" si="9"/>
        <v>0.37272689639951029</v>
      </c>
      <c r="M109" s="186">
        <v>6.2806971149744939</v>
      </c>
      <c r="N109" s="187">
        <v>-0.67506800665601219</v>
      </c>
      <c r="O109" s="187">
        <v>-1.3490232379763238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BF341-00AE-4395-A37B-2F30E49E23AA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85D44-3C93-4255-BED5-357F9744FE32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">
        <v>273</v>
      </c>
      <c r="O8" s="112" t="s">
        <v>274</v>
      </c>
    </row>
    <row r="9" spans="1:17" x14ac:dyDescent="0.25">
      <c r="A9" s="1" t="s">
        <v>70</v>
      </c>
      <c r="B9" s="114" t="s">
        <v>71</v>
      </c>
      <c r="C9" s="193">
        <v>0.73620000000000008</v>
      </c>
      <c r="D9" s="116">
        <v>-1.9968051118210872E-2</v>
      </c>
      <c r="E9" s="193">
        <v>0.74319999999999997</v>
      </c>
      <c r="F9" s="116">
        <f t="shared" ref="F9:L20" si="0">IFERROR(E9/C9-1,"-")</f>
        <v>9.5082857919042141E-3</v>
      </c>
      <c r="G9" s="193">
        <v>0.1467</v>
      </c>
      <c r="H9" s="116">
        <f t="shared" si="0"/>
        <v>-0.80261033369214208</v>
      </c>
      <c r="I9" s="193">
        <v>0.46729999999999999</v>
      </c>
      <c r="J9" s="116">
        <f t="shared" si="0"/>
        <v>2.1854124062713018</v>
      </c>
      <c r="K9" s="193">
        <v>0.77790000000000004</v>
      </c>
      <c r="L9" s="116">
        <f t="shared" si="0"/>
        <v>0.66466937727370001</v>
      </c>
      <c r="M9" s="193">
        <v>0.78709999999999991</v>
      </c>
      <c r="N9" s="116">
        <v>1.1826712945108397E-2</v>
      </c>
      <c r="O9" s="116">
        <v>6.9138820972561632E-2</v>
      </c>
    </row>
    <row r="10" spans="1:17" x14ac:dyDescent="0.25">
      <c r="A10" s="1" t="s">
        <v>72</v>
      </c>
      <c r="B10" s="114" t="s">
        <v>73</v>
      </c>
      <c r="C10" s="193">
        <v>0.72540000000000004</v>
      </c>
      <c r="D10" s="116">
        <v>-1.2523822488428871E-2</v>
      </c>
      <c r="E10" s="193">
        <v>0.69359999999999999</v>
      </c>
      <c r="F10" s="116">
        <f t="shared" si="0"/>
        <v>-4.3837882547560048E-2</v>
      </c>
      <c r="G10" s="193">
        <v>0.16760000000000003</v>
      </c>
      <c r="H10" s="116">
        <f t="shared" si="0"/>
        <v>-0.7583621683967704</v>
      </c>
      <c r="I10" s="193">
        <v>0.58499999999999996</v>
      </c>
      <c r="J10" s="116">
        <f t="shared" si="0"/>
        <v>2.4904534606205244</v>
      </c>
      <c r="K10" s="193">
        <v>0.76489999999999991</v>
      </c>
      <c r="L10" s="116">
        <f t="shared" si="0"/>
        <v>0.30752136752136749</v>
      </c>
      <c r="M10" s="193">
        <v>0.83169999999999999</v>
      </c>
      <c r="N10" s="116">
        <v>8.7331677343443603E-2</v>
      </c>
      <c r="O10" s="116">
        <v>0.14653984008822718</v>
      </c>
    </row>
    <row r="11" spans="1:17" x14ac:dyDescent="0.25">
      <c r="A11" s="1" t="s">
        <v>74</v>
      </c>
      <c r="B11" s="114" t="s">
        <v>75</v>
      </c>
      <c r="C11" s="193">
        <v>0.70829999999999993</v>
      </c>
      <c r="D11" s="116">
        <v>-4.1153377555164572E-2</v>
      </c>
      <c r="E11" s="193">
        <v>0.33079999999999998</v>
      </c>
      <c r="F11" s="116">
        <f t="shared" si="0"/>
        <v>-0.53296625723563462</v>
      </c>
      <c r="G11" s="193">
        <v>0.21809999999999999</v>
      </c>
      <c r="H11" s="116">
        <f t="shared" si="0"/>
        <v>-0.34068923821039898</v>
      </c>
      <c r="I11" s="193">
        <v>0.64450000000000007</v>
      </c>
      <c r="J11" s="116">
        <f t="shared" si="0"/>
        <v>1.9550664832645581</v>
      </c>
      <c r="K11" s="193">
        <v>0.73129999999999995</v>
      </c>
      <c r="L11" s="116">
        <f t="shared" si="0"/>
        <v>0.1346780449961209</v>
      </c>
      <c r="M11" s="193">
        <v>0.81389999999999996</v>
      </c>
      <c r="N11" s="116">
        <v>0.11294954191166418</v>
      </c>
      <c r="O11" s="116">
        <v>0.14908936891147828</v>
      </c>
    </row>
    <row r="12" spans="1:17" x14ac:dyDescent="0.25">
      <c r="A12" s="1" t="s">
        <v>76</v>
      </c>
      <c r="B12" s="114" t="s">
        <v>77</v>
      </c>
      <c r="C12" s="193">
        <v>0.6603</v>
      </c>
      <c r="D12" s="116">
        <v>3.4790785143394398E-2</v>
      </c>
      <c r="E12" s="193">
        <v>0</v>
      </c>
      <c r="F12" s="116">
        <f t="shared" si="0"/>
        <v>-1</v>
      </c>
      <c r="G12" s="193">
        <v>0.2036</v>
      </c>
      <c r="H12" s="116" t="str">
        <f t="shared" si="0"/>
        <v>-</v>
      </c>
      <c r="I12" s="193">
        <v>0.61619999999999997</v>
      </c>
      <c r="J12" s="116">
        <f t="shared" si="0"/>
        <v>2.0265225933202355</v>
      </c>
      <c r="K12" s="193">
        <v>0.65780000000000005</v>
      </c>
      <c r="L12" s="116">
        <f t="shared" si="0"/>
        <v>6.7510548523206815E-2</v>
      </c>
      <c r="M12" s="193">
        <v>0.68099999999999994</v>
      </c>
      <c r="N12" s="116">
        <v>3.5269078747339533E-2</v>
      </c>
      <c r="O12" s="116">
        <v>3.1349386642435251E-2</v>
      </c>
    </row>
    <row r="13" spans="1:17" x14ac:dyDescent="0.25">
      <c r="A13" s="1" t="s">
        <v>78</v>
      </c>
      <c r="B13" s="114" t="s">
        <v>79</v>
      </c>
      <c r="C13" s="193">
        <v>0.65040000000000009</v>
      </c>
      <c r="D13" s="116">
        <v>-1.1850501367365207E-2</v>
      </c>
      <c r="E13" s="193">
        <v>0</v>
      </c>
      <c r="F13" s="116">
        <f t="shared" si="0"/>
        <v>-1</v>
      </c>
      <c r="G13" s="193">
        <v>0.35240000000000005</v>
      </c>
      <c r="H13" s="116" t="str">
        <f t="shared" si="0"/>
        <v>-</v>
      </c>
      <c r="I13" s="193">
        <v>0.56340000000000001</v>
      </c>
      <c r="J13" s="116">
        <f t="shared" si="0"/>
        <v>0.59875141884222449</v>
      </c>
      <c r="K13" s="193">
        <v>0.59040000000000004</v>
      </c>
      <c r="L13" s="116">
        <f t="shared" si="0"/>
        <v>4.7923322683706138E-2</v>
      </c>
      <c r="M13" s="193">
        <v>0.64980000000000004</v>
      </c>
      <c r="N13" s="116">
        <v>0.10060975609756095</v>
      </c>
      <c r="O13" s="116">
        <v>-9.2250922509229394E-4</v>
      </c>
    </row>
    <row r="14" spans="1:17" x14ac:dyDescent="0.25">
      <c r="A14" s="1" t="s">
        <v>80</v>
      </c>
      <c r="B14" s="114" t="s">
        <v>81</v>
      </c>
      <c r="C14" s="193">
        <v>0.70819999999999994</v>
      </c>
      <c r="D14" s="116">
        <v>-6.9749113358728576E-2</v>
      </c>
      <c r="E14" s="193">
        <v>0</v>
      </c>
      <c r="F14" s="116">
        <f t="shared" si="0"/>
        <v>-1</v>
      </c>
      <c r="G14" s="193">
        <v>0.3962</v>
      </c>
      <c r="H14" s="116" t="str">
        <f t="shared" si="0"/>
        <v>-</v>
      </c>
      <c r="I14" s="193">
        <v>0.66049999999999998</v>
      </c>
      <c r="J14" s="116">
        <f t="shared" si="0"/>
        <v>0.66708732963149919</v>
      </c>
      <c r="K14" s="193">
        <v>0.70200000000000007</v>
      </c>
      <c r="L14" s="116">
        <f t="shared" si="0"/>
        <v>6.2831188493565726E-2</v>
      </c>
      <c r="M14" s="193">
        <v>0.76209999999999989</v>
      </c>
      <c r="N14" s="116">
        <v>8.5612535612535456E-2</v>
      </c>
      <c r="O14" s="116">
        <v>7.6108443942389137E-2</v>
      </c>
    </row>
    <row r="15" spans="1:17" x14ac:dyDescent="0.25">
      <c r="A15" s="1" t="s">
        <v>82</v>
      </c>
      <c r="B15" s="114" t="s">
        <v>83</v>
      </c>
      <c r="C15" s="193">
        <v>0.72829999999999995</v>
      </c>
      <c r="D15" s="116">
        <v>-2.5424862839555917E-2</v>
      </c>
      <c r="E15" s="193">
        <v>0</v>
      </c>
      <c r="F15" s="116">
        <f t="shared" si="0"/>
        <v>-1</v>
      </c>
      <c r="G15" s="193">
        <v>0.53280000000000005</v>
      </c>
      <c r="H15" s="116" t="str">
        <f t="shared" si="0"/>
        <v>-</v>
      </c>
      <c r="I15" s="193">
        <v>0.7229000000000001</v>
      </c>
      <c r="J15" s="116">
        <f t="shared" si="0"/>
        <v>0.35679429429429432</v>
      </c>
      <c r="K15" s="193">
        <v>0.75970000000000004</v>
      </c>
      <c r="L15" s="116">
        <f t="shared" si="0"/>
        <v>5.0906072762484378E-2</v>
      </c>
      <c r="M15" s="193">
        <v>0.85219999999999996</v>
      </c>
      <c r="N15" s="116">
        <v>0.12175858891667746</v>
      </c>
      <c r="O15" s="116">
        <v>0.17012220238912534</v>
      </c>
    </row>
    <row r="16" spans="1:17" x14ac:dyDescent="0.25">
      <c r="A16" s="1" t="s">
        <v>84</v>
      </c>
      <c r="B16" s="114" t="s">
        <v>85</v>
      </c>
      <c r="C16" s="193">
        <v>0.76890000000000003</v>
      </c>
      <c r="D16" s="116">
        <v>-6.9916535623563481E-2</v>
      </c>
      <c r="E16" s="193">
        <v>0.43159999999999998</v>
      </c>
      <c r="F16" s="116">
        <f t="shared" si="0"/>
        <v>-0.4386786318116791</v>
      </c>
      <c r="G16" s="193">
        <v>0.60020000000000007</v>
      </c>
      <c r="H16" s="116">
        <f t="shared" si="0"/>
        <v>0.39063948100092705</v>
      </c>
      <c r="I16" s="193">
        <v>0.72010000000000007</v>
      </c>
      <c r="J16" s="116">
        <f t="shared" si="0"/>
        <v>0.19976674441852715</v>
      </c>
      <c r="K16" s="193">
        <v>0.79819999999999991</v>
      </c>
      <c r="L16" s="116">
        <f t="shared" si="0"/>
        <v>0.10845715872795414</v>
      </c>
      <c r="M16" s="193">
        <v>0.88090000000000002</v>
      </c>
      <c r="N16" s="116">
        <v>0.10360811826609884</v>
      </c>
      <c r="O16" s="116">
        <v>0.14566263493302123</v>
      </c>
    </row>
    <row r="17" spans="1:30" x14ac:dyDescent="0.25">
      <c r="A17" s="1" t="s">
        <v>86</v>
      </c>
      <c r="B17" s="114" t="s">
        <v>87</v>
      </c>
      <c r="C17" s="193">
        <v>0.73010000000000008</v>
      </c>
      <c r="D17" s="116">
        <v>-5.0214648107193893E-2</v>
      </c>
      <c r="E17" s="193">
        <v>0.29139999999999999</v>
      </c>
      <c r="F17" s="116">
        <f t="shared" si="0"/>
        <v>-0.60087659224763734</v>
      </c>
      <c r="G17" s="193">
        <v>0.60299999999999998</v>
      </c>
      <c r="H17" s="116">
        <f t="shared" si="0"/>
        <v>1.0693205216197668</v>
      </c>
      <c r="I17" s="193">
        <v>0.69769999999999999</v>
      </c>
      <c r="J17" s="116">
        <f t="shared" si="0"/>
        <v>0.15704809286898835</v>
      </c>
      <c r="K17" s="193">
        <v>0.75659999999999994</v>
      </c>
      <c r="L17" s="116">
        <f t="shared" si="0"/>
        <v>8.4420237924609287E-2</v>
      </c>
      <c r="M17" s="193"/>
      <c r="N17" s="116" t="s">
        <v>236</v>
      </c>
      <c r="O17" s="116" t="s">
        <v>236</v>
      </c>
    </row>
    <row r="18" spans="1:30" x14ac:dyDescent="0.25">
      <c r="A18" s="1" t="s">
        <v>88</v>
      </c>
      <c r="B18" s="114" t="s">
        <v>89</v>
      </c>
      <c r="C18" s="193">
        <v>0.62960000000000005</v>
      </c>
      <c r="D18" s="116">
        <v>-8.4484513596044697E-2</v>
      </c>
      <c r="E18" s="193">
        <v>0.22320000000000001</v>
      </c>
      <c r="F18" s="116">
        <f t="shared" si="0"/>
        <v>-0.64548919949174077</v>
      </c>
      <c r="G18" s="193">
        <v>0.5877</v>
      </c>
      <c r="H18" s="116">
        <f t="shared" si="0"/>
        <v>1.633064516129032</v>
      </c>
      <c r="I18" s="193">
        <v>0.67110000000000003</v>
      </c>
      <c r="J18" s="116">
        <f t="shared" si="0"/>
        <v>0.14190913731495658</v>
      </c>
      <c r="K18" s="193">
        <v>0.71200000000000008</v>
      </c>
      <c r="L18" s="116">
        <f t="shared" si="0"/>
        <v>6.0944717627775313E-2</v>
      </c>
      <c r="M18" s="193"/>
      <c r="N18" s="116" t="s">
        <v>236</v>
      </c>
      <c r="O18" s="116" t="s">
        <v>236</v>
      </c>
      <c r="AC18" s="194"/>
    </row>
    <row r="19" spans="1:30" x14ac:dyDescent="0.25">
      <c r="A19" s="1" t="s">
        <v>90</v>
      </c>
      <c r="B19" s="114" t="s">
        <v>91</v>
      </c>
      <c r="C19" s="193">
        <v>0.72180000000000011</v>
      </c>
      <c r="D19" s="116">
        <v>-2.5779457416655327E-2</v>
      </c>
      <c r="E19" s="193">
        <v>0.18469999999999998</v>
      </c>
      <c r="F19" s="116">
        <f t="shared" si="0"/>
        <v>-0.74411194236630651</v>
      </c>
      <c r="G19" s="193">
        <v>0.59840000000000004</v>
      </c>
      <c r="H19" s="116">
        <f t="shared" si="0"/>
        <v>2.2398484028153769</v>
      </c>
      <c r="I19" s="193">
        <v>0.74129999999999996</v>
      </c>
      <c r="J19" s="116">
        <f t="shared" si="0"/>
        <v>0.23880347593582862</v>
      </c>
      <c r="K19" s="193">
        <v>0.7823</v>
      </c>
      <c r="L19" s="116">
        <f t="shared" si="0"/>
        <v>5.5308242277080755E-2</v>
      </c>
      <c r="M19" s="193"/>
      <c r="N19" s="116" t="s">
        <v>236</v>
      </c>
      <c r="O19" s="116" t="s">
        <v>236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0.69400000000000006</v>
      </c>
      <c r="D20" s="116">
        <v>-2.0742204035557932E-2</v>
      </c>
      <c r="E20" s="193">
        <v>0.2039</v>
      </c>
      <c r="F20" s="116">
        <f t="shared" si="0"/>
        <v>-0.70619596541786744</v>
      </c>
      <c r="G20" s="193">
        <v>0.53079999999999994</v>
      </c>
      <c r="H20" s="116">
        <f t="shared" si="0"/>
        <v>1.6032368808239332</v>
      </c>
      <c r="I20" s="193">
        <v>0.69389999999999996</v>
      </c>
      <c r="J20" s="116">
        <f t="shared" si="0"/>
        <v>0.30727204220045223</v>
      </c>
      <c r="K20" s="193">
        <v>0.73170000000000002</v>
      </c>
      <c r="L20" s="116">
        <f t="shared" si="0"/>
        <v>5.4474708171206254E-2</v>
      </c>
      <c r="M20" s="193"/>
      <c r="N20" s="116" t="s">
        <v>236</v>
      </c>
      <c r="O20" s="116" t="s">
        <v>236</v>
      </c>
      <c r="P20" s="122"/>
    </row>
    <row r="21" spans="1:30" ht="15.75" x14ac:dyDescent="0.25">
      <c r="A21" s="1" t="s">
        <v>0</v>
      </c>
      <c r="B21" s="117" t="s">
        <v>30</v>
      </c>
      <c r="C21" s="195">
        <v>0.70518161483742259</v>
      </c>
      <c r="D21" s="119">
        <v>-3.4555794929021499E-2</v>
      </c>
      <c r="E21" s="195">
        <v>0.48948502261743165</v>
      </c>
      <c r="F21" s="119">
        <v>-0.3058738170162294</v>
      </c>
      <c r="G21" s="195">
        <v>0.48615455783025679</v>
      </c>
      <c r="H21" s="119">
        <v>-6.8040177600651175E-3</v>
      </c>
      <c r="I21" s="195">
        <v>0.6493275173640638</v>
      </c>
      <c r="J21" s="119">
        <v>0.33564008997891492</v>
      </c>
      <c r="K21" s="195">
        <v>0.73071425433679682</v>
      </c>
      <c r="L21" s="119">
        <v>0.12534003995875831</v>
      </c>
      <c r="M21" s="195"/>
      <c r="N21" s="119" t="s">
        <v>236</v>
      </c>
      <c r="O21" s="119" t="s">
        <v>236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">
        <v>273</v>
      </c>
      <c r="O30" s="112" t="s">
        <v>274</v>
      </c>
    </row>
    <row r="31" spans="1:30" x14ac:dyDescent="0.25">
      <c r="B31" s="114" t="s">
        <v>71</v>
      </c>
      <c r="C31" s="193">
        <v>0.73069999999999991</v>
      </c>
      <c r="D31" s="116"/>
      <c r="E31" s="193">
        <v>0.74199999999999999</v>
      </c>
      <c r="F31" s="116">
        <f t="shared" ref="F31:J42" si="1">IFERROR(E31/C31-1,"-")</f>
        <v>1.5464622964280972E-2</v>
      </c>
      <c r="G31" s="193">
        <v>0.1583</v>
      </c>
      <c r="H31" s="116">
        <f t="shared" si="1"/>
        <v>-0.78665768194070085</v>
      </c>
      <c r="I31" s="193">
        <v>0.4451</v>
      </c>
      <c r="J31" s="116">
        <f t="shared" si="1"/>
        <v>1.8117498420720151</v>
      </c>
      <c r="K31" s="193">
        <v>0.79239999999999999</v>
      </c>
      <c r="L31" s="116">
        <f t="shared" ref="L31:L42" si="2">IFERROR(K31/I31-1,"-")</f>
        <v>0.78027409570882944</v>
      </c>
      <c r="M31" s="193">
        <v>0.81290000000000007</v>
      </c>
      <c r="N31" s="116">
        <v>2.5870772337203585E-2</v>
      </c>
      <c r="O31" s="116">
        <v>0.11249486793485719</v>
      </c>
    </row>
    <row r="32" spans="1:30" x14ac:dyDescent="0.25">
      <c r="B32" s="114" t="s">
        <v>73</v>
      </c>
      <c r="C32" s="193">
        <v>0.72959999999999992</v>
      </c>
      <c r="D32" s="116"/>
      <c r="E32" s="193">
        <v>0.70540000000000003</v>
      </c>
      <c r="F32" s="116">
        <f t="shared" si="1"/>
        <v>-3.316885964912264E-2</v>
      </c>
      <c r="G32" s="193">
        <v>0.1638</v>
      </c>
      <c r="H32" s="116">
        <f t="shared" si="1"/>
        <v>-0.7677913240714489</v>
      </c>
      <c r="I32" s="193">
        <v>0.57899999999999996</v>
      </c>
      <c r="J32" s="116">
        <f t="shared" si="1"/>
        <v>2.5347985347985347</v>
      </c>
      <c r="K32" s="193">
        <v>0.77190000000000003</v>
      </c>
      <c r="L32" s="116">
        <f t="shared" si="2"/>
        <v>0.33316062176165828</v>
      </c>
      <c r="M32" s="193">
        <v>0.89349999999999996</v>
      </c>
      <c r="N32" s="116">
        <v>0.15753335924342515</v>
      </c>
      <c r="O32" s="116">
        <v>0.22464364035087736</v>
      </c>
    </row>
    <row r="33" spans="2:17" x14ac:dyDescent="0.25">
      <c r="B33" s="114" t="s">
        <v>75</v>
      </c>
      <c r="C33" s="193">
        <v>0.71660000000000001</v>
      </c>
      <c r="D33" s="116"/>
      <c r="E33" s="193">
        <v>0.32929999999999998</v>
      </c>
      <c r="F33" s="116">
        <f t="shared" si="1"/>
        <v>-0.54046888082612332</v>
      </c>
      <c r="G33" s="193">
        <v>0.23600000000000002</v>
      </c>
      <c r="H33" s="116">
        <f t="shared" si="1"/>
        <v>-0.28332827209231692</v>
      </c>
      <c r="I33" s="193">
        <v>0.65749999999999997</v>
      </c>
      <c r="J33" s="116">
        <f t="shared" si="1"/>
        <v>1.7860169491525419</v>
      </c>
      <c r="K33" s="193">
        <v>0.74230000000000007</v>
      </c>
      <c r="L33" s="116">
        <f t="shared" si="2"/>
        <v>0.12897338403041836</v>
      </c>
      <c r="M33" s="193">
        <v>0.83799999999999997</v>
      </c>
      <c r="N33" s="116">
        <v>0.12892361578876455</v>
      </c>
      <c r="O33" s="116">
        <v>0.16941110801004733</v>
      </c>
    </row>
    <row r="34" spans="2:17" x14ac:dyDescent="0.25">
      <c r="B34" s="114" t="s">
        <v>77</v>
      </c>
      <c r="C34" s="193">
        <v>0.68030000000000002</v>
      </c>
      <c r="D34" s="116"/>
      <c r="E34" s="193">
        <v>0</v>
      </c>
      <c r="F34" s="116">
        <f t="shared" si="1"/>
        <v>-1</v>
      </c>
      <c r="G34" s="193">
        <v>0.2</v>
      </c>
      <c r="H34" s="116" t="str">
        <f t="shared" si="1"/>
        <v>-</v>
      </c>
      <c r="I34" s="193">
        <v>0.62850000000000006</v>
      </c>
      <c r="J34" s="116">
        <f t="shared" si="1"/>
        <v>2.1425000000000001</v>
      </c>
      <c r="K34" s="193">
        <v>0.6774</v>
      </c>
      <c r="L34" s="116">
        <f t="shared" si="2"/>
        <v>7.7804295942720758E-2</v>
      </c>
      <c r="M34" s="193">
        <v>0.68799999999999994</v>
      </c>
      <c r="N34" s="116">
        <v>1.5648066135222738E-2</v>
      </c>
      <c r="O34" s="116">
        <v>1.1318535940026297E-2</v>
      </c>
    </row>
    <row r="35" spans="2:17" x14ac:dyDescent="0.25">
      <c r="B35" s="114" t="s">
        <v>79</v>
      </c>
      <c r="C35" s="193">
        <v>0.67610000000000003</v>
      </c>
      <c r="D35" s="116"/>
      <c r="E35" s="193">
        <v>0</v>
      </c>
      <c r="F35" s="116">
        <f t="shared" si="1"/>
        <v>-1</v>
      </c>
      <c r="G35" s="193">
        <v>0.41539999999999999</v>
      </c>
      <c r="H35" s="116" t="str">
        <f t="shared" si="1"/>
        <v>-</v>
      </c>
      <c r="I35" s="193">
        <v>0.59889999999999999</v>
      </c>
      <c r="J35" s="116">
        <f t="shared" si="1"/>
        <v>0.44174289841116998</v>
      </c>
      <c r="K35" s="193">
        <v>0.62049999999999994</v>
      </c>
      <c r="L35" s="116">
        <f t="shared" si="2"/>
        <v>3.6066121222240621E-2</v>
      </c>
      <c r="M35" s="193">
        <v>0.68579999999999997</v>
      </c>
      <c r="N35" s="116">
        <v>0.10523771152296546</v>
      </c>
      <c r="O35" s="116">
        <v>1.4346990090223333E-2</v>
      </c>
    </row>
    <row r="36" spans="2:17" x14ac:dyDescent="0.25">
      <c r="B36" s="114" t="s">
        <v>81</v>
      </c>
      <c r="C36" s="193">
        <v>0.73580000000000001</v>
      </c>
      <c r="D36" s="116"/>
      <c r="E36" s="193">
        <v>0</v>
      </c>
      <c r="F36" s="116">
        <f t="shared" si="1"/>
        <v>-1</v>
      </c>
      <c r="G36" s="193">
        <v>0.41689999999999999</v>
      </c>
      <c r="H36" s="116" t="str">
        <f t="shared" si="1"/>
        <v>-</v>
      </c>
      <c r="I36" s="193">
        <v>0.6926000000000001</v>
      </c>
      <c r="J36" s="116">
        <f t="shared" si="1"/>
        <v>0.66130966658671175</v>
      </c>
      <c r="K36" s="193">
        <v>0.73419999999999996</v>
      </c>
      <c r="L36" s="116">
        <f t="shared" si="2"/>
        <v>6.0063528732312799E-2</v>
      </c>
      <c r="M36" s="193">
        <v>0.79610000000000003</v>
      </c>
      <c r="N36" s="116">
        <v>8.4309452465268331E-2</v>
      </c>
      <c r="O36" s="116">
        <v>8.1951617287306266E-2</v>
      </c>
    </row>
    <row r="37" spans="2:17" x14ac:dyDescent="0.25">
      <c r="B37" s="114" t="s">
        <v>83</v>
      </c>
      <c r="C37" s="193">
        <v>0.75019999999999998</v>
      </c>
      <c r="D37" s="116"/>
      <c r="E37" s="193">
        <v>0</v>
      </c>
      <c r="F37" s="116">
        <f t="shared" si="1"/>
        <v>-1</v>
      </c>
      <c r="G37" s="193">
        <v>0.55659999999999998</v>
      </c>
      <c r="H37" s="116" t="str">
        <f t="shared" si="1"/>
        <v>-</v>
      </c>
      <c r="I37" s="193">
        <v>0.74109999999999998</v>
      </c>
      <c r="J37" s="116">
        <f t="shared" si="1"/>
        <v>0.33147682357168518</v>
      </c>
      <c r="K37" s="193">
        <v>0.78040000000000009</v>
      </c>
      <c r="L37" s="116">
        <f t="shared" si="2"/>
        <v>5.3029280798812639E-2</v>
      </c>
      <c r="M37" s="193">
        <v>0.878</v>
      </c>
      <c r="N37" s="116">
        <v>0.12506406970784201</v>
      </c>
      <c r="O37" s="116">
        <v>0.17035457211410288</v>
      </c>
    </row>
    <row r="38" spans="2:17" x14ac:dyDescent="0.25">
      <c r="B38" s="114" t="s">
        <v>85</v>
      </c>
      <c r="C38" s="193">
        <v>0.80489999999999995</v>
      </c>
      <c r="D38" s="116"/>
      <c r="E38" s="193">
        <v>0.49719999999999998</v>
      </c>
      <c r="F38" s="116">
        <f t="shared" si="1"/>
        <v>-0.38228351347993539</v>
      </c>
      <c r="G38" s="193">
        <v>0.61680000000000001</v>
      </c>
      <c r="H38" s="116">
        <f t="shared" si="1"/>
        <v>0.24054706355591327</v>
      </c>
      <c r="I38" s="193">
        <v>0.74629999999999996</v>
      </c>
      <c r="J38" s="116">
        <f t="shared" si="1"/>
        <v>0.20995460440985725</v>
      </c>
      <c r="K38" s="193">
        <v>0.85400000000000009</v>
      </c>
      <c r="L38" s="116">
        <f t="shared" si="2"/>
        <v>0.14431193889856653</v>
      </c>
      <c r="M38" s="193">
        <v>0.90229999999999999</v>
      </c>
      <c r="N38" s="116">
        <v>5.6557377049180291E-2</v>
      </c>
      <c r="O38" s="116">
        <v>0.12100882097154941</v>
      </c>
    </row>
    <row r="39" spans="2:17" x14ac:dyDescent="0.25">
      <c r="B39" s="114" t="s">
        <v>87</v>
      </c>
      <c r="C39" s="193">
        <v>0.78129999999999999</v>
      </c>
      <c r="D39" s="116"/>
      <c r="E39" s="193">
        <v>0.32750000000000001</v>
      </c>
      <c r="F39" s="116">
        <f t="shared" si="1"/>
        <v>-0.58082682708306665</v>
      </c>
      <c r="G39" s="193">
        <v>0.63070000000000004</v>
      </c>
      <c r="H39" s="116">
        <f t="shared" si="1"/>
        <v>0.92580152671755722</v>
      </c>
      <c r="I39" s="193">
        <v>0.76680000000000004</v>
      </c>
      <c r="J39" s="116">
        <f t="shared" si="1"/>
        <v>0.21579197716822573</v>
      </c>
      <c r="K39" s="193">
        <v>0.79760000000000009</v>
      </c>
      <c r="L39" s="116">
        <f t="shared" si="2"/>
        <v>4.016692749087114E-2</v>
      </c>
      <c r="M39" s="193"/>
      <c r="N39" s="116" t="s">
        <v>236</v>
      </c>
      <c r="O39" s="116" t="s">
        <v>236</v>
      </c>
    </row>
    <row r="40" spans="2:17" x14ac:dyDescent="0.25">
      <c r="B40" s="114" t="s">
        <v>89</v>
      </c>
      <c r="C40" s="193">
        <v>0.65980000000000005</v>
      </c>
      <c r="D40" s="116"/>
      <c r="E40" s="193">
        <v>0.25489999999999996</v>
      </c>
      <c r="F40" s="116">
        <f t="shared" si="1"/>
        <v>-0.61367080933616258</v>
      </c>
      <c r="G40" s="193">
        <v>0.60609999999999997</v>
      </c>
      <c r="H40" s="116">
        <f t="shared" si="1"/>
        <v>1.3777952138093372</v>
      </c>
      <c r="I40" s="193">
        <v>0.70319999999999994</v>
      </c>
      <c r="J40" s="116">
        <f t="shared" si="1"/>
        <v>0.16020458670186444</v>
      </c>
      <c r="K40" s="193">
        <v>0.7548999999999999</v>
      </c>
      <c r="L40" s="116">
        <f t="shared" si="2"/>
        <v>7.3521046643913568E-2</v>
      </c>
      <c r="M40" s="193"/>
      <c r="N40" s="116" t="s">
        <v>236</v>
      </c>
      <c r="O40" s="116" t="s">
        <v>236</v>
      </c>
    </row>
    <row r="41" spans="2:17" x14ac:dyDescent="0.25">
      <c r="B41" s="114" t="s">
        <v>91</v>
      </c>
      <c r="C41" s="193">
        <v>0.73860000000000003</v>
      </c>
      <c r="D41" s="116"/>
      <c r="E41" s="193">
        <v>0.19</v>
      </c>
      <c r="F41" s="116">
        <f t="shared" si="1"/>
        <v>-0.74275656647711896</v>
      </c>
      <c r="G41" s="193">
        <v>0.61960000000000004</v>
      </c>
      <c r="H41" s="116">
        <f t="shared" si="1"/>
        <v>2.2610526315789476</v>
      </c>
      <c r="I41" s="193">
        <v>0.76680000000000004</v>
      </c>
      <c r="J41" s="116">
        <f t="shared" si="1"/>
        <v>0.2375726275016139</v>
      </c>
      <c r="K41" s="193">
        <v>0.8076000000000001</v>
      </c>
      <c r="L41" s="116">
        <f t="shared" si="2"/>
        <v>5.3208137715180071E-2</v>
      </c>
      <c r="M41" s="193"/>
      <c r="N41" s="116" t="s">
        <v>236</v>
      </c>
      <c r="O41" s="116" t="s">
        <v>236</v>
      </c>
    </row>
    <row r="42" spans="2:17" x14ac:dyDescent="0.25">
      <c r="B42" s="114" t="s">
        <v>93</v>
      </c>
      <c r="C42" s="193">
        <v>0.69920000000000004</v>
      </c>
      <c r="D42" s="116"/>
      <c r="E42" s="193">
        <v>0.20379999999999998</v>
      </c>
      <c r="F42" s="116">
        <f t="shared" si="1"/>
        <v>-0.70852402745995424</v>
      </c>
      <c r="G42" s="193">
        <v>0.52300000000000002</v>
      </c>
      <c r="H42" s="116">
        <f t="shared" si="1"/>
        <v>1.5662414131501476</v>
      </c>
      <c r="I42" s="193">
        <v>0.69739999999999991</v>
      </c>
      <c r="J42" s="116">
        <f t="shared" si="1"/>
        <v>0.33346080305927317</v>
      </c>
      <c r="K42" s="193">
        <v>0.74459999999999993</v>
      </c>
      <c r="L42" s="116">
        <f t="shared" si="2"/>
        <v>6.767995411528549E-2</v>
      </c>
      <c r="M42" s="193"/>
      <c r="N42" s="116" t="s">
        <v>236</v>
      </c>
      <c r="O42" s="116" t="s">
        <v>236</v>
      </c>
    </row>
    <row r="43" spans="2:17" ht="15.75" x14ac:dyDescent="0.25">
      <c r="B43" s="117" t="s">
        <v>30</v>
      </c>
      <c r="C43" s="201">
        <v>0.7253556911866621</v>
      </c>
      <c r="D43" s="119"/>
      <c r="E43" s="201">
        <v>0.51022458290172568</v>
      </c>
      <c r="F43" s="119">
        <v>-0.29658705501157345</v>
      </c>
      <c r="G43" s="201">
        <v>0.51651565552296963</v>
      </c>
      <c r="H43" s="119">
        <v>1.2330006887292022E-2</v>
      </c>
      <c r="I43" s="201">
        <v>0.66840723443186234</v>
      </c>
      <c r="J43" s="119">
        <v>0.29406965168384525</v>
      </c>
      <c r="K43" s="201">
        <v>0.75711049413019116</v>
      </c>
      <c r="L43" s="119">
        <v>0.1327084075828795</v>
      </c>
      <c r="M43" s="195"/>
      <c r="N43" s="119" t="s">
        <v>236</v>
      </c>
      <c r="O43" s="119" t="s">
        <v>236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">
        <v>273</v>
      </c>
      <c r="O52" s="112" t="s">
        <v>274</v>
      </c>
    </row>
    <row r="53" spans="2:17" x14ac:dyDescent="0.25">
      <c r="B53" s="114" t="s">
        <v>71</v>
      </c>
      <c r="C53" s="193">
        <v>0.72629999999999995</v>
      </c>
      <c r="D53" s="116"/>
      <c r="E53" s="193">
        <v>0</v>
      </c>
      <c r="F53" s="116">
        <f t="shared" ref="F53:J64" si="3">IFERROR(E53/C53-1,"-")</f>
        <v>-1</v>
      </c>
      <c r="G53" s="193">
        <v>0</v>
      </c>
      <c r="H53" s="116" t="str">
        <f t="shared" si="3"/>
        <v>-</v>
      </c>
      <c r="I53" s="193">
        <v>0.43799999999999994</v>
      </c>
      <c r="J53" s="116" t="str">
        <f t="shared" si="3"/>
        <v>-</v>
      </c>
      <c r="K53" s="193">
        <v>0.79079999999999995</v>
      </c>
      <c r="L53" s="116">
        <f t="shared" ref="L53:L64" si="4">IFERROR(K53/I53-1,"-")</f>
        <v>0.80547945205479454</v>
      </c>
      <c r="M53" s="193">
        <v>0.80859999999999999</v>
      </c>
      <c r="N53" s="116">
        <v>2.2508851795649987E-2</v>
      </c>
      <c r="O53" s="116">
        <v>0.11331405755197577</v>
      </c>
    </row>
    <row r="54" spans="2:17" x14ac:dyDescent="0.25">
      <c r="B54" s="114" t="s">
        <v>73</v>
      </c>
      <c r="C54" s="193">
        <v>0.7256999999999999</v>
      </c>
      <c r="D54" s="116"/>
      <c r="E54" s="193">
        <v>0</v>
      </c>
      <c r="F54" s="116">
        <f t="shared" si="3"/>
        <v>-1</v>
      </c>
      <c r="G54" s="193">
        <v>0</v>
      </c>
      <c r="H54" s="116" t="str">
        <f t="shared" si="3"/>
        <v>-</v>
      </c>
      <c r="I54" s="193">
        <v>0.57200000000000006</v>
      </c>
      <c r="J54" s="116" t="str">
        <f t="shared" si="3"/>
        <v>-</v>
      </c>
      <c r="K54" s="193">
        <v>0.76780000000000004</v>
      </c>
      <c r="L54" s="116">
        <f t="shared" si="4"/>
        <v>0.3423076923076922</v>
      </c>
      <c r="M54" s="193">
        <v>0.89769999999999994</v>
      </c>
      <c r="N54" s="116">
        <v>0.16918468351133087</v>
      </c>
      <c r="O54" s="116">
        <v>0.23701253961692159</v>
      </c>
    </row>
    <row r="55" spans="2:17" x14ac:dyDescent="0.25">
      <c r="B55" s="114" t="s">
        <v>75</v>
      </c>
      <c r="C55" s="193">
        <v>0.72250000000000003</v>
      </c>
      <c r="D55" s="116"/>
      <c r="E55" s="193">
        <v>0</v>
      </c>
      <c r="F55" s="116">
        <f t="shared" si="3"/>
        <v>-1</v>
      </c>
      <c r="G55" s="193">
        <v>0</v>
      </c>
      <c r="H55" s="116" t="str">
        <f t="shared" si="3"/>
        <v>-</v>
      </c>
      <c r="I55" s="193">
        <v>0.66480000000000006</v>
      </c>
      <c r="J55" s="116" t="str">
        <f t="shared" si="3"/>
        <v>-</v>
      </c>
      <c r="K55" s="193">
        <v>0.74870000000000003</v>
      </c>
      <c r="L55" s="116">
        <f t="shared" si="4"/>
        <v>0.12620336943441623</v>
      </c>
      <c r="M55" s="193">
        <v>0.84279999999999999</v>
      </c>
      <c r="N55" s="116">
        <v>0.12568451983437945</v>
      </c>
      <c r="O55" s="116">
        <v>0.16650519031141853</v>
      </c>
    </row>
    <row r="56" spans="2:17" x14ac:dyDescent="0.25">
      <c r="B56" s="114" t="s">
        <v>77</v>
      </c>
      <c r="C56" s="193">
        <v>0.69620000000000004</v>
      </c>
      <c r="D56" s="116"/>
      <c r="E56" s="193">
        <v>0</v>
      </c>
      <c r="F56" s="116">
        <f t="shared" si="3"/>
        <v>-1</v>
      </c>
      <c r="G56" s="193">
        <v>0</v>
      </c>
      <c r="H56" s="116" t="str">
        <f t="shared" si="3"/>
        <v>-</v>
      </c>
      <c r="I56" s="193">
        <v>0.65489999999999993</v>
      </c>
      <c r="J56" s="116" t="str">
        <f t="shared" si="3"/>
        <v>-</v>
      </c>
      <c r="K56" s="193">
        <v>0.68180000000000007</v>
      </c>
      <c r="L56" s="116">
        <f t="shared" si="4"/>
        <v>4.1074973278363291E-2</v>
      </c>
      <c r="M56" s="193">
        <v>0.69059999999999999</v>
      </c>
      <c r="N56" s="116">
        <v>1.2907010853622669E-2</v>
      </c>
      <c r="O56" s="116">
        <v>-8.043665613329587E-3</v>
      </c>
    </row>
    <row r="57" spans="2:17" x14ac:dyDescent="0.25">
      <c r="B57" s="114" t="s">
        <v>79</v>
      </c>
      <c r="C57" s="193">
        <v>0.69819999999999993</v>
      </c>
      <c r="D57" s="116"/>
      <c r="E57" s="193">
        <v>0</v>
      </c>
      <c r="F57" s="116">
        <f t="shared" si="3"/>
        <v>-1</v>
      </c>
      <c r="G57" s="193">
        <v>0</v>
      </c>
      <c r="H57" s="116" t="str">
        <f t="shared" si="3"/>
        <v>-</v>
      </c>
      <c r="I57" s="193">
        <v>0.60740000000000005</v>
      </c>
      <c r="J57" s="116" t="str">
        <f t="shared" si="3"/>
        <v>-</v>
      </c>
      <c r="K57" s="193">
        <v>0.62229999999999996</v>
      </c>
      <c r="L57" s="116">
        <f t="shared" si="4"/>
        <v>2.4530786960816453E-2</v>
      </c>
      <c r="M57" s="193">
        <v>0.69530000000000003</v>
      </c>
      <c r="N57" s="116">
        <v>0.11730676522577554</v>
      </c>
      <c r="O57" s="116">
        <v>-4.1535376682897418E-3</v>
      </c>
    </row>
    <row r="58" spans="2:17" x14ac:dyDescent="0.25">
      <c r="B58" s="114" t="s">
        <v>81</v>
      </c>
      <c r="C58" s="193">
        <v>0.7651</v>
      </c>
      <c r="D58" s="116"/>
      <c r="E58" s="193">
        <v>0</v>
      </c>
      <c r="F58" s="116">
        <f t="shared" si="3"/>
        <v>-1</v>
      </c>
      <c r="G58" s="193">
        <v>0</v>
      </c>
      <c r="H58" s="116" t="str">
        <f t="shared" si="3"/>
        <v>-</v>
      </c>
      <c r="I58" s="193">
        <v>0.70400000000000007</v>
      </c>
      <c r="J58" s="116" t="str">
        <f t="shared" si="3"/>
        <v>-</v>
      </c>
      <c r="K58" s="193">
        <v>0.75269999999999992</v>
      </c>
      <c r="L58" s="116">
        <f t="shared" si="4"/>
        <v>6.9176136363636065E-2</v>
      </c>
      <c r="M58" s="193">
        <v>0.81299999999999994</v>
      </c>
      <c r="N58" s="116">
        <v>8.0111598246313198E-2</v>
      </c>
      <c r="O58" s="116">
        <v>6.2606195268592346E-2</v>
      </c>
    </row>
    <row r="59" spans="2:17" x14ac:dyDescent="0.25">
      <c r="B59" s="114" t="s">
        <v>83</v>
      </c>
      <c r="C59" s="193">
        <v>0.79220000000000002</v>
      </c>
      <c r="D59" s="116"/>
      <c r="E59" s="193">
        <v>0</v>
      </c>
      <c r="F59" s="116">
        <f t="shared" si="3"/>
        <v>-1</v>
      </c>
      <c r="G59" s="193">
        <v>0</v>
      </c>
      <c r="H59" s="116" t="str">
        <f t="shared" si="3"/>
        <v>-</v>
      </c>
      <c r="I59" s="193">
        <v>0.75650000000000006</v>
      </c>
      <c r="J59" s="116" t="str">
        <f t="shared" si="3"/>
        <v>-</v>
      </c>
      <c r="K59" s="193">
        <v>0.80590000000000006</v>
      </c>
      <c r="L59" s="116">
        <f t="shared" si="4"/>
        <v>6.5300727032385986E-2</v>
      </c>
      <c r="M59" s="193">
        <v>0.89379999999999993</v>
      </c>
      <c r="N59" s="116">
        <v>0.10907060429333648</v>
      </c>
      <c r="O59" s="116">
        <v>0.12825044180762424</v>
      </c>
    </row>
    <row r="60" spans="2:17" x14ac:dyDescent="0.25">
      <c r="B60" s="114" t="s">
        <v>85</v>
      </c>
      <c r="C60" s="193">
        <v>0.84560000000000002</v>
      </c>
      <c r="D60" s="116"/>
      <c r="E60" s="193">
        <v>0</v>
      </c>
      <c r="F60" s="116">
        <f t="shared" si="3"/>
        <v>-1</v>
      </c>
      <c r="G60" s="193">
        <v>0</v>
      </c>
      <c r="H60" s="116" t="str">
        <f t="shared" si="3"/>
        <v>-</v>
      </c>
      <c r="I60" s="193">
        <v>0.76190000000000002</v>
      </c>
      <c r="J60" s="116" t="str">
        <f t="shared" si="3"/>
        <v>-</v>
      </c>
      <c r="K60" s="193">
        <v>0.88529999999999998</v>
      </c>
      <c r="L60" s="116">
        <f t="shared" si="4"/>
        <v>0.1619635122719516</v>
      </c>
      <c r="M60" s="193">
        <v>0.91599999999999993</v>
      </c>
      <c r="N60" s="116">
        <v>3.4677510448435589E-2</v>
      </c>
      <c r="O60" s="116">
        <v>8.3254493850520195E-2</v>
      </c>
    </row>
    <row r="61" spans="2:17" x14ac:dyDescent="0.25">
      <c r="B61" s="114" t="s">
        <v>87</v>
      </c>
      <c r="C61" s="193">
        <v>0.80269999999999997</v>
      </c>
      <c r="D61" s="116"/>
      <c r="E61" s="193">
        <v>0</v>
      </c>
      <c r="F61" s="116">
        <f t="shared" si="3"/>
        <v>-1</v>
      </c>
      <c r="G61" s="193">
        <v>0</v>
      </c>
      <c r="H61" s="116" t="str">
        <f t="shared" si="3"/>
        <v>-</v>
      </c>
      <c r="I61" s="193">
        <v>0.7823</v>
      </c>
      <c r="J61" s="116" t="str">
        <f t="shared" si="3"/>
        <v>-</v>
      </c>
      <c r="K61" s="193">
        <v>0.81169999999999998</v>
      </c>
      <c r="L61" s="116">
        <f t="shared" si="4"/>
        <v>3.7581490476799262E-2</v>
      </c>
      <c r="M61" s="193"/>
      <c r="N61" s="116" t="s">
        <v>236</v>
      </c>
      <c r="O61" s="116" t="s">
        <v>236</v>
      </c>
    </row>
    <row r="62" spans="2:17" x14ac:dyDescent="0.25">
      <c r="B62" s="114" t="s">
        <v>89</v>
      </c>
      <c r="C62" s="193">
        <v>0.69019999999999992</v>
      </c>
      <c r="D62" s="116"/>
      <c r="E62" s="193">
        <v>0</v>
      </c>
      <c r="F62" s="116">
        <f t="shared" si="3"/>
        <v>-1</v>
      </c>
      <c r="G62" s="193">
        <v>0</v>
      </c>
      <c r="H62" s="116" t="str">
        <f t="shared" si="3"/>
        <v>-</v>
      </c>
      <c r="I62" s="193">
        <v>0.72109999999999996</v>
      </c>
      <c r="J62" s="116" t="str">
        <f t="shared" si="3"/>
        <v>-</v>
      </c>
      <c r="K62" s="193">
        <v>0.7712</v>
      </c>
      <c r="L62" s="116">
        <f t="shared" si="4"/>
        <v>6.9477187630009762E-2</v>
      </c>
      <c r="M62" s="193"/>
      <c r="N62" s="116" t="s">
        <v>236</v>
      </c>
      <c r="O62" s="116" t="s">
        <v>236</v>
      </c>
    </row>
    <row r="63" spans="2:17" x14ac:dyDescent="0.25">
      <c r="B63" s="114" t="s">
        <v>91</v>
      </c>
      <c r="C63" s="193">
        <v>0.75629999999999997</v>
      </c>
      <c r="D63" s="116"/>
      <c r="E63" s="193">
        <v>0</v>
      </c>
      <c r="F63" s="116">
        <f t="shared" si="3"/>
        <v>-1</v>
      </c>
      <c r="G63" s="193">
        <v>0</v>
      </c>
      <c r="H63" s="116" t="str">
        <f t="shared" si="3"/>
        <v>-</v>
      </c>
      <c r="I63" s="193">
        <v>0.77170000000000005</v>
      </c>
      <c r="J63" s="116" t="str">
        <f t="shared" si="3"/>
        <v>-</v>
      </c>
      <c r="K63" s="193">
        <v>0.80299999999999994</v>
      </c>
      <c r="L63" s="116">
        <f t="shared" si="4"/>
        <v>4.0559803032266251E-2</v>
      </c>
      <c r="M63" s="193"/>
      <c r="N63" s="116" t="s">
        <v>236</v>
      </c>
      <c r="O63" s="116" t="s">
        <v>236</v>
      </c>
    </row>
    <row r="64" spans="2:17" x14ac:dyDescent="0.25">
      <c r="B64" s="114" t="s">
        <v>93</v>
      </c>
      <c r="C64" s="193">
        <v>0.71970000000000001</v>
      </c>
      <c r="D64" s="116"/>
      <c r="E64" s="193">
        <v>0</v>
      </c>
      <c r="F64" s="116">
        <f t="shared" si="3"/>
        <v>-1</v>
      </c>
      <c r="G64" s="193">
        <v>0</v>
      </c>
      <c r="H64" s="116" t="str">
        <f t="shared" si="3"/>
        <v>-</v>
      </c>
      <c r="I64" s="193">
        <v>0.69019999999999992</v>
      </c>
      <c r="J64" s="116" t="str">
        <f t="shared" si="3"/>
        <v>-</v>
      </c>
      <c r="K64" s="193">
        <v>0.73840000000000006</v>
      </c>
      <c r="L64" s="116">
        <f t="shared" si="4"/>
        <v>6.9834830483917809E-2</v>
      </c>
      <c r="M64" s="193"/>
      <c r="N64" s="116" t="s">
        <v>236</v>
      </c>
      <c r="O64" s="116" t="s">
        <v>236</v>
      </c>
    </row>
    <row r="65" spans="2:17" ht="15.75" x14ac:dyDescent="0.25">
      <c r="B65" s="117" t="s">
        <v>30</v>
      </c>
      <c r="C65" s="201">
        <v>0.74534296318442883</v>
      </c>
      <c r="D65" s="119"/>
      <c r="E65" s="201">
        <v>0.51812467109371418</v>
      </c>
      <c r="F65" s="119">
        <v>-0.30485065709876624</v>
      </c>
      <c r="G65" s="201">
        <v>0.52124365322614574</v>
      </c>
      <c r="H65" s="119">
        <v>6.0197522072200638E-3</v>
      </c>
      <c r="I65" s="201">
        <v>0.67804411957207555</v>
      </c>
      <c r="J65" s="119">
        <v>0.3008199051929763</v>
      </c>
      <c r="K65" s="201">
        <v>0.76577549497344044</v>
      </c>
      <c r="L65" s="119">
        <v>0.12938888911348956</v>
      </c>
      <c r="M65" s="200"/>
      <c r="N65" s="199" t="s">
        <v>236</v>
      </c>
      <c r="O65" s="199" t="s">
        <v>236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">
        <v>273</v>
      </c>
      <c r="O74" s="112" t="s">
        <v>274</v>
      </c>
    </row>
    <row r="75" spans="2:17" x14ac:dyDescent="0.25">
      <c r="B75" s="114" t="s">
        <v>71</v>
      </c>
      <c r="C75" s="193">
        <v>0.74809999999999999</v>
      </c>
      <c r="D75" s="116"/>
      <c r="E75" s="193">
        <v>0</v>
      </c>
      <c r="F75" s="116">
        <f t="shared" ref="F75:J86" si="5">IFERROR(E75/C75-1,"-")</f>
        <v>-1</v>
      </c>
      <c r="G75" s="193">
        <v>0</v>
      </c>
      <c r="H75" s="116" t="str">
        <f t="shared" si="5"/>
        <v>-</v>
      </c>
      <c r="I75" s="193">
        <v>0.48100000000000004</v>
      </c>
      <c r="J75" s="116" t="str">
        <f t="shared" si="5"/>
        <v>-</v>
      </c>
      <c r="K75" s="193">
        <v>0.80359999999999998</v>
      </c>
      <c r="L75" s="116">
        <f t="shared" ref="L75:L86" si="6">IFERROR(K75/I75-1,"-")</f>
        <v>0.67068607068607045</v>
      </c>
      <c r="M75" s="193">
        <v>0.83989999999999998</v>
      </c>
      <c r="N75" s="116">
        <v>4.517172722747631E-2</v>
      </c>
      <c r="O75" s="116">
        <v>0.12271086753107863</v>
      </c>
    </row>
    <row r="76" spans="2:17" x14ac:dyDescent="0.25">
      <c r="B76" s="114" t="s">
        <v>73</v>
      </c>
      <c r="C76" s="193">
        <v>0.74540000000000006</v>
      </c>
      <c r="D76" s="116"/>
      <c r="E76" s="193">
        <v>0</v>
      </c>
      <c r="F76" s="116">
        <f t="shared" si="5"/>
        <v>-1</v>
      </c>
      <c r="G76" s="193">
        <v>0</v>
      </c>
      <c r="H76" s="116" t="str">
        <f t="shared" si="5"/>
        <v>-</v>
      </c>
      <c r="I76" s="193">
        <v>0.61370000000000002</v>
      </c>
      <c r="J76" s="116" t="str">
        <f t="shared" si="5"/>
        <v>-</v>
      </c>
      <c r="K76" s="193">
        <v>0.79700000000000004</v>
      </c>
      <c r="L76" s="116">
        <f t="shared" si="6"/>
        <v>0.29868013687469452</v>
      </c>
      <c r="M76" s="193">
        <v>0.86670000000000003</v>
      </c>
      <c r="N76" s="116">
        <v>8.7452948557088961E-2</v>
      </c>
      <c r="O76" s="116">
        <v>0.16273141937214919</v>
      </c>
    </row>
    <row r="77" spans="2:17" x14ac:dyDescent="0.25">
      <c r="B77" s="114" t="s">
        <v>75</v>
      </c>
      <c r="C77" s="193">
        <v>0.6923999999999999</v>
      </c>
      <c r="D77" s="116"/>
      <c r="E77" s="193">
        <v>0</v>
      </c>
      <c r="F77" s="116">
        <f t="shared" si="5"/>
        <v>-1</v>
      </c>
      <c r="G77" s="193">
        <v>0</v>
      </c>
      <c r="H77" s="116" t="str">
        <f t="shared" si="5"/>
        <v>-</v>
      </c>
      <c r="I77" s="193">
        <v>0.62139999999999995</v>
      </c>
      <c r="J77" s="116" t="str">
        <f t="shared" si="5"/>
        <v>-</v>
      </c>
      <c r="K77" s="193">
        <v>0.70279999999999998</v>
      </c>
      <c r="L77" s="116">
        <f t="shared" si="6"/>
        <v>0.13099452848406834</v>
      </c>
      <c r="M77" s="193">
        <v>0.80810000000000004</v>
      </c>
      <c r="N77" s="116">
        <v>0.14982925441092787</v>
      </c>
      <c r="O77" s="116">
        <v>0.16709994222992508</v>
      </c>
    </row>
    <row r="78" spans="2:17" x14ac:dyDescent="0.25">
      <c r="B78" s="114" t="s">
        <v>77</v>
      </c>
      <c r="C78" s="193">
        <v>0.61599999999999999</v>
      </c>
      <c r="D78" s="116"/>
      <c r="E78" s="193">
        <v>0</v>
      </c>
      <c r="F78" s="116">
        <f t="shared" si="5"/>
        <v>-1</v>
      </c>
      <c r="G78" s="193">
        <v>0</v>
      </c>
      <c r="H78" s="116" t="str">
        <f t="shared" si="5"/>
        <v>-</v>
      </c>
      <c r="I78" s="193">
        <v>0.49450000000000005</v>
      </c>
      <c r="J78" s="116" t="str">
        <f t="shared" si="5"/>
        <v>-</v>
      </c>
      <c r="K78" s="193">
        <v>0.64980000000000004</v>
      </c>
      <c r="L78" s="116">
        <f t="shared" si="6"/>
        <v>0.31405460060667334</v>
      </c>
      <c r="M78" s="193">
        <v>0.67090000000000005</v>
      </c>
      <c r="N78" s="116">
        <v>3.2471529701446622E-2</v>
      </c>
      <c r="O78" s="116">
        <v>8.9123376623376771E-2</v>
      </c>
    </row>
    <row r="79" spans="2:17" x14ac:dyDescent="0.25">
      <c r="B79" s="114" t="s">
        <v>79</v>
      </c>
      <c r="C79" s="193">
        <v>0.58689999999999998</v>
      </c>
      <c r="D79" s="116"/>
      <c r="E79" s="193">
        <v>0</v>
      </c>
      <c r="F79" s="116">
        <f t="shared" si="5"/>
        <v>-1</v>
      </c>
      <c r="G79" s="193">
        <v>0</v>
      </c>
      <c r="H79" s="116" t="str">
        <f t="shared" si="5"/>
        <v>-</v>
      </c>
      <c r="I79" s="193">
        <v>0.54649999999999999</v>
      </c>
      <c r="J79" s="116" t="str">
        <f t="shared" si="5"/>
        <v>-</v>
      </c>
      <c r="K79" s="193">
        <v>0.60970000000000002</v>
      </c>
      <c r="L79" s="116">
        <f t="shared" si="6"/>
        <v>0.1156450137236964</v>
      </c>
      <c r="M79" s="193">
        <v>0.62439999999999996</v>
      </c>
      <c r="N79" s="116">
        <v>2.4110218140068751E-2</v>
      </c>
      <c r="O79" s="116">
        <v>6.3895041744760572E-2</v>
      </c>
    </row>
    <row r="80" spans="2:17" x14ac:dyDescent="0.25">
      <c r="B80" s="114" t="s">
        <v>81</v>
      </c>
      <c r="C80" s="193">
        <v>0.62090000000000001</v>
      </c>
      <c r="D80" s="116"/>
      <c r="E80" s="193">
        <v>0</v>
      </c>
      <c r="F80" s="116">
        <f t="shared" si="5"/>
        <v>-1</v>
      </c>
      <c r="G80" s="193">
        <v>0</v>
      </c>
      <c r="H80" s="116" t="str">
        <f t="shared" si="5"/>
        <v>-</v>
      </c>
      <c r="I80" s="193">
        <v>0.61799999999999999</v>
      </c>
      <c r="J80" s="116" t="str">
        <f t="shared" si="5"/>
        <v>-</v>
      </c>
      <c r="K80" s="193">
        <v>0.62639999999999996</v>
      </c>
      <c r="L80" s="116">
        <f t="shared" si="6"/>
        <v>1.3592233009708687E-2</v>
      </c>
      <c r="M80" s="193">
        <v>0.68590000000000007</v>
      </c>
      <c r="N80" s="116">
        <v>9.4987228607918528E-2</v>
      </c>
      <c r="O80" s="116">
        <v>0.10468674504751174</v>
      </c>
    </row>
    <row r="81" spans="2:17" x14ac:dyDescent="0.25">
      <c r="B81" s="114" t="s">
        <v>83</v>
      </c>
      <c r="C81" s="193">
        <v>0.57679999999999998</v>
      </c>
      <c r="D81" s="116"/>
      <c r="E81" s="193">
        <v>0</v>
      </c>
      <c r="F81" s="116">
        <f t="shared" si="5"/>
        <v>-1</v>
      </c>
      <c r="G81" s="193">
        <v>0</v>
      </c>
      <c r="H81" s="116" t="str">
        <f t="shared" si="5"/>
        <v>-</v>
      </c>
      <c r="I81" s="193">
        <v>0.6409999999999999</v>
      </c>
      <c r="J81" s="116" t="str">
        <f t="shared" si="5"/>
        <v>-</v>
      </c>
      <c r="K81" s="193">
        <v>0.62450000000000006</v>
      </c>
      <c r="L81" s="116">
        <f t="shared" si="6"/>
        <v>-2.5741029641185409E-2</v>
      </c>
      <c r="M81" s="193">
        <v>0.7752</v>
      </c>
      <c r="N81" s="116">
        <v>0.24131305044035223</v>
      </c>
      <c r="O81" s="116">
        <v>0.3439667128987518</v>
      </c>
    </row>
    <row r="82" spans="2:17" x14ac:dyDescent="0.25">
      <c r="B82" s="114" t="s">
        <v>85</v>
      </c>
      <c r="C82" s="193">
        <v>0.63690000000000002</v>
      </c>
      <c r="D82" s="116"/>
      <c r="E82" s="193">
        <v>0</v>
      </c>
      <c r="F82" s="116">
        <f t="shared" si="5"/>
        <v>-1</v>
      </c>
      <c r="G82" s="193">
        <v>0</v>
      </c>
      <c r="H82" s="116" t="str">
        <f t="shared" si="5"/>
        <v>-</v>
      </c>
      <c r="I82" s="193">
        <v>0.64529999999999998</v>
      </c>
      <c r="J82" s="116" t="str">
        <f t="shared" si="5"/>
        <v>-</v>
      </c>
      <c r="K82" s="193">
        <v>0.66010000000000002</v>
      </c>
      <c r="L82" s="116">
        <f t="shared" si="6"/>
        <v>2.2935068960173721E-2</v>
      </c>
      <c r="M82" s="193">
        <v>0.81310000000000004</v>
      </c>
      <c r="N82" s="116">
        <v>0.23178306317224662</v>
      </c>
      <c r="O82" s="116">
        <v>0.27665253571989323</v>
      </c>
    </row>
    <row r="83" spans="2:17" x14ac:dyDescent="0.25">
      <c r="B83" s="114" t="s">
        <v>87</v>
      </c>
      <c r="C83" s="193">
        <v>0.69290000000000007</v>
      </c>
      <c r="D83" s="116"/>
      <c r="E83" s="193">
        <v>0</v>
      </c>
      <c r="F83" s="116">
        <f t="shared" si="5"/>
        <v>-1</v>
      </c>
      <c r="G83" s="193">
        <v>0</v>
      </c>
      <c r="H83" s="116" t="str">
        <f t="shared" si="5"/>
        <v>-</v>
      </c>
      <c r="I83" s="193">
        <v>0.67049999999999998</v>
      </c>
      <c r="J83" s="116" t="str">
        <f t="shared" si="5"/>
        <v>-</v>
      </c>
      <c r="K83" s="193">
        <v>0.70979999999999999</v>
      </c>
      <c r="L83" s="116">
        <f t="shared" si="6"/>
        <v>5.8612975391498789E-2</v>
      </c>
      <c r="M83" s="193"/>
      <c r="N83" s="116" t="s">
        <v>236</v>
      </c>
      <c r="O83" s="116" t="s">
        <v>236</v>
      </c>
    </row>
    <row r="84" spans="2:17" x14ac:dyDescent="0.25">
      <c r="B84" s="114" t="s">
        <v>89</v>
      </c>
      <c r="C84" s="193">
        <v>0.5343</v>
      </c>
      <c r="D84" s="116"/>
      <c r="E84" s="193">
        <v>0</v>
      </c>
      <c r="F84" s="116">
        <f t="shared" si="5"/>
        <v>-1</v>
      </c>
      <c r="G84" s="193">
        <v>0</v>
      </c>
      <c r="H84" s="116" t="str">
        <f t="shared" si="5"/>
        <v>-</v>
      </c>
      <c r="I84" s="193">
        <v>0.59150000000000003</v>
      </c>
      <c r="J84" s="116" t="str">
        <f t="shared" si="5"/>
        <v>-</v>
      </c>
      <c r="K84" s="193">
        <v>0.6543000000000001</v>
      </c>
      <c r="L84" s="116">
        <f t="shared" si="6"/>
        <v>0.10617075232459872</v>
      </c>
      <c r="M84" s="193"/>
      <c r="N84" s="116" t="s">
        <v>236</v>
      </c>
      <c r="O84" s="116" t="s">
        <v>236</v>
      </c>
    </row>
    <row r="85" spans="2:17" x14ac:dyDescent="0.25">
      <c r="B85" s="114" t="s">
        <v>91</v>
      </c>
      <c r="C85" s="193">
        <v>0.66700000000000004</v>
      </c>
      <c r="D85" s="116"/>
      <c r="E85" s="193">
        <v>0</v>
      </c>
      <c r="F85" s="116">
        <f t="shared" si="5"/>
        <v>-1</v>
      </c>
      <c r="G85" s="193">
        <v>0</v>
      </c>
      <c r="H85" s="116" t="str">
        <f t="shared" si="5"/>
        <v>-</v>
      </c>
      <c r="I85" s="193">
        <v>0.73580000000000001</v>
      </c>
      <c r="J85" s="116" t="str">
        <f t="shared" si="5"/>
        <v>-</v>
      </c>
      <c r="K85" s="193">
        <v>0.83599999999999997</v>
      </c>
      <c r="L85" s="116">
        <f t="shared" si="6"/>
        <v>0.13617830932318564</v>
      </c>
      <c r="M85" s="193"/>
      <c r="N85" s="116" t="s">
        <v>236</v>
      </c>
      <c r="O85" s="116" t="s">
        <v>236</v>
      </c>
    </row>
    <row r="86" spans="2:17" x14ac:dyDescent="0.25">
      <c r="B86" s="114" t="s">
        <v>93</v>
      </c>
      <c r="C86" s="193">
        <v>0.61619999999999997</v>
      </c>
      <c r="D86" s="116"/>
      <c r="E86" s="193">
        <v>0</v>
      </c>
      <c r="F86" s="116">
        <f t="shared" si="5"/>
        <v>-1</v>
      </c>
      <c r="G86" s="193">
        <v>0</v>
      </c>
      <c r="H86" s="116" t="str">
        <f t="shared" si="5"/>
        <v>-</v>
      </c>
      <c r="I86" s="193">
        <v>0.74580000000000002</v>
      </c>
      <c r="J86" s="116" t="str">
        <f t="shared" si="5"/>
        <v>-</v>
      </c>
      <c r="K86" s="193">
        <v>0.78299999999999992</v>
      </c>
      <c r="L86" s="116">
        <f t="shared" si="6"/>
        <v>4.9879324215607257E-2</v>
      </c>
      <c r="M86" s="193"/>
      <c r="N86" s="116" t="s">
        <v>236</v>
      </c>
      <c r="O86" s="116" t="s">
        <v>236</v>
      </c>
    </row>
    <row r="87" spans="2:17" ht="15.75" x14ac:dyDescent="0.25">
      <c r="B87" s="117" t="s">
        <v>30</v>
      </c>
      <c r="C87" s="201">
        <v>0.64448333333333341</v>
      </c>
      <c r="D87" s="119"/>
      <c r="E87" s="201">
        <v>0</v>
      </c>
      <c r="F87" s="119">
        <v>-1</v>
      </c>
      <c r="G87" s="201">
        <v>0</v>
      </c>
      <c r="H87" s="119" t="s">
        <v>236</v>
      </c>
      <c r="I87" s="201">
        <v>0.61708333333333332</v>
      </c>
      <c r="J87" s="119" t="s">
        <v>236</v>
      </c>
      <c r="K87" s="201">
        <v>0.7047500000000001</v>
      </c>
      <c r="L87" s="119">
        <v>0.14206617150573964</v>
      </c>
      <c r="M87" s="198">
        <v>0.76052500000000001</v>
      </c>
      <c r="N87" s="199">
        <v>0.11508259413401989</v>
      </c>
      <c r="O87" s="199">
        <v>0.16464071526815749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93">
        <v>0.75349999999999995</v>
      </c>
      <c r="D97" s="116"/>
      <c r="E97" s="193">
        <v>0.74680000000000002</v>
      </c>
      <c r="F97" s="116">
        <f t="shared" ref="F97:J108" si="7">IFERROR(E97/C97-1,"-")</f>
        <v>-8.8918380889182469E-3</v>
      </c>
      <c r="G97" s="193">
        <v>0.12839999999999999</v>
      </c>
      <c r="H97" s="116">
        <f t="shared" si="7"/>
        <v>-0.82806641671130155</v>
      </c>
      <c r="I97" s="193">
        <v>0.54770000000000008</v>
      </c>
      <c r="J97" s="116">
        <f t="shared" si="7"/>
        <v>3.2655763239875402</v>
      </c>
      <c r="K97" s="193">
        <v>0.72870000000000001</v>
      </c>
      <c r="L97" s="116">
        <f t="shared" ref="L97:L108" si="8">IFERROR(K97/I97-1,"-")</f>
        <v>0.33047288661676077</v>
      </c>
      <c r="M97" s="193">
        <v>0.69540000000000002</v>
      </c>
      <c r="N97" s="116">
        <v>-4.5697818032111925E-2</v>
      </c>
      <c r="O97" s="116">
        <v>-7.7106834771068278E-2</v>
      </c>
    </row>
    <row r="98" spans="2:15" x14ac:dyDescent="0.25">
      <c r="B98" s="114" t="s">
        <v>73</v>
      </c>
      <c r="C98" s="193">
        <v>0.71219999999999994</v>
      </c>
      <c r="D98" s="116"/>
      <c r="E98" s="193">
        <v>0.65659999999999996</v>
      </c>
      <c r="F98" s="116">
        <f t="shared" si="7"/>
        <v>-7.8067958438640783E-2</v>
      </c>
      <c r="G98" s="193">
        <v>0.1741</v>
      </c>
      <c r="H98" s="116">
        <f t="shared" si="7"/>
        <v>-0.73484617727688084</v>
      </c>
      <c r="I98" s="193">
        <v>0.60609999999999997</v>
      </c>
      <c r="J98" s="116">
        <f t="shared" si="7"/>
        <v>2.481332567489948</v>
      </c>
      <c r="K98" s="193">
        <v>0.74080000000000001</v>
      </c>
      <c r="L98" s="116">
        <f t="shared" si="8"/>
        <v>0.2222405543639665</v>
      </c>
      <c r="M98" s="193">
        <v>0.74750000000000005</v>
      </c>
      <c r="N98" s="116">
        <v>9.0442764578835266E-3</v>
      </c>
      <c r="O98" s="116">
        <v>4.9564729008705566E-2</v>
      </c>
    </row>
    <row r="99" spans="2:15" x14ac:dyDescent="0.25">
      <c r="B99" s="114" t="s">
        <v>75</v>
      </c>
      <c r="C99" s="193">
        <v>0.68200000000000005</v>
      </c>
      <c r="D99" s="116"/>
      <c r="E99" s="193">
        <v>0.33539999999999998</v>
      </c>
      <c r="F99" s="116">
        <f t="shared" si="7"/>
        <v>-0.50821114369501474</v>
      </c>
      <c r="G99" s="193">
        <v>0.1898</v>
      </c>
      <c r="H99" s="116">
        <f t="shared" si="7"/>
        <v>-0.43410852713178294</v>
      </c>
      <c r="I99" s="193">
        <v>0.59889999999999999</v>
      </c>
      <c r="J99" s="116">
        <f t="shared" si="7"/>
        <v>2.1554267650158061</v>
      </c>
      <c r="K99" s="193">
        <v>0.69359999999999999</v>
      </c>
      <c r="L99" s="116">
        <f t="shared" si="8"/>
        <v>0.15812322591417605</v>
      </c>
      <c r="M99" s="193">
        <v>0.72849999999999993</v>
      </c>
      <c r="N99" s="116">
        <v>5.0317185697808409E-2</v>
      </c>
      <c r="O99" s="116">
        <v>6.8181818181817899E-2</v>
      </c>
    </row>
    <row r="100" spans="2:15" x14ac:dyDescent="0.25">
      <c r="B100" s="114" t="s">
        <v>77</v>
      </c>
      <c r="C100" s="193">
        <v>0.59870000000000001</v>
      </c>
      <c r="D100" s="116"/>
      <c r="E100" s="193">
        <v>0</v>
      </c>
      <c r="F100" s="116">
        <f t="shared" si="7"/>
        <v>-1</v>
      </c>
      <c r="G100" s="193">
        <v>0.20920000000000002</v>
      </c>
      <c r="H100" s="116" t="str">
        <f t="shared" si="7"/>
        <v>-</v>
      </c>
      <c r="I100" s="193">
        <v>0.57189999999999996</v>
      </c>
      <c r="J100" s="116">
        <f t="shared" si="7"/>
        <v>1.7337476099426383</v>
      </c>
      <c r="K100" s="193">
        <v>0.59079999999999999</v>
      </c>
      <c r="L100" s="116">
        <f t="shared" si="8"/>
        <v>3.3047735618115137E-2</v>
      </c>
      <c r="M100" s="193">
        <v>0.65599999999999992</v>
      </c>
      <c r="N100" s="116">
        <v>0.11035883547731884</v>
      </c>
      <c r="O100" s="116">
        <v>9.570736595957885E-2</v>
      </c>
    </row>
    <row r="101" spans="2:15" x14ac:dyDescent="0.25">
      <c r="B101" s="114" t="s">
        <v>79</v>
      </c>
      <c r="C101" s="193">
        <v>0.57700000000000007</v>
      </c>
      <c r="D101" s="116"/>
      <c r="E101" s="193">
        <v>0</v>
      </c>
      <c r="F101" s="116">
        <f t="shared" si="7"/>
        <v>-1</v>
      </c>
      <c r="G101" s="193">
        <v>0.26879999999999998</v>
      </c>
      <c r="H101" s="116" t="str">
        <f t="shared" si="7"/>
        <v>-</v>
      </c>
      <c r="I101" s="193">
        <v>0.44439999999999996</v>
      </c>
      <c r="J101" s="116">
        <f t="shared" si="7"/>
        <v>0.65327380952380953</v>
      </c>
      <c r="K101" s="193">
        <v>0.49170000000000003</v>
      </c>
      <c r="L101" s="116">
        <f t="shared" si="8"/>
        <v>0.10643564356435653</v>
      </c>
      <c r="M101" s="193">
        <v>0.51950000000000007</v>
      </c>
      <c r="N101" s="116">
        <v>5.6538539760016437E-2</v>
      </c>
      <c r="O101" s="116">
        <v>-9.9653379549393351E-2</v>
      </c>
    </row>
    <row r="102" spans="2:15" x14ac:dyDescent="0.25">
      <c r="B102" s="114" t="s">
        <v>81</v>
      </c>
      <c r="C102" s="193">
        <v>0.62519999999999998</v>
      </c>
      <c r="D102" s="116"/>
      <c r="E102" s="193">
        <v>0</v>
      </c>
      <c r="F102" s="116">
        <f t="shared" si="7"/>
        <v>-1</v>
      </c>
      <c r="G102" s="193">
        <v>0.34889999999999999</v>
      </c>
      <c r="H102" s="116" t="str">
        <f t="shared" si="7"/>
        <v>-</v>
      </c>
      <c r="I102" s="193">
        <v>0.5484</v>
      </c>
      <c r="J102" s="116">
        <f t="shared" si="7"/>
        <v>0.57179707652622525</v>
      </c>
      <c r="K102" s="193">
        <v>0.59560000000000002</v>
      </c>
      <c r="L102" s="116">
        <f t="shared" si="8"/>
        <v>8.6068563092633221E-2</v>
      </c>
      <c r="M102" s="193">
        <v>0.63919999999999999</v>
      </c>
      <c r="N102" s="116">
        <v>7.3203492276695759E-2</v>
      </c>
      <c r="O102" s="116">
        <v>2.2392834293026187E-2</v>
      </c>
    </row>
    <row r="103" spans="2:15" x14ac:dyDescent="0.25">
      <c r="B103" s="114" t="s">
        <v>83</v>
      </c>
      <c r="C103" s="193">
        <v>0.66189999999999993</v>
      </c>
      <c r="D103" s="116"/>
      <c r="E103" s="193">
        <v>0</v>
      </c>
      <c r="F103" s="116">
        <f t="shared" si="7"/>
        <v>-1</v>
      </c>
      <c r="G103" s="193">
        <v>0.46039999999999998</v>
      </c>
      <c r="H103" s="116" t="str">
        <f t="shared" si="7"/>
        <v>-</v>
      </c>
      <c r="I103" s="193">
        <v>0.66310000000000002</v>
      </c>
      <c r="J103" s="116">
        <f t="shared" si="7"/>
        <v>0.44026933101650756</v>
      </c>
      <c r="K103" s="193">
        <v>0.68840000000000001</v>
      </c>
      <c r="L103" s="116">
        <f t="shared" si="8"/>
        <v>3.8154124566430303E-2</v>
      </c>
      <c r="M103" s="193">
        <v>0.7591</v>
      </c>
      <c r="N103" s="116">
        <v>0.10270191748983137</v>
      </c>
      <c r="O103" s="116">
        <v>0.14684997733796656</v>
      </c>
    </row>
    <row r="104" spans="2:15" x14ac:dyDescent="0.25">
      <c r="B104" s="114" t="s">
        <v>85</v>
      </c>
      <c r="C104" s="193">
        <v>0.65969999999999995</v>
      </c>
      <c r="D104" s="116"/>
      <c r="E104" s="193">
        <v>0.30469999999999997</v>
      </c>
      <c r="F104" s="116">
        <f t="shared" si="7"/>
        <v>-0.53812338941943305</v>
      </c>
      <c r="G104" s="193">
        <v>0.53900000000000003</v>
      </c>
      <c r="H104" s="116">
        <f t="shared" si="7"/>
        <v>0.76895306859205803</v>
      </c>
      <c r="I104" s="193">
        <v>0.63380000000000003</v>
      </c>
      <c r="J104" s="116">
        <f t="shared" si="7"/>
        <v>0.1758812615955474</v>
      </c>
      <c r="K104" s="193">
        <v>0.60450000000000004</v>
      </c>
      <c r="L104" s="116">
        <f t="shared" si="8"/>
        <v>-4.6229094351530442E-2</v>
      </c>
      <c r="M104" s="193">
        <v>0.80459999999999998</v>
      </c>
      <c r="N104" s="116">
        <v>0.33101736972704709</v>
      </c>
      <c r="O104" s="116">
        <v>0.21964529331514338</v>
      </c>
    </row>
    <row r="105" spans="2:15" x14ac:dyDescent="0.25">
      <c r="B105" s="114" t="s">
        <v>87</v>
      </c>
      <c r="C105" s="193">
        <v>0.57499999999999996</v>
      </c>
      <c r="D105" s="116"/>
      <c r="E105" s="193">
        <v>0.2145</v>
      </c>
      <c r="F105" s="116">
        <f t="shared" si="7"/>
        <v>-0.62695652173913041</v>
      </c>
      <c r="G105" s="193">
        <v>0.50109999999999999</v>
      </c>
      <c r="H105" s="116">
        <f t="shared" si="7"/>
        <v>1.3361305361305362</v>
      </c>
      <c r="I105" s="193">
        <v>0.47960000000000003</v>
      </c>
      <c r="J105" s="116">
        <f t="shared" si="7"/>
        <v>-4.2905607663140999E-2</v>
      </c>
      <c r="K105" s="193">
        <v>0.61450000000000005</v>
      </c>
      <c r="L105" s="116">
        <f t="shared" si="8"/>
        <v>0.28127606338615507</v>
      </c>
      <c r="M105" s="193"/>
      <c r="N105" s="116" t="s">
        <v>236</v>
      </c>
      <c r="O105" s="116" t="s">
        <v>236</v>
      </c>
    </row>
    <row r="106" spans="2:15" x14ac:dyDescent="0.25">
      <c r="B106" s="114" t="s">
        <v>89</v>
      </c>
      <c r="C106" s="193">
        <v>0.53799999999999992</v>
      </c>
      <c r="D106" s="116"/>
      <c r="E106" s="193">
        <v>0.16219999999999998</v>
      </c>
      <c r="F106" s="116">
        <f t="shared" si="7"/>
        <v>-0.69851301115241626</v>
      </c>
      <c r="G106" s="193">
        <v>0.51880000000000004</v>
      </c>
      <c r="H106" s="116">
        <f t="shared" si="7"/>
        <v>2.1985203452527751</v>
      </c>
      <c r="I106" s="193">
        <v>0.56979999999999997</v>
      </c>
      <c r="J106" s="116">
        <f t="shared" si="7"/>
        <v>9.8303777949113158E-2</v>
      </c>
      <c r="K106" s="193">
        <v>0.56320000000000003</v>
      </c>
      <c r="L106" s="116">
        <f t="shared" si="8"/>
        <v>-1.1583011583011449E-2</v>
      </c>
      <c r="M106" s="193"/>
      <c r="N106" s="116" t="s">
        <v>236</v>
      </c>
      <c r="O106" s="116" t="s">
        <v>236</v>
      </c>
    </row>
    <row r="107" spans="2:15" x14ac:dyDescent="0.25">
      <c r="B107" s="114" t="s">
        <v>91</v>
      </c>
      <c r="C107" s="193">
        <v>0.66900000000000004</v>
      </c>
      <c r="D107" s="116"/>
      <c r="E107" s="193">
        <v>0.1744</v>
      </c>
      <c r="F107" s="116">
        <f t="shared" si="7"/>
        <v>-0.73931240657698061</v>
      </c>
      <c r="G107" s="193">
        <v>0.52800000000000002</v>
      </c>
      <c r="H107" s="116">
        <f t="shared" si="7"/>
        <v>2.0275229357798166</v>
      </c>
      <c r="I107" s="193">
        <v>0.66090000000000004</v>
      </c>
      <c r="J107" s="116">
        <f t="shared" si="7"/>
        <v>0.25170454545454546</v>
      </c>
      <c r="K107" s="193">
        <v>0.69450000000000001</v>
      </c>
      <c r="L107" s="116">
        <f t="shared" si="8"/>
        <v>5.0839763958238748E-2</v>
      </c>
      <c r="M107" s="193"/>
      <c r="N107" s="116" t="s">
        <v>236</v>
      </c>
      <c r="O107" s="116" t="s">
        <v>236</v>
      </c>
    </row>
    <row r="108" spans="2:15" x14ac:dyDescent="0.25">
      <c r="B108" s="114" t="s">
        <v>93</v>
      </c>
      <c r="C108" s="193">
        <v>0.67769999999999997</v>
      </c>
      <c r="D108" s="116"/>
      <c r="E108" s="193">
        <v>0.20399999999999999</v>
      </c>
      <c r="F108" s="116">
        <f t="shared" si="7"/>
        <v>-0.6989818503762727</v>
      </c>
      <c r="G108" s="193">
        <v>0.55759999999999998</v>
      </c>
      <c r="H108" s="116">
        <f t="shared" si="7"/>
        <v>1.7333333333333334</v>
      </c>
      <c r="I108" s="193">
        <v>0.68209999999999993</v>
      </c>
      <c r="J108" s="116">
        <f t="shared" si="7"/>
        <v>0.22327833572453359</v>
      </c>
      <c r="K108" s="193">
        <v>0.68709999999999993</v>
      </c>
      <c r="L108" s="116">
        <f t="shared" si="8"/>
        <v>7.3303034745637596E-3</v>
      </c>
      <c r="M108" s="193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201">
        <v>0.64415833333333339</v>
      </c>
      <c r="D109" s="119"/>
      <c r="E109" s="201">
        <v>0.23321666666666666</v>
      </c>
      <c r="F109" s="119">
        <v>-0.63795133184129171</v>
      </c>
      <c r="G109" s="201">
        <v>0.36867500000000003</v>
      </c>
      <c r="H109" s="119">
        <v>0.5808261273493891</v>
      </c>
      <c r="I109" s="201">
        <v>0.58389166666666659</v>
      </c>
      <c r="J109" s="119">
        <v>0.58375714834655601</v>
      </c>
      <c r="K109" s="201">
        <v>0.64111666666666667</v>
      </c>
      <c r="L109" s="119">
        <v>9.8006194071388997E-2</v>
      </c>
      <c r="M109" s="201">
        <v>0.69372499999999993</v>
      </c>
      <c r="N109" s="119">
        <v>8.2374805088450298E-2</v>
      </c>
      <c r="O109" s="119">
        <v>5.4224408711105232E-2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6AFF9-A8DC-44BE-943C-431AFAEADD38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AC0D-BBDD-492C-B0F4-1C4555CE2DDF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87.607011830140351</v>
      </c>
      <c r="D8" s="209">
        <v>91.167694722717641</v>
      </c>
      <c r="E8" s="209">
        <v>104.29345939097809</v>
      </c>
      <c r="F8" s="210">
        <v>110.86459717295421</v>
      </c>
      <c r="G8" s="209">
        <v>122.50112352490383</v>
      </c>
      <c r="H8" s="132">
        <f>G8/F8-1</f>
        <v>0.10496160766088458</v>
      </c>
      <c r="I8" s="132">
        <f t="shared" ref="I8:I18" si="0">G8/C8-1</f>
        <v>0.39830272675455514</v>
      </c>
      <c r="J8" s="208">
        <v>89.29</v>
      </c>
      <c r="K8" s="211">
        <v>93.95</v>
      </c>
      <c r="L8" s="211">
        <v>110.19</v>
      </c>
      <c r="M8" s="211">
        <v>2881.9099999999994</v>
      </c>
      <c r="N8" s="211">
        <v>3021.6</v>
      </c>
      <c r="O8" s="132">
        <f t="shared" ref="O8:O18" si="1">N8/M8-1</f>
        <v>4.8471326307900187E-2</v>
      </c>
      <c r="P8" s="212">
        <f t="shared" ref="P8:P18" si="2">N8/J8-1</f>
        <v>32.840295665808036</v>
      </c>
      <c r="R8" s="207" t="s">
        <v>43</v>
      </c>
      <c r="S8" s="208">
        <v>69.853986059802523</v>
      </c>
      <c r="T8" s="210">
        <v>34.951976543682953</v>
      </c>
      <c r="U8" s="210">
        <v>77.017720064690423</v>
      </c>
      <c r="V8" s="210">
        <v>89.579467058515803</v>
      </c>
      <c r="W8" s="210">
        <v>101.36928215841353</v>
      </c>
      <c r="X8" s="132">
        <f t="shared" ref="X8:X18" si="3">W8/V8-1</f>
        <v>0.13161291852960333</v>
      </c>
      <c r="Y8" s="132">
        <f t="shared" ref="Y8:Y18" si="4">W8/S8-1</f>
        <v>0.45115959555451157</v>
      </c>
      <c r="Z8" s="208">
        <v>38.11</v>
      </c>
      <c r="AA8" s="211">
        <v>57.12</v>
      </c>
      <c r="AB8" s="211">
        <v>88.4</v>
      </c>
      <c r="AC8" s="211">
        <v>2351.09</v>
      </c>
      <c r="AD8" s="211">
        <v>2491.5799999999995</v>
      </c>
      <c r="AE8" s="132">
        <f t="shared" ref="AE8:AE18" si="5">AD8/AC8-1</f>
        <v>5.9755262452734437E-2</v>
      </c>
      <c r="AF8" s="132">
        <f t="shared" ref="AF8:AF18" si="6">AD8/Z8-1</f>
        <v>64.378640776699015</v>
      </c>
      <c r="AH8" s="63" t="s">
        <v>43</v>
      </c>
      <c r="AI8" s="213">
        <v>935534411.23000002</v>
      </c>
      <c r="AJ8" s="131">
        <v>226823305.99000001</v>
      </c>
      <c r="AK8" s="131">
        <v>965949441.74999976</v>
      </c>
      <c r="AL8" s="131">
        <v>1145544683.48</v>
      </c>
      <c r="AM8" s="131">
        <v>1317355458.4700003</v>
      </c>
      <c r="AN8" s="132">
        <f t="shared" ref="AN8:AN18" si="7">AM8/AL8-1</f>
        <v>0.14998173136997495</v>
      </c>
      <c r="AO8" s="131">
        <f t="shared" ref="AO8:AO18" si="8">AM8-AL8</f>
        <v>171810774.99000025</v>
      </c>
      <c r="AP8" s="132">
        <f t="shared" ref="AP8:AP18" si="9">AM8/AI8-1</f>
        <v>0.40813148362762885</v>
      </c>
      <c r="AQ8" s="131">
        <f t="shared" ref="AQ8:AQ18" si="10">AM8-AI8</f>
        <v>381821047.24000025</v>
      </c>
      <c r="AR8" s="133">
        <f t="shared" ref="AR8:AR18" si="11">AM8/AM$8</f>
        <v>1</v>
      </c>
      <c r="AS8" s="214">
        <v>31355196.699999999</v>
      </c>
      <c r="AT8" s="215">
        <v>72974583.25</v>
      </c>
      <c r="AU8" s="215">
        <v>143721654.31</v>
      </c>
      <c r="AV8" s="215">
        <v>479474194.95999992</v>
      </c>
      <c r="AW8" s="215">
        <v>540414255.57000005</v>
      </c>
      <c r="AX8" s="132">
        <f t="shared" ref="AX8:AX18" si="12">AW8/AV8-1</f>
        <v>0.1270976858620807</v>
      </c>
      <c r="AY8" s="131">
        <f t="shared" ref="AY8:AY18" si="13">AW8-AV8</f>
        <v>60940060.610000134</v>
      </c>
      <c r="AZ8" s="132">
        <f t="shared" ref="AZ8:AZ18" si="14">AW8/AS8-1</f>
        <v>16.235237295449657</v>
      </c>
      <c r="BA8" s="131">
        <f t="shared" ref="BA8:BA18" si="15">AW8-AS8</f>
        <v>509059058.87000006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107.09425022569314</v>
      </c>
      <c r="D9" s="217">
        <v>118.12938654500434</v>
      </c>
      <c r="E9" s="217">
        <v>129.41671689371671</v>
      </c>
      <c r="F9" s="217">
        <v>135.32938384930677</v>
      </c>
      <c r="G9" s="217">
        <v>148.20504294707592</v>
      </c>
      <c r="H9" s="74">
        <f>G9/F9-1</f>
        <v>9.5143114758481362E-2</v>
      </c>
      <c r="I9" s="74">
        <f t="shared" si="0"/>
        <v>0.38387488249597768</v>
      </c>
      <c r="J9" s="216">
        <v>112.06</v>
      </c>
      <c r="K9" s="217">
        <v>116.97</v>
      </c>
      <c r="L9" s="217">
        <v>137.88999999999999</v>
      </c>
      <c r="M9" s="217">
        <v>141.62</v>
      </c>
      <c r="N9" s="217">
        <v>154.12</v>
      </c>
      <c r="O9" s="74">
        <f t="shared" si="1"/>
        <v>8.8264369439344792E-2</v>
      </c>
      <c r="P9" s="74">
        <f t="shared" si="2"/>
        <v>0.37533464215598777</v>
      </c>
      <c r="R9" s="15" t="s">
        <v>44</v>
      </c>
      <c r="S9" s="216">
        <v>89.728311190037815</v>
      </c>
      <c r="T9" s="217">
        <v>48.734157324451068</v>
      </c>
      <c r="U9" s="217">
        <v>103.86893611994266</v>
      </c>
      <c r="V9" s="217">
        <v>115.22566619359144</v>
      </c>
      <c r="W9" s="217">
        <v>126.89903352038823</v>
      </c>
      <c r="X9" s="74">
        <f t="shared" si="3"/>
        <v>0.10130874233510001</v>
      </c>
      <c r="Y9" s="74">
        <f t="shared" si="4"/>
        <v>0.41425857499564023</v>
      </c>
      <c r="Z9" s="216">
        <v>45.36</v>
      </c>
      <c r="AA9" s="217">
        <v>78.06</v>
      </c>
      <c r="AB9" s="217">
        <v>120.98</v>
      </c>
      <c r="AC9" s="217">
        <v>123.56</v>
      </c>
      <c r="AD9" s="217">
        <v>134.58000000000001</v>
      </c>
      <c r="AE9" s="74">
        <f t="shared" si="5"/>
        <v>8.9187439300744575E-2</v>
      </c>
      <c r="AF9" s="74">
        <f t="shared" si="6"/>
        <v>1.9669312169312172</v>
      </c>
      <c r="AH9" s="15" t="s">
        <v>44</v>
      </c>
      <c r="AI9" s="218">
        <v>420272107.06999999</v>
      </c>
      <c r="AJ9" s="52">
        <v>118972466.24000001</v>
      </c>
      <c r="AK9" s="52">
        <v>474431950.37999994</v>
      </c>
      <c r="AL9" s="52">
        <v>547891105.72000003</v>
      </c>
      <c r="AM9" s="52">
        <v>613491327.0999999</v>
      </c>
      <c r="AN9" s="74">
        <f t="shared" si="7"/>
        <v>0.11973222542788431</v>
      </c>
      <c r="AO9" s="52">
        <f t="shared" si="8"/>
        <v>65600221.379999876</v>
      </c>
      <c r="AP9" s="74">
        <f t="shared" si="9"/>
        <v>0.4597479032740508</v>
      </c>
      <c r="AQ9" s="52">
        <f t="shared" si="10"/>
        <v>193219220.02999991</v>
      </c>
      <c r="AR9" s="98">
        <f t="shared" si="11"/>
        <v>0.46569915747152973</v>
      </c>
      <c r="AS9" s="219">
        <v>13977196.050000001</v>
      </c>
      <c r="AT9" s="220">
        <v>39162329.240000002</v>
      </c>
      <c r="AU9" s="220">
        <v>70775134.709999993</v>
      </c>
      <c r="AV9" s="220">
        <v>73918162.939999998</v>
      </c>
      <c r="AW9" s="220">
        <v>82515651.780000001</v>
      </c>
      <c r="AX9" s="74">
        <f t="shared" si="12"/>
        <v>0.11631091058064658</v>
      </c>
      <c r="AY9" s="52">
        <f t="shared" si="13"/>
        <v>8597488.8400000036</v>
      </c>
      <c r="AZ9" s="74">
        <f t="shared" si="14"/>
        <v>4.903591212774038</v>
      </c>
      <c r="BA9" s="52">
        <f t="shared" si="15"/>
        <v>68538455.730000004</v>
      </c>
      <c r="BB9" s="98">
        <f t="shared" si="16"/>
        <v>0.15268962824262824</v>
      </c>
    </row>
    <row r="10" spans="2:54" x14ac:dyDescent="0.25">
      <c r="B10" s="19" t="s">
        <v>45</v>
      </c>
      <c r="C10" s="216">
        <v>84.560271430484576</v>
      </c>
      <c r="D10" s="217">
        <v>74.977259295375134</v>
      </c>
      <c r="E10" s="217">
        <v>91.03757941935082</v>
      </c>
      <c r="F10" s="217">
        <v>98.7961519558433</v>
      </c>
      <c r="G10" s="217">
        <v>112.77171354055929</v>
      </c>
      <c r="H10" s="74">
        <f>G10/F10-1</f>
        <v>0.14145856197883422</v>
      </c>
      <c r="I10" s="74">
        <f t="shared" si="0"/>
        <v>0.33362525489605144</v>
      </c>
      <c r="J10" s="216">
        <v>77.900000000000006</v>
      </c>
      <c r="K10" s="217">
        <v>79.650000000000006</v>
      </c>
      <c r="L10" s="217">
        <v>93.63</v>
      </c>
      <c r="M10" s="217">
        <v>105.79</v>
      </c>
      <c r="N10" s="217">
        <v>121.88</v>
      </c>
      <c r="O10" s="74">
        <f t="shared" si="1"/>
        <v>0.15209377067775764</v>
      </c>
      <c r="P10" s="74">
        <f t="shared" si="2"/>
        <v>0.56456996148908845</v>
      </c>
      <c r="R10" s="19" t="s">
        <v>45</v>
      </c>
      <c r="S10" s="216">
        <v>67.645979202866215</v>
      </c>
      <c r="T10" s="217">
        <v>23.894748836172461</v>
      </c>
      <c r="U10" s="217">
        <v>66.784818024891734</v>
      </c>
      <c r="V10" s="217">
        <v>80.158697360179417</v>
      </c>
      <c r="W10" s="217">
        <v>94.13841659649637</v>
      </c>
      <c r="X10" s="74">
        <f t="shared" si="3"/>
        <v>0.1744005291590689</v>
      </c>
      <c r="Y10" s="74">
        <f t="shared" si="4"/>
        <v>0.39163358570331175</v>
      </c>
      <c r="Z10" s="216">
        <v>32.33</v>
      </c>
      <c r="AA10" s="217">
        <v>45.19</v>
      </c>
      <c r="AB10" s="217">
        <v>75.23</v>
      </c>
      <c r="AC10" s="217">
        <v>86.88</v>
      </c>
      <c r="AD10" s="217">
        <v>101.61</v>
      </c>
      <c r="AE10" s="74">
        <f t="shared" si="5"/>
        <v>0.1695441988950277</v>
      </c>
      <c r="AF10" s="74">
        <f t="shared" si="6"/>
        <v>2.1429013300340243</v>
      </c>
      <c r="AH10" s="19" t="s">
        <v>45</v>
      </c>
      <c r="AI10" s="218">
        <v>258423325.46999997</v>
      </c>
      <c r="AJ10" s="52">
        <v>37311445.389999993</v>
      </c>
      <c r="AK10" s="52">
        <v>235016125.90000001</v>
      </c>
      <c r="AL10" s="52">
        <v>277934126.69999999</v>
      </c>
      <c r="AM10" s="52">
        <v>331116061.97000003</v>
      </c>
      <c r="AN10" s="74">
        <f t="shared" si="7"/>
        <v>0.19134726599229102</v>
      </c>
      <c r="AO10" s="52">
        <f t="shared" si="8"/>
        <v>53181935.270000041</v>
      </c>
      <c r="AP10" s="74">
        <f t="shared" si="9"/>
        <v>0.28129324768881547</v>
      </c>
      <c r="AQ10" s="52">
        <f t="shared" si="10"/>
        <v>72692736.50000006</v>
      </c>
      <c r="AR10" s="98">
        <f t="shared" si="11"/>
        <v>0.2513490644010114</v>
      </c>
      <c r="AS10" s="219">
        <v>6819489.8799999999</v>
      </c>
      <c r="AT10" s="220">
        <v>13794386</v>
      </c>
      <c r="AU10" s="220">
        <v>34927582.460000001</v>
      </c>
      <c r="AV10" s="220">
        <v>38148885.149999999</v>
      </c>
      <c r="AW10" s="220">
        <v>46238626.32</v>
      </c>
      <c r="AX10" s="74">
        <f t="shared" si="12"/>
        <v>0.21205707947142982</v>
      </c>
      <c r="AY10" s="52">
        <f t="shared" si="13"/>
        <v>8089741.1700000018</v>
      </c>
      <c r="AZ10" s="74">
        <f t="shared" si="14"/>
        <v>5.7803643870206907</v>
      </c>
      <c r="BA10" s="52">
        <f t="shared" si="15"/>
        <v>39419136.439999998</v>
      </c>
      <c r="BB10" s="98">
        <f t="shared" si="16"/>
        <v>8.5561448173179608E-2</v>
      </c>
    </row>
    <row r="11" spans="2:54" x14ac:dyDescent="0.25">
      <c r="B11" s="19" t="s">
        <v>46</v>
      </c>
      <c r="C11" s="216">
        <v>67.83784384733589</v>
      </c>
      <c r="D11" s="217">
        <v>61.230435263999148</v>
      </c>
      <c r="E11" s="217">
        <v>72.462571077646587</v>
      </c>
      <c r="F11" s="217">
        <v>76.989629021676222</v>
      </c>
      <c r="G11" s="217">
        <v>85.660168405121254</v>
      </c>
      <c r="H11" s="74">
        <f>G11/F11-1</f>
        <v>0.11261957608607087</v>
      </c>
      <c r="I11" s="74">
        <f t="shared" si="0"/>
        <v>0.26271950208047889</v>
      </c>
      <c r="J11" s="216">
        <v>55.16</v>
      </c>
      <c r="K11" s="217">
        <v>73.180000000000007</v>
      </c>
      <c r="L11" s="217">
        <v>83.27</v>
      </c>
      <c r="M11" s="217">
        <v>71.260000000000005</v>
      </c>
      <c r="N11" s="217">
        <v>93.58</v>
      </c>
      <c r="O11" s="74">
        <f t="shared" si="1"/>
        <v>0.31321919730564129</v>
      </c>
      <c r="P11" s="74">
        <f t="shared" si="2"/>
        <v>0.69651921682378548</v>
      </c>
      <c r="R11" s="19" t="s">
        <v>46</v>
      </c>
      <c r="S11" s="216">
        <v>46.144018760024657</v>
      </c>
      <c r="T11" s="217">
        <v>25.684427335737869</v>
      </c>
      <c r="U11" s="217">
        <v>48.95399893243102</v>
      </c>
      <c r="V11" s="217">
        <v>48.969435702641469</v>
      </c>
      <c r="W11" s="217">
        <v>59.573104626880856</v>
      </c>
      <c r="X11" s="74">
        <f t="shared" si="3"/>
        <v>0.21653647366141504</v>
      </c>
      <c r="Y11" s="74">
        <f t="shared" si="4"/>
        <v>0.29102549426167545</v>
      </c>
      <c r="Z11" s="216">
        <v>35.81</v>
      </c>
      <c r="AA11" s="217">
        <v>42.89</v>
      </c>
      <c r="AB11" s="217">
        <v>57.78</v>
      </c>
      <c r="AC11" s="217">
        <v>38.6</v>
      </c>
      <c r="AD11" s="217">
        <v>67.22</v>
      </c>
      <c r="AE11" s="74">
        <f t="shared" si="5"/>
        <v>0.74145077720207242</v>
      </c>
      <c r="AF11" s="74">
        <f t="shared" si="6"/>
        <v>0.87712929349343738</v>
      </c>
      <c r="AH11" s="19" t="s">
        <v>46</v>
      </c>
      <c r="AI11" s="218">
        <v>5796999.6100000003</v>
      </c>
      <c r="AJ11" s="52">
        <v>1832087.32</v>
      </c>
      <c r="AK11" s="52">
        <v>4813822.7299999995</v>
      </c>
      <c r="AL11" s="52">
        <v>5242528.4400000004</v>
      </c>
      <c r="AM11" s="52">
        <v>6408679.5099999998</v>
      </c>
      <c r="AN11" s="74">
        <f t="shared" si="7"/>
        <v>0.22244058059892935</v>
      </c>
      <c r="AO11" s="52">
        <f t="shared" si="8"/>
        <v>1166151.0699999994</v>
      </c>
      <c r="AP11" s="74">
        <f t="shared" si="9"/>
        <v>0.10551663638976838</v>
      </c>
      <c r="AQ11" s="52">
        <f t="shared" si="10"/>
        <v>611679.89999999944</v>
      </c>
      <c r="AR11" s="98">
        <f t="shared" si="11"/>
        <v>4.8648065856448132E-3</v>
      </c>
      <c r="AS11" s="219">
        <v>159869.15</v>
      </c>
      <c r="AT11" s="220">
        <v>515927.91</v>
      </c>
      <c r="AU11" s="220">
        <v>734438.98</v>
      </c>
      <c r="AV11" s="220">
        <v>538467.42000000004</v>
      </c>
      <c r="AW11" s="220">
        <v>937731.08</v>
      </c>
      <c r="AX11" s="74">
        <f t="shared" si="12"/>
        <v>0.7414815551886127</v>
      </c>
      <c r="AY11" s="52">
        <f t="shared" si="13"/>
        <v>399263.65999999992</v>
      </c>
      <c r="AZ11" s="74">
        <f t="shared" si="14"/>
        <v>4.8656162242684093</v>
      </c>
      <c r="BA11" s="52">
        <f t="shared" si="15"/>
        <v>777861.92999999993</v>
      </c>
      <c r="BB11" s="98">
        <f t="shared" si="16"/>
        <v>1.7352078897528921E-3</v>
      </c>
    </row>
    <row r="12" spans="2:54" x14ac:dyDescent="0.25">
      <c r="B12" s="19" t="s">
        <v>47</v>
      </c>
      <c r="C12" s="216">
        <v>140.81257935409093</v>
      </c>
      <c r="D12" s="217">
        <v>144.99240061998114</v>
      </c>
      <c r="E12" s="217">
        <v>208.47447148793344</v>
      </c>
      <c r="F12" s="217">
        <v>189.0541788468316</v>
      </c>
      <c r="G12" s="217">
        <v>196.30720748943347</v>
      </c>
      <c r="H12" s="74">
        <f t="shared" ref="H12:H18" si="17">G12/F12-1</f>
        <v>3.8364815244195993E-2</v>
      </c>
      <c r="I12" s="74">
        <f t="shared" si="0"/>
        <v>0.39410277398437765</v>
      </c>
      <c r="J12" s="216">
        <v>115.97</v>
      </c>
      <c r="K12" s="217">
        <v>98.08</v>
      </c>
      <c r="L12" s="217">
        <v>148.46</v>
      </c>
      <c r="M12" s="217">
        <v>260.63</v>
      </c>
      <c r="N12" s="217">
        <v>181.59</v>
      </c>
      <c r="O12" s="74">
        <f t="shared" si="1"/>
        <v>-0.30326516517668722</v>
      </c>
      <c r="P12" s="74">
        <f t="shared" si="2"/>
        <v>0.56583599206691382</v>
      </c>
      <c r="R12" s="19" t="s">
        <v>47</v>
      </c>
      <c r="S12" s="216">
        <v>103.675275925633</v>
      </c>
      <c r="T12" s="217">
        <v>27.032096047740097</v>
      </c>
      <c r="U12" s="217">
        <v>102.86059202015834</v>
      </c>
      <c r="V12" s="217">
        <v>102.69527251033416</v>
      </c>
      <c r="W12" s="217">
        <v>117.35860497486016</v>
      </c>
      <c r="X12" s="74">
        <f t="shared" si="3"/>
        <v>0.14278488294629565</v>
      </c>
      <c r="Y12" s="74">
        <f t="shared" si="4"/>
        <v>0.13198256698195143</v>
      </c>
      <c r="Z12" s="216">
        <v>30.83</v>
      </c>
      <c r="AA12" s="217">
        <v>19.96</v>
      </c>
      <c r="AB12" s="217">
        <v>75.36</v>
      </c>
      <c r="AC12" s="217">
        <v>149.65</v>
      </c>
      <c r="AD12" s="217">
        <v>108.8</v>
      </c>
      <c r="AE12" s="74">
        <f t="shared" si="5"/>
        <v>-0.27297026394921486</v>
      </c>
      <c r="AF12" s="74">
        <f t="shared" si="6"/>
        <v>2.529030165423289</v>
      </c>
      <c r="AH12" s="19" t="s">
        <v>47</v>
      </c>
      <c r="AI12" s="218">
        <v>39402178.230000004</v>
      </c>
      <c r="AJ12" s="52">
        <v>8544019.1500000022</v>
      </c>
      <c r="AK12" s="52">
        <v>40796466.149999999</v>
      </c>
      <c r="AL12" s="52">
        <v>38216897.450000003</v>
      </c>
      <c r="AM12" s="52">
        <v>36476203.18</v>
      </c>
      <c r="AN12" s="74">
        <f t="shared" si="7"/>
        <v>-4.554776515486092E-2</v>
      </c>
      <c r="AO12" s="52">
        <f t="shared" si="8"/>
        <v>-1740694.2700000033</v>
      </c>
      <c r="AP12" s="74">
        <f t="shared" si="9"/>
        <v>-7.4259220719229857E-2</v>
      </c>
      <c r="AQ12" s="52">
        <f t="shared" si="10"/>
        <v>-2925975.0500000045</v>
      </c>
      <c r="AR12" s="98">
        <f t="shared" si="11"/>
        <v>2.7688960443800113E-2</v>
      </c>
      <c r="AS12" s="219">
        <v>1311280.02</v>
      </c>
      <c r="AT12" s="220">
        <v>948643.2</v>
      </c>
      <c r="AU12" s="220">
        <v>3856905.82</v>
      </c>
      <c r="AV12" s="220">
        <v>7097745.8899999997</v>
      </c>
      <c r="AW12" s="220">
        <v>5217668.83</v>
      </c>
      <c r="AX12" s="74">
        <f t="shared" si="12"/>
        <v>-0.26488368126123485</v>
      </c>
      <c r="AY12" s="52">
        <f t="shared" si="13"/>
        <v>-1880077.0599999996</v>
      </c>
      <c r="AZ12" s="74">
        <f t="shared" si="14"/>
        <v>2.9790653029243899</v>
      </c>
      <c r="BA12" s="52">
        <f t="shared" si="15"/>
        <v>3906388.81</v>
      </c>
      <c r="BB12" s="98">
        <f t="shared" si="16"/>
        <v>9.6549429927541095E-3</v>
      </c>
    </row>
    <row r="13" spans="2:54" x14ac:dyDescent="0.25">
      <c r="B13" s="19" t="s">
        <v>48</v>
      </c>
      <c r="C13" s="216">
        <v>52.364545945140371</v>
      </c>
      <c r="D13" s="217">
        <v>44.030417051368687</v>
      </c>
      <c r="E13" s="217">
        <v>57.076518254425906</v>
      </c>
      <c r="F13" s="217">
        <v>64.343901682205754</v>
      </c>
      <c r="G13" s="217">
        <v>73.191215889220231</v>
      </c>
      <c r="H13" s="74">
        <f t="shared" si="17"/>
        <v>0.13750043089881814</v>
      </c>
      <c r="I13" s="74">
        <f t="shared" si="0"/>
        <v>0.39772463540310055</v>
      </c>
      <c r="J13" s="216">
        <v>52.16</v>
      </c>
      <c r="K13" s="217">
        <v>54.27</v>
      </c>
      <c r="L13" s="217">
        <v>65.010000000000005</v>
      </c>
      <c r="M13" s="217">
        <v>73.63</v>
      </c>
      <c r="N13" s="217">
        <v>80.91</v>
      </c>
      <c r="O13" s="74">
        <f t="shared" si="1"/>
        <v>9.8872742088822463E-2</v>
      </c>
      <c r="P13" s="74">
        <f t="shared" si="2"/>
        <v>0.55118865030674846</v>
      </c>
      <c r="R13" s="19" t="s">
        <v>48</v>
      </c>
      <c r="S13" s="216">
        <v>40.94765888397982</v>
      </c>
      <c r="T13" s="217">
        <v>19.599767421952055</v>
      </c>
      <c r="U13" s="217">
        <v>38.609511754839708</v>
      </c>
      <c r="V13" s="217">
        <v>50.259848423024231</v>
      </c>
      <c r="W13" s="217">
        <v>59.215273964141907</v>
      </c>
      <c r="X13" s="74">
        <f t="shared" si="3"/>
        <v>0.17818250197935659</v>
      </c>
      <c r="Y13" s="74">
        <f t="shared" si="4"/>
        <v>0.44612111114633302</v>
      </c>
      <c r="Z13" s="216">
        <v>26.21</v>
      </c>
      <c r="AA13" s="217">
        <v>33.47</v>
      </c>
      <c r="AB13" s="217">
        <v>48.64</v>
      </c>
      <c r="AC13" s="217">
        <v>58.27</v>
      </c>
      <c r="AD13" s="217">
        <v>68.53</v>
      </c>
      <c r="AE13" s="74">
        <f t="shared" si="5"/>
        <v>0.17607688347348538</v>
      </c>
      <c r="AF13" s="74">
        <f t="shared" si="6"/>
        <v>1.6146508966043496</v>
      </c>
      <c r="AH13" s="19" t="s">
        <v>48</v>
      </c>
      <c r="AI13" s="218">
        <v>102125940.82000001</v>
      </c>
      <c r="AJ13" s="52">
        <v>19133745.280000001</v>
      </c>
      <c r="AK13" s="52">
        <v>83874492.519999996</v>
      </c>
      <c r="AL13" s="52">
        <v>113707442.28</v>
      </c>
      <c r="AM13" s="52">
        <v>140702341.95000002</v>
      </c>
      <c r="AN13" s="74">
        <f t="shared" si="7"/>
        <v>0.23740662113853683</v>
      </c>
      <c r="AO13" s="52">
        <f t="shared" si="8"/>
        <v>26994899.670000017</v>
      </c>
      <c r="AP13" s="74">
        <f t="shared" si="9"/>
        <v>0.37773361812149231</v>
      </c>
      <c r="AQ13" s="52">
        <f t="shared" si="10"/>
        <v>38576401.13000001</v>
      </c>
      <c r="AR13" s="98">
        <f t="shared" si="11"/>
        <v>0.10680666409764164</v>
      </c>
      <c r="AS13" s="219">
        <v>3356722.54</v>
      </c>
      <c r="AT13" s="220">
        <v>7643395.96</v>
      </c>
      <c r="AU13" s="220">
        <v>13682782.65</v>
      </c>
      <c r="AV13" s="220">
        <v>17087761.27</v>
      </c>
      <c r="AW13" s="220">
        <v>20812913.18</v>
      </c>
      <c r="AX13" s="74">
        <f t="shared" si="12"/>
        <v>0.21800116768602296</v>
      </c>
      <c r="AY13" s="52">
        <f t="shared" si="13"/>
        <v>3725151.91</v>
      </c>
      <c r="AZ13" s="74">
        <f t="shared" si="14"/>
        <v>5.2003674512818092</v>
      </c>
      <c r="BA13" s="52">
        <f t="shared" si="15"/>
        <v>17456190.640000001</v>
      </c>
      <c r="BB13" s="98">
        <f t="shared" si="16"/>
        <v>3.8512887040789943E-2</v>
      </c>
    </row>
    <row r="14" spans="2:54" x14ac:dyDescent="0.25">
      <c r="B14" s="19" t="s">
        <v>49</v>
      </c>
      <c r="C14" s="216">
        <v>81.201381454487773</v>
      </c>
      <c r="D14" s="217">
        <v>79.301158521526375</v>
      </c>
      <c r="E14" s="217">
        <v>85.975341818393218</v>
      </c>
      <c r="F14" s="217">
        <v>94.394828433056759</v>
      </c>
      <c r="G14" s="217">
        <v>106.55347393097286</v>
      </c>
      <c r="H14" s="74">
        <f t="shared" si="17"/>
        <v>0.12880626724735045</v>
      </c>
      <c r="I14" s="74">
        <f t="shared" si="0"/>
        <v>0.31221257597316332</v>
      </c>
      <c r="J14" s="216">
        <v>69.930000000000007</v>
      </c>
      <c r="K14" s="217">
        <v>78.88</v>
      </c>
      <c r="L14" s="217">
        <v>79.42</v>
      </c>
      <c r="M14" s="217">
        <v>84.54</v>
      </c>
      <c r="N14" s="217">
        <v>95.3</v>
      </c>
      <c r="O14" s="74">
        <f t="shared" si="1"/>
        <v>0.1272770286255025</v>
      </c>
      <c r="P14" s="74">
        <f t="shared" si="2"/>
        <v>0.36279136279136259</v>
      </c>
      <c r="R14" s="19" t="s">
        <v>49</v>
      </c>
      <c r="S14" s="216">
        <v>50.793780191637573</v>
      </c>
      <c r="T14" s="217">
        <v>35.227038524077322</v>
      </c>
      <c r="U14" s="217">
        <v>61.943336896333975</v>
      </c>
      <c r="V14" s="217">
        <v>70.046581956766403</v>
      </c>
      <c r="W14" s="217">
        <v>78.804999289677511</v>
      </c>
      <c r="X14" s="74">
        <f t="shared" si="3"/>
        <v>0.12503704089825418</v>
      </c>
      <c r="Y14" s="74">
        <f t="shared" si="4"/>
        <v>0.55146947111157441</v>
      </c>
      <c r="Z14" s="216">
        <v>56.1</v>
      </c>
      <c r="AA14" s="217">
        <v>44.01</v>
      </c>
      <c r="AB14" s="217">
        <v>51.14</v>
      </c>
      <c r="AC14" s="217">
        <v>54.98</v>
      </c>
      <c r="AD14" s="217">
        <v>52.09</v>
      </c>
      <c r="AE14" s="74">
        <f t="shared" si="5"/>
        <v>-5.2564568934157729E-2</v>
      </c>
      <c r="AF14" s="74">
        <f t="shared" si="6"/>
        <v>-7.1479500891265535E-2</v>
      </c>
      <c r="AH14" s="19" t="s">
        <v>49</v>
      </c>
      <c r="AI14" s="218">
        <v>4448498.18</v>
      </c>
      <c r="AJ14" s="52">
        <v>2114985.92</v>
      </c>
      <c r="AK14" s="52">
        <v>4974362.24</v>
      </c>
      <c r="AL14" s="52">
        <v>5726977.3300000001</v>
      </c>
      <c r="AM14" s="52">
        <v>6614600.9800000004</v>
      </c>
      <c r="AN14" s="74">
        <f t="shared" si="7"/>
        <v>0.15498990110372945</v>
      </c>
      <c r="AO14" s="52">
        <f t="shared" si="8"/>
        <v>887623.65000000037</v>
      </c>
      <c r="AP14" s="74">
        <f t="shared" si="9"/>
        <v>0.4869290066788341</v>
      </c>
      <c r="AQ14" s="52">
        <f t="shared" si="10"/>
        <v>2166102.8000000007</v>
      </c>
      <c r="AR14" s="98">
        <f t="shared" si="11"/>
        <v>5.0211208656487554E-3</v>
      </c>
      <c r="AS14" s="219">
        <v>255637.31</v>
      </c>
      <c r="AT14" s="220">
        <v>431078.06</v>
      </c>
      <c r="AU14" s="220">
        <v>537391.92000000004</v>
      </c>
      <c r="AV14" s="220">
        <v>543731.87</v>
      </c>
      <c r="AW14" s="220">
        <v>555536.89</v>
      </c>
      <c r="AX14" s="74">
        <f t="shared" si="12"/>
        <v>2.1711105512354889E-2</v>
      </c>
      <c r="AY14" s="52">
        <f t="shared" si="13"/>
        <v>11805.020000000019</v>
      </c>
      <c r="AZ14" s="74">
        <f t="shared" si="14"/>
        <v>1.1731447964305368</v>
      </c>
      <c r="BA14" s="52">
        <f t="shared" si="15"/>
        <v>299899.58</v>
      </c>
      <c r="BB14" s="98">
        <f t="shared" si="16"/>
        <v>1.0279834113814214E-3</v>
      </c>
    </row>
    <row r="15" spans="2:54" x14ac:dyDescent="0.25">
      <c r="B15" s="19" t="s">
        <v>50</v>
      </c>
      <c r="C15" s="216">
        <v>85.238040399789682</v>
      </c>
      <c r="D15" s="217">
        <v>129.7009515327868</v>
      </c>
      <c r="E15" s="217">
        <v>120.42144123126558</v>
      </c>
      <c r="F15" s="217">
        <v>143.34713873791705</v>
      </c>
      <c r="G15" s="217">
        <v>162.68820632090561</v>
      </c>
      <c r="H15" s="74">
        <f t="shared" si="17"/>
        <v>0.13492468530083479</v>
      </c>
      <c r="I15" s="74">
        <f t="shared" si="0"/>
        <v>0.90863381605036331</v>
      </c>
      <c r="J15" s="216">
        <v>135.54</v>
      </c>
      <c r="K15" s="217">
        <v>135.93</v>
      </c>
      <c r="L15" s="217">
        <v>132.41</v>
      </c>
      <c r="M15" s="217">
        <v>156.97999999999999</v>
      </c>
      <c r="N15" s="217">
        <v>166.04</v>
      </c>
      <c r="O15" s="74">
        <f t="shared" si="1"/>
        <v>5.7714358517008568E-2</v>
      </c>
      <c r="P15" s="74">
        <f t="shared" si="2"/>
        <v>0.22502582263538451</v>
      </c>
      <c r="R15" s="19" t="s">
        <v>50</v>
      </c>
      <c r="S15" s="216">
        <v>66.929659801563446</v>
      </c>
      <c r="T15" s="217">
        <v>71.736066580859287</v>
      </c>
      <c r="U15" s="217">
        <v>89.172009659933622</v>
      </c>
      <c r="V15" s="217">
        <v>115.57206133466974</v>
      </c>
      <c r="W15" s="217">
        <v>139.01766777122504</v>
      </c>
      <c r="X15" s="74">
        <f t="shared" si="3"/>
        <v>0.2028656940595901</v>
      </c>
      <c r="Y15" s="74">
        <f t="shared" si="4"/>
        <v>1.077071184634613</v>
      </c>
      <c r="Z15" s="216">
        <v>66.72</v>
      </c>
      <c r="AA15" s="217">
        <v>101.59</v>
      </c>
      <c r="AB15" s="217">
        <v>108.38</v>
      </c>
      <c r="AC15" s="217">
        <v>137.04</v>
      </c>
      <c r="AD15" s="217">
        <v>143.49</v>
      </c>
      <c r="AE15" s="74">
        <f t="shared" si="5"/>
        <v>4.706654991243453E-2</v>
      </c>
      <c r="AF15" s="74">
        <f t="shared" si="6"/>
        <v>1.1506294964028778</v>
      </c>
      <c r="AH15" s="19" t="s">
        <v>50</v>
      </c>
      <c r="AI15" s="218">
        <v>27860085.5</v>
      </c>
      <c r="AJ15" s="52">
        <v>13995281.300000001</v>
      </c>
      <c r="AK15" s="52">
        <v>34504689.640000001</v>
      </c>
      <c r="AL15" s="52">
        <v>50130026.820000008</v>
      </c>
      <c r="AM15" s="52">
        <v>60648852.359999999</v>
      </c>
      <c r="AN15" s="74">
        <f t="shared" si="7"/>
        <v>0.20983083806776204</v>
      </c>
      <c r="AO15" s="52">
        <f t="shared" si="8"/>
        <v>10518825.539999992</v>
      </c>
      <c r="AP15" s="74">
        <f t="shared" si="9"/>
        <v>1.176908335762286</v>
      </c>
      <c r="AQ15" s="52">
        <f t="shared" si="10"/>
        <v>32788766.859999999</v>
      </c>
      <c r="AR15" s="98">
        <f t="shared" si="11"/>
        <v>4.6038335340742913E-2</v>
      </c>
      <c r="AS15" s="219">
        <v>1547106.14</v>
      </c>
      <c r="AT15" s="220">
        <v>3968219.13</v>
      </c>
      <c r="AU15" s="220">
        <v>5997202.2400000002</v>
      </c>
      <c r="AV15" s="220">
        <v>7583290.4500000002</v>
      </c>
      <c r="AW15" s="220">
        <v>7953121.9199999999</v>
      </c>
      <c r="AX15" s="74">
        <f t="shared" si="12"/>
        <v>4.8769260842435491E-2</v>
      </c>
      <c r="AY15" s="52">
        <f t="shared" si="13"/>
        <v>369831.46999999974</v>
      </c>
      <c r="AZ15" s="74">
        <f t="shared" si="14"/>
        <v>4.1406440155424633</v>
      </c>
      <c r="BA15" s="52">
        <f t="shared" si="15"/>
        <v>6406015.7800000003</v>
      </c>
      <c r="BB15" s="98">
        <f t="shared" si="16"/>
        <v>1.4716713776566593E-2</v>
      </c>
    </row>
    <row r="16" spans="2:54" x14ac:dyDescent="0.25">
      <c r="B16" s="19" t="s">
        <v>51</v>
      </c>
      <c r="C16" s="216">
        <v>63.684803464877049</v>
      </c>
      <c r="D16" s="217">
        <v>64.327389060885466</v>
      </c>
      <c r="E16" s="217">
        <v>75.41303186488804</v>
      </c>
      <c r="F16" s="217">
        <v>84.925570738005305</v>
      </c>
      <c r="G16" s="217">
        <v>94.179165418846253</v>
      </c>
      <c r="H16" s="74">
        <f t="shared" si="17"/>
        <v>0.10896123040948669</v>
      </c>
      <c r="I16" s="74">
        <f t="shared" si="0"/>
        <v>0.47883263031167589</v>
      </c>
      <c r="J16" s="216">
        <v>60.38</v>
      </c>
      <c r="K16" s="217">
        <v>68.739999999999995</v>
      </c>
      <c r="L16" s="217">
        <v>74.67</v>
      </c>
      <c r="M16" s="217">
        <v>81.05</v>
      </c>
      <c r="N16" s="217">
        <v>86.31</v>
      </c>
      <c r="O16" s="74">
        <f t="shared" si="1"/>
        <v>6.4898210980876003E-2</v>
      </c>
      <c r="P16" s="74">
        <f t="shared" si="2"/>
        <v>0.42944683670089434</v>
      </c>
      <c r="R16" s="19" t="s">
        <v>51</v>
      </c>
      <c r="S16" s="216">
        <v>42.773896970086057</v>
      </c>
      <c r="T16" s="217">
        <v>29.352674122227864</v>
      </c>
      <c r="U16" s="217">
        <v>52.286470934342148</v>
      </c>
      <c r="V16" s="217">
        <v>59.272140632292192</v>
      </c>
      <c r="W16" s="217">
        <v>66.379128271953292</v>
      </c>
      <c r="X16" s="74">
        <f t="shared" si="3"/>
        <v>0.11990435243010489</v>
      </c>
      <c r="Y16" s="74">
        <f t="shared" si="4"/>
        <v>0.55186066676074819</v>
      </c>
      <c r="Z16" s="216">
        <v>36.07</v>
      </c>
      <c r="AA16" s="217">
        <v>39.479999999999997</v>
      </c>
      <c r="AB16" s="217">
        <v>43.06</v>
      </c>
      <c r="AC16" s="217">
        <v>52.08</v>
      </c>
      <c r="AD16" s="217">
        <v>48.28</v>
      </c>
      <c r="AE16" s="74">
        <f t="shared" si="5"/>
        <v>-7.2964669738863286E-2</v>
      </c>
      <c r="AF16" s="74">
        <f t="shared" si="6"/>
        <v>0.33850845578042699</v>
      </c>
      <c r="AH16" s="19" t="s">
        <v>51</v>
      </c>
      <c r="AI16" s="218">
        <v>15201709.58</v>
      </c>
      <c r="AJ16" s="52">
        <v>8192789.7699999986</v>
      </c>
      <c r="AK16" s="52">
        <v>17576637.32</v>
      </c>
      <c r="AL16" s="52">
        <v>21415033.379999995</v>
      </c>
      <c r="AM16" s="52">
        <v>23661745.129999999</v>
      </c>
      <c r="AN16" s="74">
        <f t="shared" si="7"/>
        <v>0.10491282969926452</v>
      </c>
      <c r="AO16" s="52">
        <f t="shared" si="8"/>
        <v>2246711.7500000037</v>
      </c>
      <c r="AP16" s="74">
        <f t="shared" si="9"/>
        <v>0.55651869320871472</v>
      </c>
      <c r="AQ16" s="52">
        <f t="shared" si="10"/>
        <v>8460035.5499999989</v>
      </c>
      <c r="AR16" s="98">
        <f t="shared" si="11"/>
        <v>1.7961549388865149E-2</v>
      </c>
      <c r="AS16" s="219">
        <v>617153.91</v>
      </c>
      <c r="AT16" s="220">
        <v>1451658.94</v>
      </c>
      <c r="AU16" s="220">
        <v>1879355.71</v>
      </c>
      <c r="AV16" s="220">
        <v>2279634.65</v>
      </c>
      <c r="AW16" s="220">
        <v>2092574.47</v>
      </c>
      <c r="AX16" s="74">
        <f t="shared" si="12"/>
        <v>-8.2057087524968098E-2</v>
      </c>
      <c r="AY16" s="52">
        <f t="shared" si="13"/>
        <v>-187060.17999999993</v>
      </c>
      <c r="AZ16" s="74">
        <f t="shared" si="14"/>
        <v>2.3906849427560135</v>
      </c>
      <c r="BA16" s="52">
        <f t="shared" si="15"/>
        <v>1475420.56</v>
      </c>
      <c r="BB16" s="98">
        <f t="shared" si="16"/>
        <v>3.8721674131132317E-3</v>
      </c>
    </row>
    <row r="17" spans="2:54" x14ac:dyDescent="0.25">
      <c r="B17" s="19" t="s">
        <v>52</v>
      </c>
      <c r="C17" s="216">
        <v>94.792366611086749</v>
      </c>
      <c r="D17" s="217">
        <v>90.201237109804381</v>
      </c>
      <c r="E17" s="217">
        <v>115.27242808419555</v>
      </c>
      <c r="F17" s="217">
        <v>128.77591964319672</v>
      </c>
      <c r="G17" s="217">
        <v>142.32967242878595</v>
      </c>
      <c r="H17" s="74">
        <f t="shared" si="17"/>
        <v>0.10525067748025418</v>
      </c>
      <c r="I17" s="74">
        <f t="shared" si="0"/>
        <v>0.5014887539703996</v>
      </c>
      <c r="J17" s="216">
        <v>111.23</v>
      </c>
      <c r="K17" s="217">
        <v>100.03</v>
      </c>
      <c r="L17" s="217">
        <v>137.72</v>
      </c>
      <c r="M17" s="217">
        <v>146.53</v>
      </c>
      <c r="N17" s="217">
        <v>158.72999999999999</v>
      </c>
      <c r="O17" s="74">
        <f t="shared" si="1"/>
        <v>8.3259400805295813E-2</v>
      </c>
      <c r="P17" s="74">
        <f t="shared" si="2"/>
        <v>0.42704306392160385</v>
      </c>
      <c r="R17" s="19" t="s">
        <v>52</v>
      </c>
      <c r="S17" s="216">
        <v>70.483654218372081</v>
      </c>
      <c r="T17" s="217">
        <v>34.722434348412648</v>
      </c>
      <c r="U17" s="217">
        <v>86.068517521212058</v>
      </c>
      <c r="V17" s="217">
        <v>107.31673270801484</v>
      </c>
      <c r="W17" s="217">
        <v>122.28447539009767</v>
      </c>
      <c r="X17" s="74">
        <f t="shared" si="3"/>
        <v>0.13947259019529379</v>
      </c>
      <c r="Y17" s="74">
        <f t="shared" si="4"/>
        <v>0.73493381899917609</v>
      </c>
      <c r="Z17" s="216">
        <v>51.92</v>
      </c>
      <c r="AA17" s="217">
        <v>61.03</v>
      </c>
      <c r="AB17" s="217">
        <v>115.74</v>
      </c>
      <c r="AC17" s="217">
        <v>128.71</v>
      </c>
      <c r="AD17" s="217">
        <v>140.74</v>
      </c>
      <c r="AE17" s="74">
        <f t="shared" si="5"/>
        <v>9.3465931163079885E-2</v>
      </c>
      <c r="AF17" s="74">
        <f t="shared" si="6"/>
        <v>1.7107087827426812</v>
      </c>
      <c r="AH17" s="19" t="s">
        <v>52</v>
      </c>
      <c r="AI17" s="218">
        <v>48488105.449999988</v>
      </c>
      <c r="AJ17" s="52">
        <v>11072042.780000001</v>
      </c>
      <c r="AK17" s="52">
        <v>56910984.090000004</v>
      </c>
      <c r="AL17" s="52">
        <v>69851556.950000003</v>
      </c>
      <c r="AM17" s="52">
        <v>81216232.75</v>
      </c>
      <c r="AN17" s="74">
        <f t="shared" si="7"/>
        <v>0.16269753025168598</v>
      </c>
      <c r="AO17" s="52">
        <f t="shared" si="8"/>
        <v>11364675.799999997</v>
      </c>
      <c r="AP17" s="74">
        <f t="shared" si="9"/>
        <v>0.67497228436257695</v>
      </c>
      <c r="AQ17" s="52">
        <f t="shared" si="10"/>
        <v>32728127.300000012</v>
      </c>
      <c r="AR17" s="98">
        <f t="shared" si="11"/>
        <v>6.1650963092623426E-2</v>
      </c>
      <c r="AS17" s="219">
        <v>2887472.19</v>
      </c>
      <c r="AT17" s="220">
        <v>3716039.46</v>
      </c>
      <c r="AU17" s="220">
        <v>9766291.2300000004</v>
      </c>
      <c r="AV17" s="220">
        <v>10861089.32</v>
      </c>
      <c r="AW17" s="220">
        <v>11875846.74</v>
      </c>
      <c r="AX17" s="74">
        <f t="shared" si="12"/>
        <v>9.3430538144216202E-2</v>
      </c>
      <c r="AY17" s="52">
        <f t="shared" si="13"/>
        <v>1014757.4199999999</v>
      </c>
      <c r="AZ17" s="74">
        <f t="shared" si="14"/>
        <v>3.1128869677529263</v>
      </c>
      <c r="BA17" s="52">
        <f t="shared" si="15"/>
        <v>8988374.5500000007</v>
      </c>
      <c r="BB17" s="98">
        <f t="shared" si="16"/>
        <v>2.1975450531877608E-2</v>
      </c>
    </row>
    <row r="18" spans="2:54" x14ac:dyDescent="0.25">
      <c r="B18" s="23" t="s">
        <v>53</v>
      </c>
      <c r="C18" s="216">
        <v>53.864043392391721</v>
      </c>
      <c r="D18" s="217">
        <v>75.289454508021706</v>
      </c>
      <c r="E18" s="217">
        <v>61.688600774017914</v>
      </c>
      <c r="F18" s="217">
        <v>67.467318762677252</v>
      </c>
      <c r="G18" s="217">
        <v>71.385524022416874</v>
      </c>
      <c r="H18" s="74">
        <f t="shared" si="17"/>
        <v>5.8075603589973435E-2</v>
      </c>
      <c r="I18" s="74">
        <f t="shared" si="0"/>
        <v>0.32529085316495299</v>
      </c>
      <c r="J18" s="216">
        <v>46.66</v>
      </c>
      <c r="K18" s="217">
        <v>73.599999999999994</v>
      </c>
      <c r="L18" s="217">
        <v>63.68</v>
      </c>
      <c r="M18" s="217">
        <v>66.11</v>
      </c>
      <c r="N18" s="217">
        <v>69.209999999999994</v>
      </c>
      <c r="O18" s="74">
        <f t="shared" si="1"/>
        <v>4.6891544395704088E-2</v>
      </c>
      <c r="P18" s="74">
        <f t="shared" si="2"/>
        <v>0.48328332618945558</v>
      </c>
      <c r="R18" s="23" t="s">
        <v>53</v>
      </c>
      <c r="S18" s="216">
        <v>39.557332234265409</v>
      </c>
      <c r="T18" s="217">
        <v>20.932237655117316</v>
      </c>
      <c r="U18" s="217">
        <v>40.372639265276575</v>
      </c>
      <c r="V18" s="217">
        <v>52.055938485238578</v>
      </c>
      <c r="W18" s="217">
        <v>55.16183427473873</v>
      </c>
      <c r="X18" s="74">
        <f t="shared" si="3"/>
        <v>5.9664581599674582E-2</v>
      </c>
      <c r="Y18" s="74">
        <f t="shared" si="4"/>
        <v>0.39447811970890112</v>
      </c>
      <c r="Z18" s="216">
        <v>14.99</v>
      </c>
      <c r="AA18" s="217">
        <v>36.99</v>
      </c>
      <c r="AB18" s="217">
        <v>41.81</v>
      </c>
      <c r="AC18" s="217">
        <v>47.08</v>
      </c>
      <c r="AD18" s="217">
        <v>49.71</v>
      </c>
      <c r="AE18" s="74">
        <f t="shared" si="5"/>
        <v>5.5862361937128346E-2</v>
      </c>
      <c r="AF18" s="74">
        <f t="shared" si="6"/>
        <v>2.3162108072048033</v>
      </c>
      <c r="AH18" s="23" t="s">
        <v>53</v>
      </c>
      <c r="AI18" s="218">
        <v>13515461.300000001</v>
      </c>
      <c r="AJ18" s="52">
        <v>5654442.8399999999</v>
      </c>
      <c r="AK18" s="52">
        <v>13049910.790000001</v>
      </c>
      <c r="AL18" s="52">
        <v>15428988.440000001</v>
      </c>
      <c r="AM18" s="52">
        <v>17019413.530000001</v>
      </c>
      <c r="AN18" s="74">
        <f t="shared" si="7"/>
        <v>0.10308032157680458</v>
      </c>
      <c r="AO18" s="52">
        <f t="shared" si="8"/>
        <v>1590425.0899999999</v>
      </c>
      <c r="AP18" s="74">
        <f t="shared" si="9"/>
        <v>0.25925509697549143</v>
      </c>
      <c r="AQ18" s="52">
        <f t="shared" si="10"/>
        <v>3503952.2300000004</v>
      </c>
      <c r="AR18" s="98">
        <f t="shared" si="11"/>
        <v>1.2919378304900826E-2</v>
      </c>
      <c r="AS18" s="219">
        <v>423269.51</v>
      </c>
      <c r="AT18" s="220">
        <v>1342905.34</v>
      </c>
      <c r="AU18" s="220">
        <v>1564568.6</v>
      </c>
      <c r="AV18" s="220">
        <v>1765962.69</v>
      </c>
      <c r="AW18" s="220">
        <v>1938413.99</v>
      </c>
      <c r="AX18" s="74">
        <f t="shared" si="12"/>
        <v>9.7652855848273878E-2</v>
      </c>
      <c r="AY18" s="52">
        <f t="shared" si="13"/>
        <v>172451.30000000005</v>
      </c>
      <c r="AZ18" s="74">
        <f t="shared" si="14"/>
        <v>3.5796211260291342</v>
      </c>
      <c r="BA18" s="52">
        <f t="shared" si="15"/>
        <v>1515144.48</v>
      </c>
      <c r="BB18" s="98">
        <f t="shared" si="16"/>
        <v>3.586903879793964E-3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10020.635605898697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C10E8-58B7-435D-A736-772A16090C35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7A655D-6813-4D75-A3B8-EFC2E5B26A80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526928</v>
      </c>
      <c r="D6" s="225">
        <v>163947</v>
      </c>
      <c r="E6" s="225">
        <v>161693</v>
      </c>
      <c r="F6" s="225">
        <v>461029</v>
      </c>
      <c r="G6" s="226">
        <f t="shared" ref="G6:G11" si="0">F6/E6-1</f>
        <v>1.8512613409362189</v>
      </c>
      <c r="H6" s="225">
        <f t="shared" ref="H6:H11" si="1">F6-E6</f>
        <v>299336</v>
      </c>
      <c r="I6" s="226"/>
      <c r="J6" s="225">
        <v>526478</v>
      </c>
      <c r="K6" s="226">
        <f t="shared" ref="K6:K11" si="2">J6/F6-1</f>
        <v>0.14196287001468444</v>
      </c>
      <c r="L6" s="225">
        <f t="shared" ref="L6:L11" si="3">J6-F6</f>
        <v>65449</v>
      </c>
      <c r="M6" s="226"/>
      <c r="N6" s="225">
        <v>613713</v>
      </c>
      <c r="O6" s="226">
        <f t="shared" ref="O6:O11" si="4">N6/J6-1</f>
        <v>0.16569543266765185</v>
      </c>
      <c r="P6" s="225">
        <f t="shared" ref="P6:P11" si="5">N6-J6</f>
        <v>87235</v>
      </c>
      <c r="Q6" s="226">
        <f>N6/C6-1</f>
        <v>0.16469992105183251</v>
      </c>
      <c r="R6" s="225">
        <f>N6-C6</f>
        <v>86785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247668</v>
      </c>
      <c r="D7" s="225">
        <v>61574</v>
      </c>
      <c r="E7" s="225">
        <v>99731</v>
      </c>
      <c r="F7" s="225">
        <v>234682</v>
      </c>
      <c r="G7" s="226">
        <f t="shared" si="0"/>
        <v>1.3531499734285228</v>
      </c>
      <c r="H7" s="225">
        <f t="shared" si="1"/>
        <v>134951</v>
      </c>
      <c r="I7" s="226">
        <f>F7/$F$7</f>
        <v>1</v>
      </c>
      <c r="J7" s="225">
        <v>242862</v>
      </c>
      <c r="K7" s="226">
        <f t="shared" si="2"/>
        <v>3.4855677043829525E-2</v>
      </c>
      <c r="L7" s="225">
        <f t="shared" si="3"/>
        <v>8180</v>
      </c>
      <c r="M7" s="226">
        <f>J7/$J$7</f>
        <v>1</v>
      </c>
      <c r="N7" s="225">
        <v>271228</v>
      </c>
      <c r="O7" s="226">
        <f t="shared" si="4"/>
        <v>0.11679884049377831</v>
      </c>
      <c r="P7" s="225">
        <f t="shared" si="5"/>
        <v>28366</v>
      </c>
      <c r="Q7" s="226">
        <f t="shared" ref="Q7:Q11" si="6">N7/C7-1</f>
        <v>9.5127347901222681E-2</v>
      </c>
      <c r="R7" s="225">
        <f t="shared" ref="R7:R11" si="7">N7-C7</f>
        <v>23560</v>
      </c>
      <c r="S7" s="226">
        <f>N7/$N$7</f>
        <v>1</v>
      </c>
      <c r="T7" s="226">
        <f>N7/$N$6</f>
        <v>0.44194599104141513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198566</v>
      </c>
      <c r="D8" s="228">
        <v>48691</v>
      </c>
      <c r="E8" s="228">
        <v>62274</v>
      </c>
      <c r="F8" s="228">
        <v>166478</v>
      </c>
      <c r="G8" s="229">
        <f t="shared" si="0"/>
        <v>1.6733147059768121</v>
      </c>
      <c r="H8" s="228">
        <f t="shared" si="1"/>
        <v>104204</v>
      </c>
      <c r="I8" s="229">
        <f>F8/$F$7</f>
        <v>0.70937694412012853</v>
      </c>
      <c r="J8" s="228">
        <v>177967</v>
      </c>
      <c r="K8" s="229">
        <f t="shared" si="2"/>
        <v>6.9012121721789166E-2</v>
      </c>
      <c r="L8" s="228">
        <f t="shared" si="3"/>
        <v>11489</v>
      </c>
      <c r="M8" s="229">
        <f>J8/$J$7</f>
        <v>0.732790638304881</v>
      </c>
      <c r="N8" s="228">
        <v>192817</v>
      </c>
      <c r="O8" s="229">
        <f t="shared" si="4"/>
        <v>8.3442435957228112E-2</v>
      </c>
      <c r="P8" s="228">
        <f t="shared" si="5"/>
        <v>14850</v>
      </c>
      <c r="Q8" s="229">
        <f t="shared" si="6"/>
        <v>-2.8952590070807638E-2</v>
      </c>
      <c r="R8" s="228">
        <f t="shared" si="7"/>
        <v>-5749</v>
      </c>
      <c r="S8" s="229">
        <f>N8/$N$7</f>
        <v>0.71090374150161484</v>
      </c>
      <c r="T8" s="229">
        <f>N8/$N$6</f>
        <v>0.31418105857298118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49102</v>
      </c>
      <c r="D9" s="231">
        <v>12883</v>
      </c>
      <c r="E9" s="231">
        <v>37457</v>
      </c>
      <c r="F9" s="231">
        <v>68204</v>
      </c>
      <c r="G9" s="232">
        <f t="shared" si="0"/>
        <v>0.82086125423819323</v>
      </c>
      <c r="H9" s="233">
        <f t="shared" si="1"/>
        <v>30747</v>
      </c>
      <c r="I9" s="234">
        <f>F9/$F$7</f>
        <v>0.29062305587987147</v>
      </c>
      <c r="J9" s="231">
        <v>64895</v>
      </c>
      <c r="K9" s="232">
        <f t="shared" si="2"/>
        <v>-4.8516216057709172E-2</v>
      </c>
      <c r="L9" s="233">
        <f t="shared" si="3"/>
        <v>-3309</v>
      </c>
      <c r="M9" s="234">
        <f>J9/$J$7</f>
        <v>0.26720936169511905</v>
      </c>
      <c r="N9" s="231">
        <v>78411</v>
      </c>
      <c r="O9" s="232">
        <f t="shared" si="4"/>
        <v>0.20827490561676565</v>
      </c>
      <c r="P9" s="233">
        <f t="shared" si="5"/>
        <v>13516</v>
      </c>
      <c r="Q9" s="232">
        <f t="shared" si="6"/>
        <v>0.59690032992546138</v>
      </c>
      <c r="R9" s="233">
        <f t="shared" si="7"/>
        <v>29309</v>
      </c>
      <c r="S9" s="234">
        <f>N9/$N$7</f>
        <v>0.28909625849838511</v>
      </c>
      <c r="T9" s="234">
        <f>N9/$N$6</f>
        <v>0.12776493246843396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27359</v>
      </c>
      <c r="D10" s="29">
        <v>9324</v>
      </c>
      <c r="E10" s="29">
        <v>15827</v>
      </c>
      <c r="F10" s="29">
        <v>33816</v>
      </c>
      <c r="G10" s="22">
        <f t="shared" si="0"/>
        <v>1.1366020092247426</v>
      </c>
      <c r="H10" s="20">
        <f t="shared" si="1"/>
        <v>17989</v>
      </c>
      <c r="I10" s="31">
        <f>F10/$F$7</f>
        <v>0.14409285756896567</v>
      </c>
      <c r="J10" s="29">
        <v>35551</v>
      </c>
      <c r="K10" s="22">
        <f t="shared" si="2"/>
        <v>5.1307073574639261E-2</v>
      </c>
      <c r="L10" s="20">
        <f t="shared" si="3"/>
        <v>1735</v>
      </c>
      <c r="M10" s="31">
        <f>J10/$J$7</f>
        <v>0.14638354291737696</v>
      </c>
      <c r="N10" s="29">
        <v>34180</v>
      </c>
      <c r="O10" s="22">
        <f t="shared" si="4"/>
        <v>-3.8564316052994263E-2</v>
      </c>
      <c r="P10" s="20">
        <f t="shared" si="5"/>
        <v>-1371</v>
      </c>
      <c r="Q10" s="22">
        <f t="shared" si="6"/>
        <v>0.24931466793376944</v>
      </c>
      <c r="R10" s="20">
        <f t="shared" si="7"/>
        <v>6821</v>
      </c>
      <c r="S10" s="31">
        <f>N10/$N$7</f>
        <v>0.12601943752119987</v>
      </c>
      <c r="T10" s="31">
        <f>N10/$N$6</f>
        <v>5.5693785205788375E-2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21743</v>
      </c>
      <c r="D11" s="29">
        <f>D9-D10</f>
        <v>3559</v>
      </c>
      <c r="E11" s="29">
        <f>E9-E10</f>
        <v>21630</v>
      </c>
      <c r="F11" s="29">
        <f>F9-F10</f>
        <v>34388</v>
      </c>
      <c r="G11" s="22">
        <f t="shared" si="0"/>
        <v>0.58982894128525198</v>
      </c>
      <c r="H11" s="20">
        <f t="shared" si="1"/>
        <v>12758</v>
      </c>
      <c r="I11" s="31">
        <f>F11/$F$7</f>
        <v>0.14653019831090583</v>
      </c>
      <c r="J11" s="29">
        <f>J9-J10</f>
        <v>29344</v>
      </c>
      <c r="K11" s="22">
        <f t="shared" si="2"/>
        <v>-0.14667907409561476</v>
      </c>
      <c r="L11" s="20">
        <f t="shared" si="3"/>
        <v>-5044</v>
      </c>
      <c r="M11" s="31">
        <f>J11/$J$7</f>
        <v>0.12082581877774209</v>
      </c>
      <c r="N11" s="29">
        <f>N9-N10</f>
        <v>44231</v>
      </c>
      <c r="O11" s="22">
        <f t="shared" si="4"/>
        <v>0.50732688113413293</v>
      </c>
      <c r="P11" s="20">
        <f t="shared" si="5"/>
        <v>14887</v>
      </c>
      <c r="Q11" s="22">
        <f t="shared" si="6"/>
        <v>1.0342639010256174</v>
      </c>
      <c r="R11" s="20">
        <f t="shared" si="7"/>
        <v>22488</v>
      </c>
      <c r="S11" s="31">
        <f>N11/$N$7</f>
        <v>0.16307682097718523</v>
      </c>
      <c r="T11" s="31">
        <f>N11/$N$6</f>
        <v>7.2071147262645574E-2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791721</v>
      </c>
      <c r="D124" s="225">
        <v>225835</v>
      </c>
      <c r="E124" s="225">
        <v>354204</v>
      </c>
      <c r="F124" s="225">
        <v>710225</v>
      </c>
      <c r="G124" s="226">
        <f t="shared" ref="G124:G129" si="8">F124/E124-1</f>
        <v>1.0051298121986201</v>
      </c>
      <c r="H124" s="225">
        <f t="shared" ref="H124:H129" si="9">F124-E124</f>
        <v>356021</v>
      </c>
      <c r="I124" s="226"/>
      <c r="J124" s="225">
        <v>797848</v>
      </c>
      <c r="K124" s="226"/>
      <c r="L124" s="226">
        <f t="shared" ref="L124:L129" si="10">J124/F124-1</f>
        <v>0.12337357879545219</v>
      </c>
      <c r="M124" s="225">
        <f t="shared" ref="M124:M129" si="11">J124-F124</f>
        <v>87623</v>
      </c>
      <c r="N124" s="226">
        <f t="shared" ref="N124:N129" si="12">J124/D124-1</f>
        <v>2.5328802001461246</v>
      </c>
      <c r="O124" s="225">
        <f t="shared" ref="O124:O129" si="13">J124-D124</f>
        <v>572013</v>
      </c>
      <c r="Z124" s="1"/>
      <c r="AE124"/>
    </row>
    <row r="125" spans="2:31" ht="18.75" x14ac:dyDescent="0.3">
      <c r="B125" s="224" t="s">
        <v>174</v>
      </c>
      <c r="C125" s="225">
        <v>356283</v>
      </c>
      <c r="D125" s="225">
        <v>103133</v>
      </c>
      <c r="E125" s="225">
        <v>181693</v>
      </c>
      <c r="F125" s="225">
        <v>342343</v>
      </c>
      <c r="G125" s="226">
        <f t="shared" si="8"/>
        <v>0.8841837605191174</v>
      </c>
      <c r="H125" s="225">
        <f t="shared" si="9"/>
        <v>160650</v>
      </c>
      <c r="I125" s="226">
        <f>F125/$F$7</f>
        <v>1.4587526951363974</v>
      </c>
      <c r="J125" s="225">
        <v>341923</v>
      </c>
      <c r="K125" s="226">
        <f>J125/$J$125</f>
        <v>1</v>
      </c>
      <c r="L125" s="226">
        <f t="shared" si="10"/>
        <v>-1.2268397484394011E-3</v>
      </c>
      <c r="M125" s="225">
        <f t="shared" si="11"/>
        <v>-420</v>
      </c>
      <c r="N125" s="226">
        <f t="shared" si="12"/>
        <v>2.3153597781505435</v>
      </c>
      <c r="O125" s="225">
        <f t="shared" si="13"/>
        <v>238790</v>
      </c>
      <c r="Z125" s="1"/>
      <c r="AE125"/>
    </row>
    <row r="126" spans="2:31" ht="15.75" x14ac:dyDescent="0.25">
      <c r="B126" s="227" t="s">
        <v>100</v>
      </c>
      <c r="C126" s="228">
        <v>284219</v>
      </c>
      <c r="D126" s="228">
        <v>74813</v>
      </c>
      <c r="E126" s="228">
        <v>114704</v>
      </c>
      <c r="F126" s="228">
        <v>244952</v>
      </c>
      <c r="G126" s="229">
        <f t="shared" si="8"/>
        <v>1.1355140186915889</v>
      </c>
      <c r="H126" s="228">
        <f t="shared" si="9"/>
        <v>130248</v>
      </c>
      <c r="I126" s="229">
        <f>F126/$F$7</f>
        <v>1.0437613451393801</v>
      </c>
      <c r="J126" s="228">
        <v>249820</v>
      </c>
      <c r="K126" s="229">
        <f>J126/$J$125</f>
        <v>0.73063233535035665</v>
      </c>
      <c r="L126" s="229">
        <f t="shared" si="10"/>
        <v>1.987328129592747E-2</v>
      </c>
      <c r="M126" s="228">
        <f t="shared" si="11"/>
        <v>4868</v>
      </c>
      <c r="N126" s="229">
        <f t="shared" si="12"/>
        <v>2.339259219654338</v>
      </c>
      <c r="O126" s="228">
        <f t="shared" si="13"/>
        <v>175007</v>
      </c>
      <c r="Z126" s="1"/>
      <c r="AE126"/>
    </row>
    <row r="127" spans="2:31" x14ac:dyDescent="0.25">
      <c r="B127" s="230" t="s">
        <v>103</v>
      </c>
      <c r="C127" s="231">
        <v>72064</v>
      </c>
      <c r="D127" s="231">
        <v>28320</v>
      </c>
      <c r="E127" s="231">
        <v>66989</v>
      </c>
      <c r="F127" s="231">
        <v>97391</v>
      </c>
      <c r="G127" s="232">
        <f t="shared" si="8"/>
        <v>0.45383570436937415</v>
      </c>
      <c r="H127" s="233">
        <f t="shared" si="9"/>
        <v>30402</v>
      </c>
      <c r="I127" s="234">
        <f>F127/$F$7</f>
        <v>0.41499134999701726</v>
      </c>
      <c r="J127" s="231">
        <v>92103</v>
      </c>
      <c r="K127" s="234">
        <f>J127/$J$125</f>
        <v>0.26936766464964335</v>
      </c>
      <c r="L127" s="232">
        <f t="shared" si="10"/>
        <v>-5.4296598248298134E-2</v>
      </c>
      <c r="M127" s="233">
        <f t="shared" si="11"/>
        <v>-5288</v>
      </c>
      <c r="N127" s="232">
        <f t="shared" si="12"/>
        <v>2.2522245762711863</v>
      </c>
      <c r="O127" s="233">
        <f t="shared" si="13"/>
        <v>63783</v>
      </c>
      <c r="Z127" s="1"/>
      <c r="AE127"/>
    </row>
    <row r="128" spans="2:31" x14ac:dyDescent="0.25">
      <c r="B128" s="235" t="s">
        <v>178</v>
      </c>
      <c r="C128" s="29">
        <v>40843</v>
      </c>
      <c r="D128" s="29">
        <v>17892</v>
      </c>
      <c r="E128" s="29">
        <v>29544</v>
      </c>
      <c r="F128" s="29">
        <v>51380</v>
      </c>
      <c r="G128" s="22">
        <f t="shared" si="8"/>
        <v>0.739101001895478</v>
      </c>
      <c r="H128" s="20">
        <f t="shared" si="9"/>
        <v>21836</v>
      </c>
      <c r="I128" s="31">
        <f>F128/$F$7</f>
        <v>0.21893455825329594</v>
      </c>
      <c r="J128" s="29">
        <v>50546</v>
      </c>
      <c r="K128" s="31">
        <f>J128/$J$125</f>
        <v>0.14782860468585032</v>
      </c>
      <c r="L128" s="22">
        <f t="shared" si="10"/>
        <v>-1.6231996885947786E-2</v>
      </c>
      <c r="M128" s="20">
        <f t="shared" si="11"/>
        <v>-834</v>
      </c>
      <c r="N128" s="22">
        <f t="shared" si="12"/>
        <v>1.8250614799910574</v>
      </c>
      <c r="O128" s="20">
        <f t="shared" si="13"/>
        <v>32654</v>
      </c>
      <c r="Z128" s="1"/>
      <c r="AE128"/>
    </row>
    <row r="129" spans="2:31" x14ac:dyDescent="0.25">
      <c r="B129" s="235" t="s">
        <v>180</v>
      </c>
      <c r="C129" s="29">
        <f>C127-C128</f>
        <v>31221</v>
      </c>
      <c r="D129" s="29">
        <f>D127-D128</f>
        <v>10428</v>
      </c>
      <c r="E129" s="29">
        <f>E127-E128</f>
        <v>37445</v>
      </c>
      <c r="F129" s="29">
        <f>F127-F128</f>
        <v>46011</v>
      </c>
      <c r="G129" s="22">
        <f t="shared" si="8"/>
        <v>0.22876218453732133</v>
      </c>
      <c r="H129" s="20">
        <f t="shared" si="9"/>
        <v>8566</v>
      </c>
      <c r="I129" s="31">
        <f>F129/$F$7</f>
        <v>0.19605679174372129</v>
      </c>
      <c r="J129" s="29">
        <f>J127-J128</f>
        <v>41557</v>
      </c>
      <c r="K129" s="31">
        <f>J129/$J$125</f>
        <v>0.12153905996379302</v>
      </c>
      <c r="L129" s="22">
        <f t="shared" si="10"/>
        <v>-9.6802938427767327E-2</v>
      </c>
      <c r="M129" s="20">
        <f t="shared" si="11"/>
        <v>-4454</v>
      </c>
      <c r="N129" s="22">
        <f t="shared" si="12"/>
        <v>2.9851361718450327</v>
      </c>
      <c r="O129" s="20">
        <f t="shared" si="13"/>
        <v>31129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E215F-DF64-4298-8453-AE1A63BC355C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247668</v>
      </c>
      <c r="D6" s="243">
        <v>61574</v>
      </c>
      <c r="E6" s="243">
        <v>99731</v>
      </c>
      <c r="F6" s="244">
        <f>E6/$E$6</f>
        <v>1</v>
      </c>
      <c r="G6" s="243">
        <v>234682</v>
      </c>
      <c r="H6" s="244">
        <f>G6/E6-1</f>
        <v>1.3531499734285228</v>
      </c>
      <c r="I6" s="243">
        <f>G6-E6</f>
        <v>134951</v>
      </c>
      <c r="J6" s="244">
        <f>G6/$G$6</f>
        <v>1</v>
      </c>
      <c r="K6" s="243">
        <v>242862</v>
      </c>
      <c r="L6" s="244">
        <f t="shared" ref="L6:L12" si="0">K6/G6-1</f>
        <v>3.4855677043829525E-2</v>
      </c>
      <c r="M6" s="243">
        <f t="shared" ref="M6:M12" si="1">K6-G6</f>
        <v>8180</v>
      </c>
      <c r="N6" s="244">
        <f>K6/$K$6</f>
        <v>1</v>
      </c>
      <c r="O6" s="243">
        <v>271228</v>
      </c>
      <c r="P6" s="244">
        <f t="shared" ref="P6:P11" si="2">O6/K6-1</f>
        <v>0.11679884049377831</v>
      </c>
      <c r="Q6" s="243">
        <f t="shared" ref="Q6:Q12" si="3">O6-K6</f>
        <v>28366</v>
      </c>
      <c r="R6" s="244">
        <f>O6/C6-1</f>
        <v>9.5127347901222681E-2</v>
      </c>
      <c r="S6" s="243">
        <f>O6-C6</f>
        <v>23560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194089</v>
      </c>
      <c r="D7" s="246">
        <v>52528</v>
      </c>
      <c r="E7" s="246">
        <v>78583</v>
      </c>
      <c r="F7" s="247">
        <f t="shared" ref="F7:F12" si="4">E7/$E$6</f>
        <v>0.78794958438198759</v>
      </c>
      <c r="G7" s="246">
        <v>190074</v>
      </c>
      <c r="H7" s="248">
        <f>G7/E7-1</f>
        <v>1.4187674178893652</v>
      </c>
      <c r="I7" s="249">
        <f>G7-E7</f>
        <v>111491</v>
      </c>
      <c r="J7" s="247">
        <f>G7/$G$6</f>
        <v>0.80992151081037322</v>
      </c>
      <c r="K7" s="246">
        <v>198281</v>
      </c>
      <c r="L7" s="250">
        <f t="shared" si="0"/>
        <v>4.3177920178456786E-2</v>
      </c>
      <c r="M7" s="251">
        <f t="shared" si="1"/>
        <v>8207</v>
      </c>
      <c r="N7" s="247">
        <f>K7/$K$6</f>
        <v>0.81643484777363273</v>
      </c>
      <c r="O7" s="246">
        <v>211637</v>
      </c>
      <c r="P7" s="248">
        <f t="shared" si="2"/>
        <v>6.7358950176769294E-2</v>
      </c>
      <c r="Q7" s="249">
        <f t="shared" si="3"/>
        <v>13356</v>
      </c>
      <c r="R7" s="248">
        <f t="shared" ref="R7:R10" si="5">O7/C7-1</f>
        <v>9.0412130517443012E-2</v>
      </c>
      <c r="S7" s="249">
        <f t="shared" ref="S7:S10" si="6">O7-C7</f>
        <v>17548</v>
      </c>
      <c r="T7" s="247">
        <f>O7/$O$6</f>
        <v>0.7802918577727963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40180</v>
      </c>
      <c r="D8" s="252">
        <v>8859</v>
      </c>
      <c r="E8" s="252">
        <v>21082</v>
      </c>
      <c r="F8" s="253">
        <f t="shared" si="4"/>
        <v>0.21138863542930483</v>
      </c>
      <c r="G8" s="252">
        <v>35703</v>
      </c>
      <c r="H8" s="254">
        <f>IFERROR(G8/E8-1,"-")</f>
        <v>0.69353002561426802</v>
      </c>
      <c r="I8" s="255">
        <f t="shared" ref="I8:I12" si="7">G8-E8</f>
        <v>14621</v>
      </c>
      <c r="J8" s="253">
        <f t="shared" ref="J8:J12" si="8">G8/$G$6</f>
        <v>0.15213352536624028</v>
      </c>
      <c r="K8" s="252">
        <v>35098</v>
      </c>
      <c r="L8" s="256">
        <f>IFERROR(K8/G8-1,"-")</f>
        <v>-1.6945354732095352E-2</v>
      </c>
      <c r="M8" s="257">
        <f>IF(G8=0,"nd",K8-G8)</f>
        <v>-605</v>
      </c>
      <c r="N8" s="258">
        <f t="shared" ref="N8:N12" si="9">K8/$K$6</f>
        <v>0.14451828610486614</v>
      </c>
      <c r="O8" s="252">
        <v>38659</v>
      </c>
      <c r="P8" s="256">
        <f>IFERROR(O8/K8-1,"-")</f>
        <v>0.10145877257963409</v>
      </c>
      <c r="Q8" s="259">
        <f t="shared" si="3"/>
        <v>3561</v>
      </c>
      <c r="R8" s="256">
        <f>IFERROR(O8/C8-1,"-")</f>
        <v>-3.7854654056744597E-2</v>
      </c>
      <c r="S8" s="259">
        <f t="shared" si="6"/>
        <v>-1521</v>
      </c>
      <c r="T8" s="258">
        <f t="shared" ref="T8:T12" si="10">O8/$O$6</f>
        <v>0.1425332192841447</v>
      </c>
      <c r="V8" s="29"/>
      <c r="W8" s="79"/>
      <c r="AE8" s="1"/>
    </row>
    <row r="9" spans="1:31" s="4" customFormat="1" x14ac:dyDescent="0.25">
      <c r="B9" s="97" t="s">
        <v>61</v>
      </c>
      <c r="C9" s="252">
        <v>153909</v>
      </c>
      <c r="D9" s="252">
        <v>43669</v>
      </c>
      <c r="E9" s="252">
        <v>57501</v>
      </c>
      <c r="F9" s="258">
        <f t="shared" si="4"/>
        <v>0.57656094895268273</v>
      </c>
      <c r="G9" s="252">
        <v>154371</v>
      </c>
      <c r="H9" s="254">
        <f>IFERROR(G9/E9-1,"-")</f>
        <v>1.6846663536286326</v>
      </c>
      <c r="I9" s="259">
        <f t="shared" si="7"/>
        <v>96870</v>
      </c>
      <c r="J9" s="258">
        <f t="shared" si="8"/>
        <v>0.65778798544413286</v>
      </c>
      <c r="K9" s="252">
        <v>163183</v>
      </c>
      <c r="L9" s="256">
        <f>IFERROR(K9/G9-1,"-")</f>
        <v>5.7083260456951113E-2</v>
      </c>
      <c r="M9" s="257">
        <f>IF(G9=0,"nd",K9-G9)</f>
        <v>8812</v>
      </c>
      <c r="N9" s="258">
        <f t="shared" si="9"/>
        <v>0.67191656166876668</v>
      </c>
      <c r="O9" s="252">
        <v>172978</v>
      </c>
      <c r="P9" s="256">
        <f t="shared" si="2"/>
        <v>6.0024634919078501E-2</v>
      </c>
      <c r="Q9" s="259">
        <f t="shared" si="3"/>
        <v>9795</v>
      </c>
      <c r="R9" s="260">
        <f t="shared" si="5"/>
        <v>0.12389788771286936</v>
      </c>
      <c r="S9" s="259">
        <f t="shared" si="6"/>
        <v>19069</v>
      </c>
      <c r="T9" s="258">
        <f t="shared" si="10"/>
        <v>0.63775863848865166</v>
      </c>
      <c r="V9" s="29"/>
      <c r="W9" s="79"/>
      <c r="AE9" s="1"/>
    </row>
    <row r="10" spans="1:31" s="4" customFormat="1" x14ac:dyDescent="0.25">
      <c r="B10" s="245" t="s">
        <v>193</v>
      </c>
      <c r="C10" s="261">
        <v>53579</v>
      </c>
      <c r="D10" s="261">
        <v>9046</v>
      </c>
      <c r="E10" s="261">
        <v>21148</v>
      </c>
      <c r="F10" s="262">
        <f>IFERROR(E10/$E$6,"-")</f>
        <v>0.21205041561801247</v>
      </c>
      <c r="G10" s="261">
        <v>44608</v>
      </c>
      <c r="H10" s="250">
        <f>IFERROR(G10/E10-1,"-")</f>
        <v>1.1093247588424435</v>
      </c>
      <c r="I10" s="251">
        <f>IFERROR(G10-E10,"-")</f>
        <v>23460</v>
      </c>
      <c r="J10" s="262">
        <f>IFERROR(G10/$G$6,"-")</f>
        <v>0.1900784891896268</v>
      </c>
      <c r="K10" s="261">
        <v>44581</v>
      </c>
      <c r="L10" s="250">
        <f>IFERROR(K10/G10-1,"-")</f>
        <v>-6.0527259684362011E-4</v>
      </c>
      <c r="M10" s="251">
        <f>IFERROR(K10-G10,"-")</f>
        <v>-27</v>
      </c>
      <c r="N10" s="262">
        <f>IFERROR(K10/$K$6,"-")</f>
        <v>0.18356515222636724</v>
      </c>
      <c r="O10" s="261">
        <v>59591</v>
      </c>
      <c r="P10" s="250">
        <f>IFERROR(O10/K10-1,"-")</f>
        <v>0.33669051838227038</v>
      </c>
      <c r="Q10" s="251">
        <f>IFERROR(O10-K10,"-")</f>
        <v>15010</v>
      </c>
      <c r="R10" s="250">
        <f t="shared" si="5"/>
        <v>0.11220814124937006</v>
      </c>
      <c r="S10" s="251">
        <f t="shared" si="6"/>
        <v>6012</v>
      </c>
      <c r="T10" s="262">
        <f>IFERROR(O10/$O$6,"-")</f>
        <v>0.21970814222720367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37773</v>
      </c>
      <c r="D11" s="252">
        <v>6259</v>
      </c>
      <c r="E11" s="252">
        <v>10408</v>
      </c>
      <c r="F11" s="258">
        <f t="shared" si="4"/>
        <v>0.10436073036468099</v>
      </c>
      <c r="G11" s="252">
        <v>22663</v>
      </c>
      <c r="H11" s="260">
        <f t="shared" ref="H11:H12" si="11">G11/E11-1</f>
        <v>1.1774596464258265</v>
      </c>
      <c r="I11" s="259">
        <f t="shared" si="7"/>
        <v>12255</v>
      </c>
      <c r="J11" s="258">
        <f t="shared" si="8"/>
        <v>9.6568974186345774E-2</v>
      </c>
      <c r="K11" s="252">
        <v>21448</v>
      </c>
      <c r="L11" s="256">
        <f>K11/G11-1</f>
        <v>-5.3611613643383516E-2</v>
      </c>
      <c r="M11" s="259">
        <f t="shared" si="1"/>
        <v>-1215</v>
      </c>
      <c r="N11" s="258">
        <f t="shared" si="9"/>
        <v>8.8313527847090123E-2</v>
      </c>
      <c r="O11" s="252">
        <v>34009</v>
      </c>
      <c r="P11" s="260">
        <f t="shared" si="2"/>
        <v>0.58564901156284965</v>
      </c>
      <c r="Q11" s="259">
        <f t="shared" si="3"/>
        <v>12561</v>
      </c>
      <c r="R11" s="260">
        <f t="shared" ref="R11:R12" si="12">O11/D11-1</f>
        <v>4.4336155935452952</v>
      </c>
      <c r="S11" s="259">
        <f t="shared" ref="S11:S12" si="13">O11-D11</f>
        <v>27750</v>
      </c>
      <c r="T11" s="258">
        <f t="shared" si="10"/>
        <v>0.12538897164009616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211.637 viajeros 
cuota: 78,0%</v>
      </c>
    </row>
    <row r="20" spans="1:27" x14ac:dyDescent="0.25">
      <c r="AA20" t="str">
        <f>CONCATENATE("Apartamentos: 
",FIXED(O10,0)," viajeros
cuota: ",FIXED(T10*100,1),"%")</f>
        <v>Apartamentos: 
59.591 viajeros
cuota: 22,0%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247668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194089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40180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693F1-C90D-4E2A-AD57-19437464CF53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198566</v>
      </c>
      <c r="D6" s="243">
        <v>48691</v>
      </c>
      <c r="E6" s="243">
        <v>62274</v>
      </c>
      <c r="F6" s="244">
        <f>E6/$E$6</f>
        <v>1</v>
      </c>
      <c r="G6" s="243">
        <v>166478</v>
      </c>
      <c r="H6" s="244">
        <f>G6/E6-1</f>
        <v>1.6733147059768121</v>
      </c>
      <c r="I6" s="243">
        <f>G6-E6</f>
        <v>104204</v>
      </c>
      <c r="J6" s="244">
        <f>G6/$G$6</f>
        <v>1</v>
      </c>
      <c r="K6" s="243">
        <v>177967</v>
      </c>
      <c r="L6" s="244">
        <f t="shared" ref="L6:L12" si="0">K6/G6-1</f>
        <v>6.9012121721789166E-2</v>
      </c>
      <c r="M6" s="243">
        <f t="shared" ref="M6:M12" si="1">K6-G6</f>
        <v>11489</v>
      </c>
      <c r="N6" s="244">
        <f>K6/$K$6</f>
        <v>1</v>
      </c>
      <c r="O6" s="243">
        <v>192817</v>
      </c>
      <c r="P6" s="244">
        <f t="shared" ref="P6:P11" si="2">O6/K6-1</f>
        <v>8.3442435957228112E-2</v>
      </c>
      <c r="Q6" s="243">
        <f t="shared" ref="Q6:Q12" si="3">O6-K6</f>
        <v>14850</v>
      </c>
      <c r="R6" s="244">
        <f>O6/C6-1</f>
        <v>-2.8952590070807638E-2</v>
      </c>
      <c r="S6" s="243">
        <f>O6-C6</f>
        <v>-5749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160793</v>
      </c>
      <c r="D7" s="246">
        <v>42432</v>
      </c>
      <c r="E7" s="246">
        <v>51866</v>
      </c>
      <c r="F7" s="247">
        <f t="shared" ref="F7:F12" si="4">E7/$E$6</f>
        <v>0.83286764942030378</v>
      </c>
      <c r="G7" s="246">
        <v>143815</v>
      </c>
      <c r="H7" s="248">
        <f>G7/E7-1</f>
        <v>1.7728184166891605</v>
      </c>
      <c r="I7" s="249">
        <f>G7-E7</f>
        <v>91949</v>
      </c>
      <c r="J7" s="247">
        <f>G7/$G$6</f>
        <v>0.86386789846105794</v>
      </c>
      <c r="K7" s="246">
        <v>156519</v>
      </c>
      <c r="L7" s="250">
        <f t="shared" si="0"/>
        <v>8.8335709070681112E-2</v>
      </c>
      <c r="M7" s="251">
        <f t="shared" si="1"/>
        <v>12704</v>
      </c>
      <c r="N7" s="247">
        <f>K7/$K$6</f>
        <v>0.87948327498918344</v>
      </c>
      <c r="O7" s="246">
        <v>158808</v>
      </c>
      <c r="P7" s="248">
        <f t="shared" si="2"/>
        <v>1.4624422594062159E-2</v>
      </c>
      <c r="Q7" s="249">
        <f t="shared" si="3"/>
        <v>2289</v>
      </c>
      <c r="R7" s="248">
        <f t="shared" ref="R7:R10" si="5">O7/C7-1</f>
        <v>-1.2345064772720238E-2</v>
      </c>
      <c r="S7" s="249">
        <f t="shared" ref="S7:S10" si="6">O7-C7</f>
        <v>-1985</v>
      </c>
      <c r="T7" s="247">
        <f>O7/$O$6</f>
        <v>0.8236203239340929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26848</v>
      </c>
      <c r="D8" s="252">
        <v>5318</v>
      </c>
      <c r="E8" s="252">
        <v>7567</v>
      </c>
      <c r="F8" s="253">
        <f t="shared" si="4"/>
        <v>0.12151138516877028</v>
      </c>
      <c r="G8" s="252">
        <v>13360</v>
      </c>
      <c r="H8" s="254">
        <f>IFERROR(G8/E8-1,"-")</f>
        <v>0.76556098850270904</v>
      </c>
      <c r="I8" s="255">
        <f t="shared" ref="I8:I12" si="7">G8-E8</f>
        <v>5793</v>
      </c>
      <c r="J8" s="253">
        <f t="shared" ref="J8:J12" si="8">G8/$G$6</f>
        <v>8.0250843955357462E-2</v>
      </c>
      <c r="K8" s="252">
        <v>12870</v>
      </c>
      <c r="L8" s="256">
        <f>IFERROR(K8/G8-1,"-")</f>
        <v>-3.667664670658688E-2</v>
      </c>
      <c r="M8" s="257">
        <f>IF(G8=0,"nd",K8-G8)</f>
        <v>-490</v>
      </c>
      <c r="N8" s="258">
        <f t="shared" ref="N8:N12" si="9">K8/$K$6</f>
        <v>7.2316777829597625E-2</v>
      </c>
      <c r="O8" s="252">
        <v>17818</v>
      </c>
      <c r="P8" s="256">
        <f>IFERROR(O8/K8-1,"-")</f>
        <v>0.38445998445998453</v>
      </c>
      <c r="Q8" s="259">
        <f t="shared" si="3"/>
        <v>4948</v>
      </c>
      <c r="R8" s="256">
        <f>IFERROR(O8/C8-1,"-")</f>
        <v>-0.3363379022646007</v>
      </c>
      <c r="S8" s="259">
        <f t="shared" si="6"/>
        <v>-9030</v>
      </c>
      <c r="T8" s="258">
        <f t="shared" ref="T8:T12" si="10">O8/$O$6</f>
        <v>9.2408864363619392E-2</v>
      </c>
      <c r="V8" s="29"/>
      <c r="W8" s="79"/>
      <c r="AE8" s="1"/>
    </row>
    <row r="9" spans="1:31" s="4" customFormat="1" x14ac:dyDescent="0.25">
      <c r="B9" s="97" t="s">
        <v>61</v>
      </c>
      <c r="C9" s="252">
        <v>133945</v>
      </c>
      <c r="D9" s="252">
        <v>37114</v>
      </c>
      <c r="E9" s="252">
        <v>44299</v>
      </c>
      <c r="F9" s="258">
        <f t="shared" si="4"/>
        <v>0.71135626425153353</v>
      </c>
      <c r="G9" s="252">
        <v>130455</v>
      </c>
      <c r="H9" s="254">
        <f>IFERROR(G9/E9-1,"-")</f>
        <v>1.9448746021354886</v>
      </c>
      <c r="I9" s="259">
        <f t="shared" si="7"/>
        <v>86156</v>
      </c>
      <c r="J9" s="258">
        <f t="shared" si="8"/>
        <v>0.78361705450570041</v>
      </c>
      <c r="K9" s="252">
        <v>143649</v>
      </c>
      <c r="L9" s="256">
        <f>IFERROR(K9/G9-1,"-")</f>
        <v>0.1011383235598482</v>
      </c>
      <c r="M9" s="257">
        <f>IF(G9=0,"nd",K9-G9)</f>
        <v>13194</v>
      </c>
      <c r="N9" s="258">
        <f t="shared" si="9"/>
        <v>0.80716649715958577</v>
      </c>
      <c r="O9" s="252">
        <v>140990</v>
      </c>
      <c r="P9" s="256">
        <f t="shared" si="2"/>
        <v>-1.8510396870148771E-2</v>
      </c>
      <c r="Q9" s="259">
        <f t="shared" si="3"/>
        <v>-2659</v>
      </c>
      <c r="R9" s="260">
        <f t="shared" si="5"/>
        <v>5.2596214864309987E-2</v>
      </c>
      <c r="S9" s="259">
        <f t="shared" si="6"/>
        <v>7045</v>
      </c>
      <c r="T9" s="258">
        <f t="shared" si="10"/>
        <v>0.73121145957047351</v>
      </c>
      <c r="V9" s="29"/>
      <c r="W9" s="79"/>
      <c r="AE9" s="1"/>
    </row>
    <row r="10" spans="1:31" s="4" customFormat="1" x14ac:dyDescent="0.25">
      <c r="B10" s="245" t="s">
        <v>193</v>
      </c>
      <c r="C10" s="261">
        <v>37773</v>
      </c>
      <c r="D10" s="261">
        <v>6259</v>
      </c>
      <c r="E10" s="261">
        <v>10408</v>
      </c>
      <c r="F10" s="262">
        <f>IFERROR(E10/$E$6,"-")</f>
        <v>0.16713235057969619</v>
      </c>
      <c r="G10" s="261">
        <v>22663</v>
      </c>
      <c r="H10" s="250">
        <f>IFERROR(G10/E10-1,"-")</f>
        <v>1.1774596464258265</v>
      </c>
      <c r="I10" s="251">
        <f>IFERROR(G10-E10,"-")</f>
        <v>12255</v>
      </c>
      <c r="J10" s="262">
        <f>IFERROR(G10/$G$6,"-")</f>
        <v>0.13613210153894209</v>
      </c>
      <c r="K10" s="261">
        <v>21448</v>
      </c>
      <c r="L10" s="250">
        <f>IFERROR(K10/G10-1,"-")</f>
        <v>-5.3611613643383516E-2</v>
      </c>
      <c r="M10" s="251">
        <f>IFERROR(K10-G10,"-")</f>
        <v>-1215</v>
      </c>
      <c r="N10" s="262">
        <f>IFERROR(K10/$K$6,"-")</f>
        <v>0.12051672501081662</v>
      </c>
      <c r="O10" s="261">
        <v>34009</v>
      </c>
      <c r="P10" s="250">
        <f>IFERROR(O10/K10-1,"-")</f>
        <v>0.58564901156284965</v>
      </c>
      <c r="Q10" s="251">
        <f>IFERROR(O10-K10,"-")</f>
        <v>12561</v>
      </c>
      <c r="R10" s="250">
        <f t="shared" si="5"/>
        <v>-9.9647896645752243E-2</v>
      </c>
      <c r="S10" s="251">
        <f t="shared" si="6"/>
        <v>-3764</v>
      </c>
      <c r="T10" s="262">
        <f>IFERROR(O10/$O$6,"-")</f>
        <v>0.17637967606590704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37773</v>
      </c>
      <c r="D11" s="252">
        <v>6259</v>
      </c>
      <c r="E11" s="252">
        <v>10408</v>
      </c>
      <c r="F11" s="258">
        <f t="shared" si="4"/>
        <v>0.16713235057969619</v>
      </c>
      <c r="G11" s="252">
        <v>22663</v>
      </c>
      <c r="H11" s="260">
        <f t="shared" ref="H11:H12" si="11">G11/E11-1</f>
        <v>1.1774596464258265</v>
      </c>
      <c r="I11" s="259">
        <f t="shared" si="7"/>
        <v>12255</v>
      </c>
      <c r="J11" s="258">
        <f t="shared" si="8"/>
        <v>0.13613210153894209</v>
      </c>
      <c r="K11" s="252">
        <v>21448</v>
      </c>
      <c r="L11" s="256">
        <f>K11/G11-1</f>
        <v>-5.3611613643383516E-2</v>
      </c>
      <c r="M11" s="259">
        <f t="shared" si="1"/>
        <v>-1215</v>
      </c>
      <c r="N11" s="258">
        <f t="shared" si="9"/>
        <v>0.12051672501081662</v>
      </c>
      <c r="O11" s="252">
        <v>34009</v>
      </c>
      <c r="P11" s="260">
        <f t="shared" si="2"/>
        <v>0.58564901156284965</v>
      </c>
      <c r="Q11" s="259">
        <f t="shared" si="3"/>
        <v>12561</v>
      </c>
      <c r="R11" s="260">
        <f t="shared" ref="R11:R12" si="12">O11/D11-1</f>
        <v>4.4336155935452952</v>
      </c>
      <c r="S11" s="259">
        <f t="shared" ref="S11:S12" si="13">O11-D11</f>
        <v>27750</v>
      </c>
      <c r="T11" s="258">
        <f t="shared" si="10"/>
        <v>0.17637967606590704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158.808 viajeros 
cuota: 82,4%</v>
      </c>
    </row>
    <row r="20" spans="27:27" x14ac:dyDescent="0.25">
      <c r="AA20" t="str">
        <f>CONCATENATE("Apartamentos: 
",FIXED(O10,0)," viajeros
cuota: ",FIXED(T10*100,1),"%")</f>
        <v>Apartamentos: 
34.009 viajeros
cuota: 17,6%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284219</v>
      </c>
      <c r="D134" s="228">
        <v>74813</v>
      </c>
      <c r="E134" s="228">
        <v>114704</v>
      </c>
      <c r="F134" s="228">
        <v>244952</v>
      </c>
      <c r="G134" s="229">
        <f>F134/E134-1</f>
        <v>1.1355140186915889</v>
      </c>
      <c r="H134" s="228">
        <f>F134-E134</f>
        <v>130248</v>
      </c>
      <c r="I134" s="229">
        <f>F134/F$134</f>
        <v>1</v>
      </c>
      <c r="J134" s="228">
        <v>249820</v>
      </c>
      <c r="K134" s="229">
        <f>J134/J$134</f>
        <v>1</v>
      </c>
      <c r="L134" s="229">
        <f>J134/F134-1</f>
        <v>1.987328129592747E-2</v>
      </c>
      <c r="M134" s="228">
        <f>J134-F134</f>
        <v>4868</v>
      </c>
      <c r="N134" s="229">
        <f>J134/D134-1</f>
        <v>2.339259219654338</v>
      </c>
      <c r="O134" s="228">
        <f>J134-D134</f>
        <v>175007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235564</v>
      </c>
      <c r="D135" s="246">
        <v>63268</v>
      </c>
      <c r="E135" s="246">
        <v>98793</v>
      </c>
      <c r="F135" s="246">
        <v>213248</v>
      </c>
      <c r="G135" s="250">
        <f>IFERROR(F135/E135-1,"-")</f>
        <v>1.1585334993369973</v>
      </c>
      <c r="H135" s="246">
        <f t="shared" ref="H135:H138" si="14">F135-E135</f>
        <v>114455</v>
      </c>
      <c r="I135" s="248">
        <f>F135/F$134</f>
        <v>0.87057056076292494</v>
      </c>
      <c r="J135" s="246">
        <v>218970</v>
      </c>
      <c r="K135" s="247">
        <f t="shared" ref="K135:K138" si="15">J135/J$134</f>
        <v>0.87651108798334798</v>
      </c>
      <c r="L135" s="248">
        <f t="shared" ref="L135:L138" si="16">J135/F135-1</f>
        <v>2.6832608043217299E-2</v>
      </c>
      <c r="M135" s="249">
        <f t="shared" ref="M135:M138" si="17">J135-F135</f>
        <v>5722</v>
      </c>
      <c r="N135" s="247">
        <f t="shared" ref="N135:N138" si="18">J135/D135-1</f>
        <v>2.4609913384333311</v>
      </c>
      <c r="O135" s="246">
        <f t="shared" ref="O135:O138" si="19">J135-D135</f>
        <v>155702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37385</v>
      </c>
      <c r="D136" s="252">
        <v>7600</v>
      </c>
      <c r="E136" s="252">
        <v>13859</v>
      </c>
      <c r="F136" s="252">
        <v>19011</v>
      </c>
      <c r="G136" s="256">
        <f t="shared" ref="G136:G138" si="20">IFERROR(F136/E136-1,"-")</f>
        <v>0.37174399307309325</v>
      </c>
      <c r="H136" s="252">
        <f t="shared" si="14"/>
        <v>5152</v>
      </c>
      <c r="I136" s="260">
        <f t="shared" ref="I136:I138" si="21">F136/F$134</f>
        <v>7.7611123812012156E-2</v>
      </c>
      <c r="J136" s="252">
        <v>19206</v>
      </c>
      <c r="K136" s="258">
        <f t="shared" si="15"/>
        <v>7.6879353134256659E-2</v>
      </c>
      <c r="L136" s="260">
        <f t="shared" si="16"/>
        <v>1.0257219504497428E-2</v>
      </c>
      <c r="M136" s="259">
        <f t="shared" si="17"/>
        <v>195</v>
      </c>
      <c r="N136" s="258">
        <f t="shared" si="18"/>
        <v>1.5271052631578947</v>
      </c>
      <c r="O136" s="252">
        <f t="shared" si="19"/>
        <v>11606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198179</v>
      </c>
      <c r="D137" s="252">
        <v>55668</v>
      </c>
      <c r="E137" s="252">
        <v>84934</v>
      </c>
      <c r="F137" s="252">
        <v>194237</v>
      </c>
      <c r="G137" s="254">
        <f t="shared" si="20"/>
        <v>1.2869169001813172</v>
      </c>
      <c r="H137" s="252">
        <f t="shared" si="14"/>
        <v>109303</v>
      </c>
      <c r="I137" s="264">
        <f t="shared" si="21"/>
        <v>0.79295943695091287</v>
      </c>
      <c r="J137" s="252">
        <v>199764</v>
      </c>
      <c r="K137" s="258">
        <f t="shared" si="15"/>
        <v>0.79963173484909134</v>
      </c>
      <c r="L137" s="260">
        <f t="shared" si="16"/>
        <v>2.8454928772581933E-2</v>
      </c>
      <c r="M137" s="259">
        <f t="shared" si="17"/>
        <v>5527</v>
      </c>
      <c r="N137" s="258">
        <f t="shared" si="18"/>
        <v>2.5884888984694978</v>
      </c>
      <c r="O137" s="252">
        <f t="shared" si="19"/>
        <v>144096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48655</v>
      </c>
      <c r="D138" s="246">
        <v>11545</v>
      </c>
      <c r="E138" s="246">
        <v>15911</v>
      </c>
      <c r="F138" s="246">
        <v>31704</v>
      </c>
      <c r="G138" s="250">
        <f t="shared" si="20"/>
        <v>0.99258374709320596</v>
      </c>
      <c r="H138" s="246">
        <f t="shared" si="14"/>
        <v>15793</v>
      </c>
      <c r="I138" s="248">
        <f t="shared" si="21"/>
        <v>0.12942943923707501</v>
      </c>
      <c r="J138" s="246">
        <v>30850</v>
      </c>
      <c r="K138" s="247">
        <f t="shared" si="15"/>
        <v>0.12348891201665199</v>
      </c>
      <c r="L138" s="248">
        <f t="shared" si="16"/>
        <v>-2.6936664143325739E-2</v>
      </c>
      <c r="M138" s="249">
        <f t="shared" si="17"/>
        <v>-854</v>
      </c>
      <c r="N138" s="247">
        <f t="shared" si="18"/>
        <v>1.6721524469467304</v>
      </c>
      <c r="O138" s="246">
        <f t="shared" si="19"/>
        <v>19305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6CBB1-1CB0-4903-B0B0-81AB01DA3C46}">
  <sheetPr>
    <tabColor rgb="FF336600"/>
  </sheetPr>
  <dimension ref="A3:A23"/>
  <sheetViews>
    <sheetView showGridLines="0" workbookViewId="0">
      <selection activeCell="F17" sqref="F17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6483A-E95D-4E92-A28C-0ADC99F4CF4D}">
  <sheetPr>
    <tabColor theme="4" tint="0.39997558519241921"/>
  </sheetPr>
  <dimension ref="A1:AE142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49102</v>
      </c>
      <c r="D6" s="243">
        <v>12883</v>
      </c>
      <c r="E6" s="243">
        <v>37457</v>
      </c>
      <c r="F6" s="244">
        <f>E6/$E$6</f>
        <v>1</v>
      </c>
      <c r="G6" s="243">
        <v>68204</v>
      </c>
      <c r="H6" s="244">
        <f>G6/E6-1</f>
        <v>0.82086125423819323</v>
      </c>
      <c r="I6" s="243">
        <f>G6-E6</f>
        <v>30747</v>
      </c>
      <c r="J6" s="244">
        <f>G6/$G$6</f>
        <v>1</v>
      </c>
      <c r="K6" s="243">
        <v>64895</v>
      </c>
      <c r="L6" s="244">
        <f t="shared" ref="L6:L12" si="0">K6/G6-1</f>
        <v>-4.8516216057709172E-2</v>
      </c>
      <c r="M6" s="243">
        <f t="shared" ref="M6:M12" si="1">K6-G6</f>
        <v>-3309</v>
      </c>
      <c r="N6" s="244">
        <f>K6/$K$6</f>
        <v>1</v>
      </c>
      <c r="O6" s="243">
        <v>78411</v>
      </c>
      <c r="P6" s="244">
        <f t="shared" ref="P6:P11" si="2">O6/K6-1</f>
        <v>0.20827490561676565</v>
      </c>
      <c r="Q6" s="243">
        <f t="shared" ref="Q6:Q12" si="3">O6-K6</f>
        <v>13516</v>
      </c>
      <c r="R6" s="244">
        <f>O6/C6-1</f>
        <v>0.59690032992546138</v>
      </c>
      <c r="S6" s="243">
        <f>O6-C6</f>
        <v>29309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33296</v>
      </c>
      <c r="D7" s="246">
        <v>10096</v>
      </c>
      <c r="E7" s="246">
        <v>26717</v>
      </c>
      <c r="F7" s="247">
        <f t="shared" ref="F7:F12" si="4">E7/$E$6</f>
        <v>0.71327121766292012</v>
      </c>
      <c r="G7" s="246">
        <v>46259</v>
      </c>
      <c r="H7" s="248">
        <f>G7/E7-1</f>
        <v>0.73144439869745859</v>
      </c>
      <c r="I7" s="249">
        <f>G7-E7</f>
        <v>19542</v>
      </c>
      <c r="J7" s="247">
        <f>G7/$G$6</f>
        <v>0.67824467773151131</v>
      </c>
      <c r="K7" s="246">
        <v>41762</v>
      </c>
      <c r="L7" s="250">
        <f t="shared" si="0"/>
        <v>-9.7213515207851486E-2</v>
      </c>
      <c r="M7" s="251">
        <f t="shared" si="1"/>
        <v>-4497</v>
      </c>
      <c r="N7" s="247">
        <f>K7/$K$6</f>
        <v>0.64353185915709998</v>
      </c>
      <c r="O7" s="246">
        <v>52829</v>
      </c>
      <c r="P7" s="248">
        <f t="shared" si="2"/>
        <v>0.26500167616493453</v>
      </c>
      <c r="Q7" s="249">
        <f t="shared" si="3"/>
        <v>11067</v>
      </c>
      <c r="R7" s="248">
        <f t="shared" ref="R7:R10" si="5">O7/C7-1</f>
        <v>0.58664704469005291</v>
      </c>
      <c r="S7" s="249">
        <f t="shared" ref="S7:S10" si="6">O7-C7</f>
        <v>19533</v>
      </c>
      <c r="T7" s="247">
        <f>O7/$O$6</f>
        <v>0.67374475520016319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13332</v>
      </c>
      <c r="D8" s="252">
        <v>3541</v>
      </c>
      <c r="E8" s="252">
        <v>13515</v>
      </c>
      <c r="F8" s="253">
        <f t="shared" si="4"/>
        <v>0.36081373308059911</v>
      </c>
      <c r="G8" s="252">
        <v>22343</v>
      </c>
      <c r="H8" s="254">
        <f>IFERROR(G8/E8-1,"-")</f>
        <v>0.65320014798372172</v>
      </c>
      <c r="I8" s="255">
        <f t="shared" ref="I8:I12" si="7">G8-E8</f>
        <v>8828</v>
      </c>
      <c r="J8" s="253">
        <f t="shared" ref="J8:J12" si="8">G8/$G$6</f>
        <v>0.32759075714034369</v>
      </c>
      <c r="K8" s="252">
        <v>22228</v>
      </c>
      <c r="L8" s="256">
        <f>IFERROR(K8/G8-1,"-")</f>
        <v>-5.147025914156611E-3</v>
      </c>
      <c r="M8" s="257">
        <f>IF(G8=0,"nd",K8-G8)</f>
        <v>-115</v>
      </c>
      <c r="N8" s="258">
        <f t="shared" ref="N8:N12" si="9">K8/$K$6</f>
        <v>0.34252253640496189</v>
      </c>
      <c r="O8" s="252">
        <v>20841</v>
      </c>
      <c r="P8" s="256">
        <f>IFERROR(O8/K8-1,"-")</f>
        <v>-6.2398776318157267E-2</v>
      </c>
      <c r="Q8" s="259">
        <f t="shared" si="3"/>
        <v>-1387</v>
      </c>
      <c r="R8" s="256">
        <f>IFERROR(O8/C8-1,"-")</f>
        <v>0.56323132313231317</v>
      </c>
      <c r="S8" s="259">
        <f t="shared" si="6"/>
        <v>7509</v>
      </c>
      <c r="T8" s="258">
        <f t="shared" ref="T8:T12" si="10">O8/$O$6</f>
        <v>0.26579178941730114</v>
      </c>
      <c r="V8" s="29"/>
      <c r="W8" s="79"/>
      <c r="AE8" s="1"/>
    </row>
    <row r="9" spans="1:31" s="4" customFormat="1" x14ac:dyDescent="0.25">
      <c r="B9" s="97" t="s">
        <v>61</v>
      </c>
      <c r="C9" s="252">
        <v>19964</v>
      </c>
      <c r="D9" s="252">
        <v>6555</v>
      </c>
      <c r="E9" s="252">
        <v>13202</v>
      </c>
      <c r="F9" s="258">
        <f t="shared" si="4"/>
        <v>0.35245748458232107</v>
      </c>
      <c r="G9" s="252">
        <v>23916</v>
      </c>
      <c r="H9" s="254">
        <f>IFERROR(G9/E9-1,"-")</f>
        <v>0.81154370549916677</v>
      </c>
      <c r="I9" s="259">
        <f t="shared" si="7"/>
        <v>10714</v>
      </c>
      <c r="J9" s="258">
        <f t="shared" si="8"/>
        <v>0.35065392059116768</v>
      </c>
      <c r="K9" s="252">
        <v>19534</v>
      </c>
      <c r="L9" s="256">
        <f>IFERROR(K9/G9-1,"-")</f>
        <v>-0.18322461950158886</v>
      </c>
      <c r="M9" s="257">
        <f>IF(G9=0,"nd",K9-G9)</f>
        <v>-4382</v>
      </c>
      <c r="N9" s="258">
        <f t="shared" si="9"/>
        <v>0.30100932275213804</v>
      </c>
      <c r="O9" s="252">
        <v>31988</v>
      </c>
      <c r="P9" s="256">
        <f t="shared" si="2"/>
        <v>0.63755503225145893</v>
      </c>
      <c r="Q9" s="259">
        <f t="shared" si="3"/>
        <v>12454</v>
      </c>
      <c r="R9" s="260">
        <f t="shared" si="5"/>
        <v>0.60228411140052085</v>
      </c>
      <c r="S9" s="259">
        <f t="shared" si="6"/>
        <v>12024</v>
      </c>
      <c r="T9" s="258">
        <f t="shared" si="10"/>
        <v>0.40795296578286211</v>
      </c>
      <c r="V9" s="29"/>
      <c r="W9" s="79"/>
      <c r="AE9" s="1"/>
    </row>
    <row r="10" spans="1:31" s="4" customFormat="1" x14ac:dyDescent="0.25">
      <c r="B10" s="245" t="s">
        <v>193</v>
      </c>
      <c r="C10" s="261">
        <v>15806</v>
      </c>
      <c r="D10" s="261">
        <v>2787</v>
      </c>
      <c r="E10" s="261">
        <v>10740</v>
      </c>
      <c r="F10" s="262">
        <f>IFERROR(E10/$E$6,"-")</f>
        <v>0.28672878233707982</v>
      </c>
      <c r="G10" s="261">
        <v>21945</v>
      </c>
      <c r="H10" s="250">
        <f>IFERROR(G10/E10-1,"-")</f>
        <v>1.0432960893854748</v>
      </c>
      <c r="I10" s="251">
        <f>IFERROR(G10-E10,"-")</f>
        <v>11205</v>
      </c>
      <c r="J10" s="262">
        <f>IFERROR(G10/$G$6,"-")</f>
        <v>0.32175532226848863</v>
      </c>
      <c r="K10" s="261">
        <v>23133</v>
      </c>
      <c r="L10" s="250">
        <f>IFERROR(K10/G10-1,"-")</f>
        <v>5.4135338345864703E-2</v>
      </c>
      <c r="M10" s="251">
        <f>IFERROR(K10-G10,"-")</f>
        <v>1188</v>
      </c>
      <c r="N10" s="262">
        <f>IFERROR(K10/$K$6,"-")</f>
        <v>0.35646814084290007</v>
      </c>
      <c r="O10" s="261">
        <v>25582</v>
      </c>
      <c r="P10" s="250">
        <f>IFERROR(O10/K10-1,"-")</f>
        <v>0.10586607876194187</v>
      </c>
      <c r="Q10" s="251">
        <f>IFERROR(O10-K10,"-")</f>
        <v>2449</v>
      </c>
      <c r="R10" s="250">
        <f t="shared" si="5"/>
        <v>0.6184993040617488</v>
      </c>
      <c r="S10" s="251">
        <f t="shared" si="6"/>
        <v>9776</v>
      </c>
      <c r="T10" s="262">
        <f>IFERROR(O10/$O$6,"-")</f>
        <v>0.32625524479983675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15806</v>
      </c>
      <c r="D11" s="252">
        <v>2787</v>
      </c>
      <c r="E11" s="252">
        <v>10740</v>
      </c>
      <c r="F11" s="258">
        <f t="shared" si="4"/>
        <v>0.28672878233707982</v>
      </c>
      <c r="G11" s="252">
        <v>21945</v>
      </c>
      <c r="H11" s="260">
        <f t="shared" ref="H11:H12" si="11">G11/E11-1</f>
        <v>1.0432960893854748</v>
      </c>
      <c r="I11" s="259">
        <f t="shared" si="7"/>
        <v>11205</v>
      </c>
      <c r="J11" s="258">
        <f t="shared" si="8"/>
        <v>0.32175532226848863</v>
      </c>
      <c r="K11" s="252">
        <v>23133</v>
      </c>
      <c r="L11" s="256">
        <f>K11/G11-1</f>
        <v>5.4135338345864703E-2</v>
      </c>
      <c r="M11" s="259">
        <f t="shared" si="1"/>
        <v>1188</v>
      </c>
      <c r="N11" s="258">
        <f t="shared" si="9"/>
        <v>0.35646814084290007</v>
      </c>
      <c r="O11" s="252">
        <v>25582</v>
      </c>
      <c r="P11" s="260">
        <f t="shared" si="2"/>
        <v>0.10586607876194187</v>
      </c>
      <c r="Q11" s="259">
        <f t="shared" si="3"/>
        <v>2449</v>
      </c>
      <c r="R11" s="260">
        <f t="shared" ref="R11:R12" si="12">O11/D11-1</f>
        <v>8.1790455687118762</v>
      </c>
      <c r="S11" s="259">
        <f t="shared" ref="S11:S12" si="13">O11-D11</f>
        <v>22795</v>
      </c>
      <c r="T11" s="258">
        <f t="shared" si="10"/>
        <v>0.32625524479983675</v>
      </c>
      <c r="V11" s="29"/>
      <c r="W11" s="79"/>
      <c r="AE11" s="1"/>
    </row>
    <row r="12" spans="1:31" s="4" customFormat="1" hidden="1" x14ac:dyDescent="0.25">
      <c r="B12" s="97" t="s">
        <v>61</v>
      </c>
      <c r="C12" s="252" t="e">
        <v>#REF!</v>
      </c>
      <c r="D12" s="252" t="e">
        <v>#REF!</v>
      </c>
      <c r="E12" s="252" t="e">
        <v>#REF!</v>
      </c>
      <c r="F12" s="258" t="e">
        <f t="shared" si="4"/>
        <v>#REF!</v>
      </c>
      <c r="G12" s="252" t="e">
        <v>#REF!</v>
      </c>
      <c r="H12" s="260" t="e">
        <f t="shared" si="11"/>
        <v>#REF!</v>
      </c>
      <c r="I12" s="259" t="e">
        <f t="shared" si="7"/>
        <v>#REF!</v>
      </c>
      <c r="J12" s="258" t="e">
        <f t="shared" si="8"/>
        <v>#REF!</v>
      </c>
      <c r="K12" s="252" t="e">
        <v>#REF!</v>
      </c>
      <c r="L12" s="256" t="e">
        <f t="shared" si="0"/>
        <v>#REF!</v>
      </c>
      <c r="M12" s="259" t="e">
        <f t="shared" si="1"/>
        <v>#REF!</v>
      </c>
      <c r="N12" s="258" t="e">
        <f t="shared" si="9"/>
        <v>#REF!</v>
      </c>
      <c r="O12" s="252" t="e">
        <v>#REF!</v>
      </c>
      <c r="P12" s="260" t="e">
        <f>O12/K12-1</f>
        <v>#REF!</v>
      </c>
      <c r="Q12" s="259" t="e">
        <f t="shared" si="3"/>
        <v>#REF!</v>
      </c>
      <c r="R12" s="260" t="e">
        <f t="shared" si="12"/>
        <v>#REF!</v>
      </c>
      <c r="S12" s="259" t="e">
        <f t="shared" si="13"/>
        <v>#REF!</v>
      </c>
      <c r="T12" s="258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52.829 viajeros 
cuota: 67,4%</v>
      </c>
    </row>
    <row r="20" spans="27:27" x14ac:dyDescent="0.25">
      <c r="AA20" t="str">
        <f>CONCATENATE("Apartamentos: 
",FIXED(O10,0)," viajeros
cuota: ",FIXED(T10*100,1),"%")</f>
        <v>Apartamentos: 
25.582 viajeros
cuota: 32,6%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72064</v>
      </c>
      <c r="D134" s="228">
        <v>28320</v>
      </c>
      <c r="E134" s="228">
        <v>66989</v>
      </c>
      <c r="F134" s="228">
        <v>97391</v>
      </c>
      <c r="G134" s="229">
        <f>F134/E134-1</f>
        <v>0.45383570436937415</v>
      </c>
      <c r="H134" s="228">
        <f>F134-E134</f>
        <v>30402</v>
      </c>
      <c r="I134" s="229">
        <f>F134/F$134</f>
        <v>1</v>
      </c>
      <c r="J134" s="228">
        <v>92103</v>
      </c>
      <c r="K134" s="229">
        <f>J134/J$134</f>
        <v>1</v>
      </c>
      <c r="L134" s="229">
        <f>J134/F134-1</f>
        <v>-5.4296598248298134E-2</v>
      </c>
      <c r="M134" s="228">
        <f>J134-F134</f>
        <v>-5288</v>
      </c>
      <c r="N134" s="229">
        <f>J134/D134-1</f>
        <v>2.2522245762711863</v>
      </c>
      <c r="O134" s="228">
        <f>J134-D134</f>
        <v>63783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49926</v>
      </c>
      <c r="D135" s="246">
        <v>19477</v>
      </c>
      <c r="E135" s="246">
        <v>48803</v>
      </c>
      <c r="F135" s="246">
        <v>66206</v>
      </c>
      <c r="G135" s="250">
        <f>IFERROR(F135/E135-1,"-")</f>
        <v>0.3565969305165666</v>
      </c>
      <c r="H135" s="246">
        <f t="shared" ref="H135:H138" si="14">F135-E135</f>
        <v>17403</v>
      </c>
      <c r="I135" s="248">
        <f>F135/F$134</f>
        <v>0.67979587436210742</v>
      </c>
      <c r="J135" s="246">
        <v>60189</v>
      </c>
      <c r="K135" s="247">
        <f t="shared" ref="K135:K138" si="15">J135/J$134</f>
        <v>0.65349662877430703</v>
      </c>
      <c r="L135" s="248">
        <f t="shared" ref="L135:L138" si="16">J135/F135-1</f>
        <v>-9.088300154064588E-2</v>
      </c>
      <c r="M135" s="249">
        <f t="shared" ref="M135:M138" si="17">J135-F135</f>
        <v>-6017</v>
      </c>
      <c r="N135" s="247">
        <f t="shared" ref="N135:N138" si="18">J135/D135-1</f>
        <v>2.0902603070288031</v>
      </c>
      <c r="O135" s="246">
        <f t="shared" ref="O135:O138" si="19">J135-D135</f>
        <v>40712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19941</v>
      </c>
      <c r="D136" s="252">
        <v>7696</v>
      </c>
      <c r="E136" s="252">
        <v>24218</v>
      </c>
      <c r="F136" s="252">
        <v>29828</v>
      </c>
      <c r="G136" s="256">
        <f t="shared" ref="G136:G138" si="20">IFERROR(F136/E136-1,"-")</f>
        <v>0.23164588322735158</v>
      </c>
      <c r="H136" s="252">
        <f t="shared" si="14"/>
        <v>5610</v>
      </c>
      <c r="I136" s="260">
        <f t="shared" ref="I136:I138" si="21">F136/F$134</f>
        <v>0.30627059995276773</v>
      </c>
      <c r="J136" s="252">
        <v>29979</v>
      </c>
      <c r="K136" s="258">
        <f t="shared" si="15"/>
        <v>0.32549428357382498</v>
      </c>
      <c r="L136" s="260">
        <f t="shared" si="16"/>
        <v>5.0623575164274737E-3</v>
      </c>
      <c r="M136" s="259">
        <f t="shared" si="17"/>
        <v>151</v>
      </c>
      <c r="N136" s="258">
        <f t="shared" si="18"/>
        <v>2.8954002079002077</v>
      </c>
      <c r="O136" s="252">
        <f t="shared" si="19"/>
        <v>22283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29985</v>
      </c>
      <c r="D137" s="252">
        <v>11781</v>
      </c>
      <c r="E137" s="252">
        <v>24585</v>
      </c>
      <c r="F137" s="252">
        <v>36378</v>
      </c>
      <c r="G137" s="254">
        <f t="shared" si="20"/>
        <v>0.47968273337400857</v>
      </c>
      <c r="H137" s="252">
        <f t="shared" si="14"/>
        <v>11793</v>
      </c>
      <c r="I137" s="264">
        <f t="shared" si="21"/>
        <v>0.37352527440933969</v>
      </c>
      <c r="J137" s="252">
        <v>30210</v>
      </c>
      <c r="K137" s="258">
        <f t="shared" si="15"/>
        <v>0.32800234520048205</v>
      </c>
      <c r="L137" s="260">
        <f t="shared" si="16"/>
        <v>-0.16955302655451099</v>
      </c>
      <c r="M137" s="259">
        <f t="shared" si="17"/>
        <v>-6168</v>
      </c>
      <c r="N137" s="258">
        <f t="shared" si="18"/>
        <v>1.5642984466513878</v>
      </c>
      <c r="O137" s="252">
        <f t="shared" si="19"/>
        <v>18429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22138</v>
      </c>
      <c r="D138" s="246">
        <v>8843</v>
      </c>
      <c r="E138" s="246">
        <v>18186</v>
      </c>
      <c r="F138" s="246">
        <v>31185</v>
      </c>
      <c r="G138" s="250">
        <f t="shared" si="20"/>
        <v>0.71478060046189373</v>
      </c>
      <c r="H138" s="246">
        <f t="shared" si="14"/>
        <v>12999</v>
      </c>
      <c r="I138" s="248">
        <f t="shared" si="21"/>
        <v>0.32020412563789263</v>
      </c>
      <c r="J138" s="246">
        <v>31914</v>
      </c>
      <c r="K138" s="247">
        <f t="shared" si="15"/>
        <v>0.34650337122569297</v>
      </c>
      <c r="L138" s="248">
        <f t="shared" si="16"/>
        <v>2.3376623376623273E-2</v>
      </c>
      <c r="M138" s="249">
        <f t="shared" si="17"/>
        <v>729</v>
      </c>
      <c r="N138" s="247">
        <f t="shared" si="18"/>
        <v>2.6089562365712995</v>
      </c>
      <c r="O138" s="246">
        <f t="shared" si="19"/>
        <v>23071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EFE6A-22AE-4D8C-BF4D-F4FA8AE67DA7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728767</v>
      </c>
      <c r="D6" s="243">
        <v>282431</v>
      </c>
      <c r="E6" s="243">
        <v>509135</v>
      </c>
      <c r="F6" s="244">
        <f>E6/$E$6</f>
        <v>1</v>
      </c>
      <c r="G6" s="243">
        <v>705987</v>
      </c>
      <c r="H6" s="244">
        <f>G6/E6-1</f>
        <v>0.38664008563544061</v>
      </c>
      <c r="I6" s="243">
        <f>G6-E6</f>
        <v>196852</v>
      </c>
      <c r="J6" s="244">
        <f>G6/$G$6</f>
        <v>1</v>
      </c>
      <c r="K6" s="243">
        <v>728517</v>
      </c>
      <c r="L6" s="244">
        <f>K6/G6-1</f>
        <v>3.1912768932005786E-2</v>
      </c>
      <c r="M6" s="243">
        <f>K6-G6</f>
        <v>22530</v>
      </c>
      <c r="N6" s="244">
        <f>K6/$K$6</f>
        <v>1</v>
      </c>
      <c r="O6" s="243">
        <v>733514</v>
      </c>
      <c r="P6" s="244">
        <f>O6/K6-1</f>
        <v>6.8591398690764915E-3</v>
      </c>
      <c r="Q6" s="243">
        <f>O6-K6</f>
        <v>4997</v>
      </c>
      <c r="R6" s="244">
        <f>IFERROR(O6/C6-1,"-")</f>
        <v>6.5137417034526468E-3</v>
      </c>
      <c r="S6" s="243">
        <f>O6-C6</f>
        <v>4747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160311</v>
      </c>
      <c r="D7" s="252">
        <v>51841</v>
      </c>
      <c r="E7" s="252">
        <v>181377</v>
      </c>
      <c r="F7" s="258">
        <f t="shared" ref="F7:F16" si="0">E7/$E$6</f>
        <v>0.35624539660404414</v>
      </c>
      <c r="G7" s="252">
        <v>152312</v>
      </c>
      <c r="H7" s="260">
        <f>G7/E7-1</f>
        <v>-0.16024633773852248</v>
      </c>
      <c r="I7" s="259">
        <f>G7-E7</f>
        <v>-29065</v>
      </c>
      <c r="J7" s="258">
        <f>G7/$G$6</f>
        <v>0.21574334938178749</v>
      </c>
      <c r="K7" s="252">
        <v>130902</v>
      </c>
      <c r="L7" s="260">
        <f>K7/G7-1</f>
        <v>-0.14056673144597931</v>
      </c>
      <c r="M7" s="259">
        <f>K7-G7</f>
        <v>-21410</v>
      </c>
      <c r="N7" s="258">
        <f>K7/$K$6</f>
        <v>0.17968283512944791</v>
      </c>
      <c r="O7" s="252">
        <v>116116</v>
      </c>
      <c r="P7" s="260">
        <f>O7/K7-1</f>
        <v>-0.11295472949229191</v>
      </c>
      <c r="Q7" s="259">
        <f>O7-K7</f>
        <v>-14786</v>
      </c>
      <c r="R7" s="260">
        <f t="shared" ref="R7:R16" si="1">IFERROR(O7/C7-1,"-")</f>
        <v>-0.27568289137988033</v>
      </c>
      <c r="S7" s="259">
        <f t="shared" ref="S7:S16" si="2">O7-C7</f>
        <v>-44195</v>
      </c>
      <c r="T7" s="258">
        <f>O7/$O$6</f>
        <v>0.15830100038990394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91760</v>
      </c>
      <c r="D8" s="252">
        <v>27117</v>
      </c>
      <c r="E8" s="252">
        <v>53696</v>
      </c>
      <c r="F8" s="258">
        <f t="shared" si="0"/>
        <v>0.10546515167882782</v>
      </c>
      <c r="G8" s="252">
        <v>89466</v>
      </c>
      <c r="H8" s="260">
        <f t="shared" ref="H8:H16" si="3">G8/E8-1</f>
        <v>0.6661576281287247</v>
      </c>
      <c r="I8" s="259">
        <f t="shared" ref="I8:I16" si="4">G8-E8</f>
        <v>35770</v>
      </c>
      <c r="J8" s="258">
        <f t="shared" ref="J8:J16" si="5">G8/$G$6</f>
        <v>0.12672471306128866</v>
      </c>
      <c r="K8" s="252">
        <v>83652</v>
      </c>
      <c r="L8" s="260">
        <f t="shared" ref="L8:L16" si="6">K8/G8-1</f>
        <v>-6.4985581114613389E-2</v>
      </c>
      <c r="M8" s="259">
        <f t="shared" ref="M8:M16" si="7">K8-G8</f>
        <v>-5814</v>
      </c>
      <c r="N8" s="258">
        <f t="shared" ref="N8:N16" si="8">K8/$K$6</f>
        <v>0.11482504869481426</v>
      </c>
      <c r="O8" s="252">
        <v>80352</v>
      </c>
      <c r="P8" s="260">
        <f t="shared" ref="P8:P16" si="9">O8/K8-1</f>
        <v>-3.9449146463921947E-2</v>
      </c>
      <c r="Q8" s="259">
        <f t="shared" ref="Q8:Q16" si="10">O8-K8</f>
        <v>-3300</v>
      </c>
      <c r="R8" s="260">
        <f t="shared" si="1"/>
        <v>-0.12432432432432428</v>
      </c>
      <c r="S8" s="259">
        <f t="shared" si="2"/>
        <v>-11408</v>
      </c>
      <c r="T8" s="258">
        <f t="shared" ref="T8:T16" si="11">O8/$O$6</f>
        <v>0.10954392145207863</v>
      </c>
      <c r="V8" s="29"/>
      <c r="W8" s="79"/>
      <c r="AE8" s="1"/>
    </row>
    <row r="9" spans="1:31" s="4" customFormat="1" x14ac:dyDescent="0.25">
      <c r="B9" s="235" t="s">
        <v>46</v>
      </c>
      <c r="C9" s="252">
        <v>7418</v>
      </c>
      <c r="D9" s="252">
        <v>2013</v>
      </c>
      <c r="E9" s="252">
        <v>3305</v>
      </c>
      <c r="F9" s="253">
        <f t="shared" si="0"/>
        <v>6.4914020839266602E-3</v>
      </c>
      <c r="G9" s="252">
        <v>3711</v>
      </c>
      <c r="H9" s="264">
        <f t="shared" si="3"/>
        <v>0.12284417549167936</v>
      </c>
      <c r="I9" s="255">
        <f t="shared" si="4"/>
        <v>406</v>
      </c>
      <c r="J9" s="253">
        <f t="shared" si="5"/>
        <v>5.2564707282145426E-3</v>
      </c>
      <c r="K9" s="252">
        <v>14682</v>
      </c>
      <c r="L9" s="260">
        <f t="shared" si="6"/>
        <v>2.9563459983831852</v>
      </c>
      <c r="M9" s="259">
        <f t="shared" si="7"/>
        <v>10971</v>
      </c>
      <c r="N9" s="258">
        <f t="shared" si="8"/>
        <v>2.015327027372045E-2</v>
      </c>
      <c r="O9" s="252">
        <v>7864</v>
      </c>
      <c r="P9" s="260">
        <f t="shared" si="9"/>
        <v>-0.46437815011578809</v>
      </c>
      <c r="Q9" s="259">
        <f t="shared" si="10"/>
        <v>-6818</v>
      </c>
      <c r="R9" s="260">
        <f t="shared" si="1"/>
        <v>6.0124022647613851E-2</v>
      </c>
      <c r="S9" s="259">
        <f t="shared" si="2"/>
        <v>446</v>
      </c>
      <c r="T9" s="258">
        <f t="shared" si="11"/>
        <v>1.0720995100298017E-2</v>
      </c>
      <c r="V9" s="29"/>
      <c r="W9" s="79"/>
      <c r="AE9" s="1"/>
    </row>
    <row r="10" spans="1:31" s="4" customFormat="1" x14ac:dyDescent="0.25">
      <c r="B10" s="235" t="s">
        <v>48</v>
      </c>
      <c r="C10" s="252">
        <v>247668</v>
      </c>
      <c r="D10" s="252">
        <v>61574</v>
      </c>
      <c r="E10" s="252">
        <v>99731</v>
      </c>
      <c r="F10" s="258">
        <f t="shared" si="0"/>
        <v>0.19588321368595757</v>
      </c>
      <c r="G10" s="252">
        <v>234682</v>
      </c>
      <c r="H10" s="260">
        <f t="shared" si="3"/>
        <v>1.3531499734285228</v>
      </c>
      <c r="I10" s="259">
        <f t="shared" si="4"/>
        <v>134951</v>
      </c>
      <c r="J10" s="258">
        <f t="shared" si="5"/>
        <v>0.33241688586333745</v>
      </c>
      <c r="K10" s="252">
        <v>242862</v>
      </c>
      <c r="L10" s="260">
        <f t="shared" si="6"/>
        <v>3.4855677043829525E-2</v>
      </c>
      <c r="M10" s="259">
        <f t="shared" si="7"/>
        <v>8180</v>
      </c>
      <c r="N10" s="258">
        <f t="shared" si="8"/>
        <v>0.3333649043193227</v>
      </c>
      <c r="O10" s="252">
        <v>271228</v>
      </c>
      <c r="P10" s="260">
        <f t="shared" si="9"/>
        <v>0.11679884049377831</v>
      </c>
      <c r="Q10" s="259">
        <f t="shared" si="10"/>
        <v>28366</v>
      </c>
      <c r="R10" s="260">
        <f t="shared" si="1"/>
        <v>9.5127347901222681E-2</v>
      </c>
      <c r="S10" s="259">
        <f t="shared" si="2"/>
        <v>23560</v>
      </c>
      <c r="T10" s="258">
        <f>O10/$O$6</f>
        <v>0.36976526692060413</v>
      </c>
      <c r="V10" s="29"/>
      <c r="W10" s="79"/>
      <c r="AE10" s="1"/>
    </row>
    <row r="11" spans="1:31" s="4" customFormat="1" x14ac:dyDescent="0.25">
      <c r="B11" s="235" t="s">
        <v>50</v>
      </c>
      <c r="C11" s="252">
        <v>20842</v>
      </c>
      <c r="D11" s="252">
        <v>15835</v>
      </c>
      <c r="E11" s="252">
        <v>31893</v>
      </c>
      <c r="F11" s="253">
        <f t="shared" si="0"/>
        <v>6.2641539080990308E-2</v>
      </c>
      <c r="G11" s="252">
        <v>32003</v>
      </c>
      <c r="H11" s="264">
        <f t="shared" si="3"/>
        <v>3.4490327031009294E-3</v>
      </c>
      <c r="I11" s="255">
        <f t="shared" si="4"/>
        <v>110</v>
      </c>
      <c r="J11" s="253">
        <f t="shared" si="5"/>
        <v>4.5330863032888705E-2</v>
      </c>
      <c r="K11" s="252">
        <v>38275</v>
      </c>
      <c r="L11" s="260">
        <f t="shared" si="6"/>
        <v>0.19598162672249475</v>
      </c>
      <c r="M11" s="259">
        <f t="shared" si="7"/>
        <v>6272</v>
      </c>
      <c r="N11" s="258">
        <f t="shared" si="8"/>
        <v>5.2538238640965136E-2</v>
      </c>
      <c r="O11" s="252">
        <v>34967</v>
      </c>
      <c r="P11" s="260">
        <f t="shared" si="9"/>
        <v>-8.6427171783148293E-2</v>
      </c>
      <c r="Q11" s="259">
        <f t="shared" si="10"/>
        <v>-3308</v>
      </c>
      <c r="R11" s="260">
        <f t="shared" si="1"/>
        <v>0.67771806928317813</v>
      </c>
      <c r="S11" s="259">
        <f t="shared" si="2"/>
        <v>14125</v>
      </c>
      <c r="T11" s="258">
        <f t="shared" si="11"/>
        <v>4.7670528442538246E-2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78235</v>
      </c>
      <c r="D12" s="252">
        <v>31132</v>
      </c>
      <c r="E12" s="252">
        <v>57767</v>
      </c>
      <c r="F12" s="258">
        <f t="shared" si="0"/>
        <v>0.1134610663183635</v>
      </c>
      <c r="G12" s="252">
        <v>84383</v>
      </c>
      <c r="H12" s="260">
        <f t="shared" si="3"/>
        <v>0.46074748558865797</v>
      </c>
      <c r="I12" s="259">
        <f t="shared" si="4"/>
        <v>26616</v>
      </c>
      <c r="J12" s="258">
        <f t="shared" si="5"/>
        <v>0.1195248637722791</v>
      </c>
      <c r="K12" s="252">
        <v>97014</v>
      </c>
      <c r="L12" s="260">
        <f t="shared" si="6"/>
        <v>0.14968654823838934</v>
      </c>
      <c r="M12" s="259">
        <f t="shared" si="7"/>
        <v>12631</v>
      </c>
      <c r="N12" s="258">
        <f t="shared" si="8"/>
        <v>0.13316641890305922</v>
      </c>
      <c r="O12" s="252">
        <v>101537</v>
      </c>
      <c r="P12" s="260">
        <f t="shared" si="9"/>
        <v>4.6622137011153031E-2</v>
      </c>
      <c r="Q12" s="259">
        <f t="shared" si="10"/>
        <v>4523</v>
      </c>
      <c r="R12" s="260">
        <f t="shared" si="1"/>
        <v>0.29784623250463338</v>
      </c>
      <c r="S12" s="259">
        <f t="shared" si="2"/>
        <v>23302</v>
      </c>
      <c r="T12" s="258">
        <f t="shared" si="11"/>
        <v>0.13842544245917596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23451</v>
      </c>
      <c r="D13" s="252">
        <v>9589</v>
      </c>
      <c r="E13" s="252">
        <v>10854</v>
      </c>
      <c r="F13" s="253">
        <f t="shared" si="0"/>
        <v>2.1318510807546133E-2</v>
      </c>
      <c r="G13" s="252">
        <v>21277</v>
      </c>
      <c r="H13" s="264">
        <f t="shared" si="3"/>
        <v>0.96029113690805223</v>
      </c>
      <c r="I13" s="255">
        <f t="shared" si="4"/>
        <v>10423</v>
      </c>
      <c r="J13" s="253">
        <f t="shared" si="5"/>
        <v>3.0137948715769552E-2</v>
      </c>
      <c r="K13" s="252">
        <v>26478</v>
      </c>
      <c r="L13" s="260">
        <f t="shared" si="6"/>
        <v>0.24444235559524374</v>
      </c>
      <c r="M13" s="259">
        <f t="shared" si="7"/>
        <v>5201</v>
      </c>
      <c r="N13" s="258">
        <f t="shared" si="8"/>
        <v>3.6345068131560417E-2</v>
      </c>
      <c r="O13" s="252">
        <v>22061</v>
      </c>
      <c r="P13" s="260">
        <f t="shared" si="9"/>
        <v>-0.16681773547851042</v>
      </c>
      <c r="Q13" s="259">
        <f t="shared" si="10"/>
        <v>-4417</v>
      </c>
      <c r="R13" s="260">
        <f t="shared" si="1"/>
        <v>-5.9272525691868139E-2</v>
      </c>
      <c r="S13" s="259">
        <f t="shared" si="2"/>
        <v>-1390</v>
      </c>
      <c r="T13" s="258">
        <f t="shared" si="11"/>
        <v>3.0075772241565941E-2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31738</v>
      </c>
      <c r="D14" s="252">
        <v>10674</v>
      </c>
      <c r="E14" s="252">
        <v>32424</v>
      </c>
      <c r="F14" s="258">
        <f t="shared" si="0"/>
        <v>6.3684484468755825E-2</v>
      </c>
      <c r="G14" s="252">
        <v>21054</v>
      </c>
      <c r="H14" s="260">
        <f t="shared" si="3"/>
        <v>-0.35066617320503335</v>
      </c>
      <c r="I14" s="259">
        <f t="shared" si="4"/>
        <v>-11370</v>
      </c>
      <c r="J14" s="258">
        <f t="shared" si="5"/>
        <v>2.9822078876806515E-2</v>
      </c>
      <c r="K14" s="252">
        <v>23092</v>
      </c>
      <c r="L14" s="260">
        <f t="shared" si="6"/>
        <v>9.6798708083974505E-2</v>
      </c>
      <c r="M14" s="259">
        <f t="shared" si="7"/>
        <v>2038</v>
      </c>
      <c r="N14" s="258">
        <f t="shared" si="8"/>
        <v>3.1697269933302859E-2</v>
      </c>
      <c r="O14" s="252">
        <v>20158</v>
      </c>
      <c r="P14" s="260">
        <f t="shared" si="9"/>
        <v>-0.12705698943357002</v>
      </c>
      <c r="Q14" s="259">
        <f t="shared" si="10"/>
        <v>-2934</v>
      </c>
      <c r="R14" s="260">
        <f t="shared" si="1"/>
        <v>-0.36486231016447157</v>
      </c>
      <c r="S14" s="259">
        <f t="shared" si="2"/>
        <v>-11580</v>
      </c>
      <c r="T14" s="258">
        <f t="shared" si="11"/>
        <v>2.7481411397737465E-2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27899</v>
      </c>
      <c r="D15" s="252">
        <v>11442</v>
      </c>
      <c r="E15" s="252">
        <v>14930</v>
      </c>
      <c r="F15" s="253">
        <f t="shared" si="0"/>
        <v>2.9324246025121039E-2</v>
      </c>
      <c r="G15" s="252">
        <v>28193</v>
      </c>
      <c r="H15" s="264">
        <f t="shared" si="3"/>
        <v>0.88834561286001335</v>
      </c>
      <c r="I15" s="255">
        <f t="shared" si="4"/>
        <v>13263</v>
      </c>
      <c r="J15" s="253">
        <f t="shared" si="5"/>
        <v>3.9934163093654697E-2</v>
      </c>
      <c r="K15" s="252">
        <v>30315</v>
      </c>
      <c r="L15" s="260">
        <f t="shared" si="6"/>
        <v>7.5266910225942674E-2</v>
      </c>
      <c r="M15" s="259">
        <f t="shared" si="7"/>
        <v>2122</v>
      </c>
      <c r="N15" s="258">
        <f t="shared" si="8"/>
        <v>4.1611932185522095E-2</v>
      </c>
      <c r="O15" s="252">
        <v>41744</v>
      </c>
      <c r="P15" s="260">
        <f t="shared" si="9"/>
        <v>0.37700808180768597</v>
      </c>
      <c r="Q15" s="259">
        <f t="shared" si="10"/>
        <v>11429</v>
      </c>
      <c r="R15" s="260">
        <f t="shared" si="1"/>
        <v>0.49625434603390794</v>
      </c>
      <c r="S15" s="259">
        <f t="shared" si="2"/>
        <v>13845</v>
      </c>
      <c r="T15" s="258">
        <f t="shared" si="11"/>
        <v>5.6909615903718264E-2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39445</v>
      </c>
      <c r="D16" s="252">
        <f>D6-SUM(D7:D15)</f>
        <v>61214</v>
      </c>
      <c r="E16" s="252">
        <f>E6-SUM(E7:E15)</f>
        <v>23158</v>
      </c>
      <c r="F16" s="258">
        <f t="shared" si="0"/>
        <v>4.5484989246467045E-2</v>
      </c>
      <c r="G16" s="252">
        <f>G6-SUM(G7:G15)</f>
        <v>38906</v>
      </c>
      <c r="H16" s="260">
        <f t="shared" si="3"/>
        <v>0.68002418170826506</v>
      </c>
      <c r="I16" s="259">
        <f t="shared" si="4"/>
        <v>15748</v>
      </c>
      <c r="J16" s="258">
        <f t="shared" si="5"/>
        <v>5.5108663473973314E-2</v>
      </c>
      <c r="K16" s="252">
        <f>K6-SUM(K7:K15)</f>
        <v>41245</v>
      </c>
      <c r="L16" s="260">
        <f t="shared" si="6"/>
        <v>6.0119261810517743E-2</v>
      </c>
      <c r="M16" s="259">
        <f t="shared" si="7"/>
        <v>2339</v>
      </c>
      <c r="N16" s="258">
        <f t="shared" si="8"/>
        <v>5.6615013788284971E-2</v>
      </c>
      <c r="O16" s="252">
        <f>O6-SUM(O7:O15)</f>
        <v>37487</v>
      </c>
      <c r="P16" s="260">
        <f t="shared" si="9"/>
        <v>-9.1114074433264691E-2</v>
      </c>
      <c r="Q16" s="259">
        <f t="shared" si="10"/>
        <v>-3758</v>
      </c>
      <c r="R16" s="260">
        <f t="shared" si="1"/>
        <v>-4.9638737482570638E-2</v>
      </c>
      <c r="S16" s="259">
        <f t="shared" si="2"/>
        <v>-1958</v>
      </c>
      <c r="T16" s="258">
        <f t="shared" si="11"/>
        <v>5.110604569237942E-2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5D478-7FD9-41FD-AC14-D9FBA41F9BCE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437092</v>
      </c>
      <c r="D6" s="243">
        <v>162991</v>
      </c>
      <c r="E6" s="243">
        <v>227881</v>
      </c>
      <c r="F6" s="244">
        <f>E6/$E$6</f>
        <v>1</v>
      </c>
      <c r="G6" s="243">
        <v>401631</v>
      </c>
      <c r="H6" s="244">
        <f>G6/E6-1</f>
        <v>0.76245935378552843</v>
      </c>
      <c r="I6" s="243">
        <f>G6-E6</f>
        <v>173750</v>
      </c>
      <c r="J6" s="244">
        <f>G6/$G$6</f>
        <v>1</v>
      </c>
      <c r="K6" s="243">
        <v>425404</v>
      </c>
      <c r="L6" s="244">
        <f>K6/G6-1</f>
        <v>5.9191148093648227E-2</v>
      </c>
      <c r="M6" s="243">
        <f>K6-G6</f>
        <v>23773</v>
      </c>
      <c r="N6" s="244">
        <f>K6/$K$6</f>
        <v>1</v>
      </c>
      <c r="O6" s="243">
        <v>436787</v>
      </c>
      <c r="P6" s="244">
        <f>O6/K6-1</f>
        <v>2.6758093482901035E-2</v>
      </c>
      <c r="Q6" s="243">
        <f>O6-K6</f>
        <v>11383</v>
      </c>
      <c r="R6" s="244">
        <f>IFERROR(O6/C6-1,"-")</f>
        <v>-6.9779359951682718E-4</v>
      </c>
      <c r="S6" s="243">
        <f>O6-C6</f>
        <v>-305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78009</v>
      </c>
      <c r="D7" s="252">
        <v>24286</v>
      </c>
      <c r="E7" s="252">
        <v>82985</v>
      </c>
      <c r="F7" s="258">
        <f t="shared" ref="F7:F16" si="0">E7/$E$6</f>
        <v>0.36415936387851555</v>
      </c>
      <c r="G7" s="252">
        <v>86269</v>
      </c>
      <c r="H7" s="260">
        <f>G7/E7-1</f>
        <v>3.9573416882569212E-2</v>
      </c>
      <c r="I7" s="259">
        <f>G7-E7</f>
        <v>3284</v>
      </c>
      <c r="J7" s="258">
        <f>G7/$G$6</f>
        <v>0.21479666659197125</v>
      </c>
      <c r="K7" s="252">
        <v>74723</v>
      </c>
      <c r="L7" s="260">
        <f>K7/G7-1</f>
        <v>-0.13383718369286768</v>
      </c>
      <c r="M7" s="259">
        <f>K7-G7</f>
        <v>-11546</v>
      </c>
      <c r="N7" s="258">
        <f>K7/$K$6</f>
        <v>0.17565185094639449</v>
      </c>
      <c r="O7" s="252">
        <v>71166</v>
      </c>
      <c r="P7" s="260">
        <f>O7/K7-1</f>
        <v>-4.7602478487212774E-2</v>
      </c>
      <c r="Q7" s="259">
        <f>O7-K7</f>
        <v>-3557</v>
      </c>
      <c r="R7" s="260">
        <f t="shared" ref="R7:R16" si="1">IFERROR(O7/C7-1,"-")</f>
        <v>-8.7720647617582581E-2</v>
      </c>
      <c r="S7" s="259">
        <f t="shared" ref="S7:S16" si="2">O7-C7</f>
        <v>-6843</v>
      </c>
      <c r="T7" s="258">
        <f>O7/$O$6</f>
        <v>0.16293067330300581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53903</v>
      </c>
      <c r="D8" s="252">
        <v>15074</v>
      </c>
      <c r="E8" s="252">
        <v>20665</v>
      </c>
      <c r="F8" s="258">
        <f t="shared" si="0"/>
        <v>9.068329522865004E-2</v>
      </c>
      <c r="G8" s="252">
        <v>51989</v>
      </c>
      <c r="H8" s="260">
        <f t="shared" ref="H8:H16" si="3">G8/E8-1</f>
        <v>1.5157996612630051</v>
      </c>
      <c r="I8" s="259">
        <f t="shared" ref="I8:I16" si="4">G8-E8</f>
        <v>31324</v>
      </c>
      <c r="J8" s="258">
        <f t="shared" ref="J8:J16" si="5">G8/$G$6</f>
        <v>0.12944468927946298</v>
      </c>
      <c r="K8" s="252">
        <v>46271</v>
      </c>
      <c r="L8" s="260">
        <f t="shared" ref="L8:L16" si="6">K8/G8-1</f>
        <v>-0.10998480447787029</v>
      </c>
      <c r="M8" s="259">
        <f t="shared" ref="M8:M16" si="7">K8-G8</f>
        <v>-5718</v>
      </c>
      <c r="N8" s="258">
        <f t="shared" ref="N8:N16" si="8">K8/$K$6</f>
        <v>0.10876954612556534</v>
      </c>
      <c r="O8" s="252">
        <v>43579</v>
      </c>
      <c r="P8" s="260">
        <f t="shared" ref="P8:P16" si="9">O8/K8-1</f>
        <v>-5.8178988999589398E-2</v>
      </c>
      <c r="Q8" s="259">
        <f t="shared" ref="Q8:Q16" si="10">O8-K8</f>
        <v>-2692</v>
      </c>
      <c r="R8" s="260">
        <f t="shared" si="1"/>
        <v>-0.19152922842884446</v>
      </c>
      <c r="S8" s="259">
        <f t="shared" si="2"/>
        <v>-10324</v>
      </c>
      <c r="T8" s="258">
        <f t="shared" ref="T8:T16" si="11">O8/$O$6</f>
        <v>9.9771742290864884E-2</v>
      </c>
      <c r="V8" s="29"/>
      <c r="W8" s="79"/>
      <c r="AE8" s="1"/>
    </row>
    <row r="9" spans="1:31" s="4" customFormat="1" x14ac:dyDescent="0.25">
      <c r="B9" s="235" t="s">
        <v>46</v>
      </c>
      <c r="C9" s="252">
        <v>3134</v>
      </c>
      <c r="D9" s="252">
        <v>585</v>
      </c>
      <c r="E9" s="252">
        <v>1634</v>
      </c>
      <c r="F9" s="253">
        <f t="shared" si="0"/>
        <v>7.1704091170391561E-3</v>
      </c>
      <c r="G9" s="252">
        <v>1808</v>
      </c>
      <c r="H9" s="264">
        <f t="shared" si="3"/>
        <v>0.10648714810281512</v>
      </c>
      <c r="I9" s="255">
        <f t="shared" si="4"/>
        <v>174</v>
      </c>
      <c r="J9" s="253">
        <f t="shared" si="5"/>
        <v>4.50164454437033E-3</v>
      </c>
      <c r="K9" s="252">
        <v>3786</v>
      </c>
      <c r="L9" s="260">
        <f t="shared" si="6"/>
        <v>1.0940265486725664</v>
      </c>
      <c r="M9" s="259">
        <f t="shared" si="7"/>
        <v>1978</v>
      </c>
      <c r="N9" s="258">
        <f t="shared" si="8"/>
        <v>8.899775272446897E-3</v>
      </c>
      <c r="O9" s="252">
        <v>2602</v>
      </c>
      <c r="P9" s="260">
        <f t="shared" si="9"/>
        <v>-0.31273111463285785</v>
      </c>
      <c r="Q9" s="259">
        <f t="shared" si="10"/>
        <v>-1184</v>
      </c>
      <c r="R9" s="260">
        <f t="shared" si="1"/>
        <v>-0.16975111678366306</v>
      </c>
      <c r="S9" s="259">
        <f t="shared" si="2"/>
        <v>-532</v>
      </c>
      <c r="T9" s="258">
        <f t="shared" si="11"/>
        <v>5.9571370027038349E-3</v>
      </c>
      <c r="V9" s="29"/>
      <c r="W9" s="79"/>
      <c r="AE9" s="1"/>
    </row>
    <row r="10" spans="1:31" s="4" customFormat="1" x14ac:dyDescent="0.25">
      <c r="B10" s="235" t="s">
        <v>48</v>
      </c>
      <c r="C10" s="252">
        <v>198566</v>
      </c>
      <c r="D10" s="252">
        <v>48691</v>
      </c>
      <c r="E10" s="252">
        <v>62274</v>
      </c>
      <c r="F10" s="258">
        <f t="shared" si="0"/>
        <v>0.27327420890728055</v>
      </c>
      <c r="G10" s="252">
        <v>166478</v>
      </c>
      <c r="H10" s="260">
        <f t="shared" si="3"/>
        <v>1.6733147059768121</v>
      </c>
      <c r="I10" s="259">
        <f t="shared" si="4"/>
        <v>104204</v>
      </c>
      <c r="J10" s="258">
        <f t="shared" si="5"/>
        <v>0.41450485644783397</v>
      </c>
      <c r="K10" s="252">
        <v>177967</v>
      </c>
      <c r="L10" s="260">
        <f t="shared" si="6"/>
        <v>6.9012121721789166E-2</v>
      </c>
      <c r="M10" s="259">
        <f t="shared" si="7"/>
        <v>11489</v>
      </c>
      <c r="N10" s="258">
        <f t="shared" si="8"/>
        <v>0.41834820547056445</v>
      </c>
      <c r="O10" s="252">
        <v>192817</v>
      </c>
      <c r="P10" s="260">
        <f t="shared" si="9"/>
        <v>8.3442435957228112E-2</v>
      </c>
      <c r="Q10" s="259">
        <f t="shared" si="10"/>
        <v>14850</v>
      </c>
      <c r="R10" s="260">
        <f t="shared" si="1"/>
        <v>-2.8952590070807638E-2</v>
      </c>
      <c r="S10" s="259">
        <f t="shared" si="2"/>
        <v>-5749</v>
      </c>
      <c r="T10" s="258">
        <f>O10/$O$6</f>
        <v>0.44144399902011738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12779</v>
      </c>
      <c r="D11" s="252">
        <v>14075</v>
      </c>
      <c r="E11" s="252">
        <v>13146</v>
      </c>
      <c r="F11" s="253">
        <f t="shared" si="0"/>
        <v>5.7688003826558601E-2</v>
      </c>
      <c r="G11" s="252">
        <v>20322</v>
      </c>
      <c r="H11" s="264">
        <f t="shared" si="3"/>
        <v>0.5458694659972616</v>
      </c>
      <c r="I11" s="255">
        <f t="shared" si="4"/>
        <v>7176</v>
      </c>
      <c r="J11" s="253">
        <f t="shared" si="5"/>
        <v>5.0598683866534204E-2</v>
      </c>
      <c r="K11" s="252">
        <v>23017</v>
      </c>
      <c r="L11" s="260">
        <f t="shared" si="6"/>
        <v>0.13261490010825705</v>
      </c>
      <c r="M11" s="259">
        <f t="shared" si="7"/>
        <v>2695</v>
      </c>
      <c r="N11" s="258">
        <f t="shared" si="8"/>
        <v>5.4106214328027008E-2</v>
      </c>
      <c r="O11" s="252">
        <v>23606</v>
      </c>
      <c r="P11" s="260">
        <f t="shared" si="9"/>
        <v>2.5589781465872985E-2</v>
      </c>
      <c r="Q11" s="259">
        <f t="shared" si="10"/>
        <v>589</v>
      </c>
      <c r="R11" s="260">
        <f t="shared" si="1"/>
        <v>0.84724939353627038</v>
      </c>
      <c r="S11" s="259">
        <f t="shared" si="2"/>
        <v>10827</v>
      </c>
      <c r="T11" s="258">
        <f t="shared" si="11"/>
        <v>5.4044648764729718E-2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38605</v>
      </c>
      <c r="D12" s="252">
        <v>16211</v>
      </c>
      <c r="E12" s="252">
        <v>28149</v>
      </c>
      <c r="F12" s="258">
        <f t="shared" si="0"/>
        <v>0.12352499769616598</v>
      </c>
      <c r="G12" s="252">
        <v>40360</v>
      </c>
      <c r="H12" s="260">
        <f t="shared" si="3"/>
        <v>0.43379871398628733</v>
      </c>
      <c r="I12" s="259">
        <f t="shared" si="4"/>
        <v>12211</v>
      </c>
      <c r="J12" s="258">
        <f t="shared" si="5"/>
        <v>0.10049025100154121</v>
      </c>
      <c r="K12" s="252">
        <v>53032</v>
      </c>
      <c r="L12" s="260">
        <f t="shared" si="6"/>
        <v>0.31397423191278495</v>
      </c>
      <c r="M12" s="259">
        <f t="shared" si="7"/>
        <v>12672</v>
      </c>
      <c r="N12" s="258">
        <f t="shared" si="8"/>
        <v>0.12466267359968407</v>
      </c>
      <c r="O12" s="252">
        <v>52211</v>
      </c>
      <c r="P12" s="260">
        <f t="shared" si="9"/>
        <v>-1.5481218886709947E-2</v>
      </c>
      <c r="Q12" s="259">
        <f t="shared" si="10"/>
        <v>-821</v>
      </c>
      <c r="R12" s="260">
        <f t="shared" si="1"/>
        <v>0.35244139360186511</v>
      </c>
      <c r="S12" s="259">
        <f t="shared" si="2"/>
        <v>13606</v>
      </c>
      <c r="T12" s="258">
        <f t="shared" si="11"/>
        <v>0.11953423522220212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11956</v>
      </c>
      <c r="D13" s="252">
        <v>4338</v>
      </c>
      <c r="E13" s="252">
        <v>5340</v>
      </c>
      <c r="F13" s="253">
        <f t="shared" si="0"/>
        <v>2.3433283160948039E-2</v>
      </c>
      <c r="G13" s="252">
        <v>11063</v>
      </c>
      <c r="H13" s="264">
        <f t="shared" si="3"/>
        <v>1.0717228464419475</v>
      </c>
      <c r="I13" s="255">
        <f t="shared" si="4"/>
        <v>5723</v>
      </c>
      <c r="J13" s="253">
        <f t="shared" si="5"/>
        <v>2.7545184510159824E-2</v>
      </c>
      <c r="K13" s="252">
        <v>17875</v>
      </c>
      <c r="L13" s="260">
        <f t="shared" si="6"/>
        <v>0.61574618096357225</v>
      </c>
      <c r="M13" s="259">
        <f t="shared" si="7"/>
        <v>6812</v>
      </c>
      <c r="N13" s="258">
        <f t="shared" si="8"/>
        <v>4.2018880875591205E-2</v>
      </c>
      <c r="O13" s="252">
        <v>15605</v>
      </c>
      <c r="P13" s="260">
        <f t="shared" si="9"/>
        <v>-0.12699300699300697</v>
      </c>
      <c r="Q13" s="259">
        <f t="shared" si="10"/>
        <v>-2270</v>
      </c>
      <c r="R13" s="260">
        <f t="shared" si="1"/>
        <v>0.30520240883238547</v>
      </c>
      <c r="S13" s="259">
        <f t="shared" si="2"/>
        <v>3649</v>
      </c>
      <c r="T13" s="258">
        <f t="shared" si="11"/>
        <v>3.5726795898229573E-2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12394</v>
      </c>
      <c r="D14" s="252">
        <v>2990</v>
      </c>
      <c r="E14" s="252">
        <v>7676</v>
      </c>
      <c r="F14" s="258">
        <f t="shared" si="0"/>
        <v>3.3684247480044407E-2</v>
      </c>
      <c r="G14" s="252">
        <v>6342</v>
      </c>
      <c r="H14" s="260">
        <f t="shared" si="3"/>
        <v>-0.17378843147472645</v>
      </c>
      <c r="I14" s="259">
        <f t="shared" si="4"/>
        <v>-1334</v>
      </c>
      <c r="J14" s="258">
        <f t="shared" si="5"/>
        <v>1.5790613772343271E-2</v>
      </c>
      <c r="K14" s="252">
        <v>7983</v>
      </c>
      <c r="L14" s="260">
        <f t="shared" si="6"/>
        <v>0.25875118259224217</v>
      </c>
      <c r="M14" s="259">
        <f t="shared" si="7"/>
        <v>1641</v>
      </c>
      <c r="N14" s="258">
        <f t="shared" si="8"/>
        <v>1.8765690966704593E-2</v>
      </c>
      <c r="O14" s="252">
        <v>6844</v>
      </c>
      <c r="P14" s="260">
        <f t="shared" si="9"/>
        <v>-0.14267819115620695</v>
      </c>
      <c r="Q14" s="259">
        <f t="shared" si="10"/>
        <v>-1139</v>
      </c>
      <c r="R14" s="260">
        <f t="shared" si="1"/>
        <v>-0.44779732128449246</v>
      </c>
      <c r="S14" s="259">
        <f t="shared" si="2"/>
        <v>-5550</v>
      </c>
      <c r="T14" s="258">
        <f t="shared" si="11"/>
        <v>1.5668964506727535E-2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12693</v>
      </c>
      <c r="D15" s="252">
        <v>7354</v>
      </c>
      <c r="E15" s="252">
        <v>1344</v>
      </c>
      <c r="F15" s="253">
        <f t="shared" si="0"/>
        <v>5.8978150876992817E-3</v>
      </c>
      <c r="G15" s="252">
        <v>5704</v>
      </c>
      <c r="H15" s="264">
        <f t="shared" si="3"/>
        <v>3.2440476190476186</v>
      </c>
      <c r="I15" s="255">
        <f t="shared" si="4"/>
        <v>4360</v>
      </c>
      <c r="J15" s="253">
        <f t="shared" si="5"/>
        <v>1.4202090974053297E-2</v>
      </c>
      <c r="K15" s="252">
        <v>9147</v>
      </c>
      <c r="L15" s="260">
        <f t="shared" si="6"/>
        <v>0.60361150070126235</v>
      </c>
      <c r="M15" s="259">
        <f t="shared" si="7"/>
        <v>3443</v>
      </c>
      <c r="N15" s="258">
        <f t="shared" si="8"/>
        <v>2.1501913475190641E-2</v>
      </c>
      <c r="O15" s="252">
        <v>15926</v>
      </c>
      <c r="P15" s="260">
        <f t="shared" si="9"/>
        <v>0.74111730622061889</v>
      </c>
      <c r="Q15" s="259">
        <f t="shared" si="10"/>
        <v>6779</v>
      </c>
      <c r="R15" s="260">
        <f t="shared" si="1"/>
        <v>0.25470731899472154</v>
      </c>
      <c r="S15" s="259">
        <f t="shared" si="2"/>
        <v>3233</v>
      </c>
      <c r="T15" s="258">
        <f t="shared" si="11"/>
        <v>3.6461707880500106E-2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15053</v>
      </c>
      <c r="D16" s="252">
        <f>D6-SUM(D7:D15)</f>
        <v>29387</v>
      </c>
      <c r="E16" s="252">
        <f>E6-SUM(E7:E15)</f>
        <v>4668</v>
      </c>
      <c r="F16" s="258">
        <f t="shared" si="0"/>
        <v>2.0484375617098399E-2</v>
      </c>
      <c r="G16" s="252">
        <f>G6-SUM(G7:G15)</f>
        <v>11296</v>
      </c>
      <c r="H16" s="260">
        <f t="shared" si="3"/>
        <v>1.4198800342759212</v>
      </c>
      <c r="I16" s="259">
        <f t="shared" si="4"/>
        <v>6628</v>
      </c>
      <c r="J16" s="258">
        <f t="shared" si="5"/>
        <v>2.8125319011729672E-2</v>
      </c>
      <c r="K16" s="252">
        <f>K6-SUM(K7:K15)</f>
        <v>11603</v>
      </c>
      <c r="L16" s="260">
        <f t="shared" si="6"/>
        <v>2.7177762039660047E-2</v>
      </c>
      <c r="M16" s="259">
        <f t="shared" si="7"/>
        <v>307</v>
      </c>
      <c r="N16" s="258">
        <f t="shared" si="8"/>
        <v>2.7275248939831312E-2</v>
      </c>
      <c r="O16" s="252">
        <f>O6-SUM(O7:O15)</f>
        <v>12431</v>
      </c>
      <c r="P16" s="260">
        <f t="shared" si="9"/>
        <v>7.1360854951305619E-2</v>
      </c>
      <c r="Q16" s="259">
        <f t="shared" si="10"/>
        <v>828</v>
      </c>
      <c r="R16" s="260">
        <f t="shared" si="1"/>
        <v>-0.17418454793064508</v>
      </c>
      <c r="S16" s="259">
        <f t="shared" si="2"/>
        <v>-2622</v>
      </c>
      <c r="T16" s="258">
        <f t="shared" si="11"/>
        <v>2.8460096110919052E-2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7DF8A-FEBA-4330-9F1D-57EC86683D30}">
  <sheetPr>
    <tabColor theme="4" tint="0.39997558519241921"/>
  </sheetPr>
  <dimension ref="A1:AE149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291675</v>
      </c>
      <c r="D6" s="243">
        <v>119440</v>
      </c>
      <c r="E6" s="243">
        <v>281254</v>
      </c>
      <c r="F6" s="244">
        <f>E6/$E$6</f>
        <v>1</v>
      </c>
      <c r="G6" s="243">
        <v>304356</v>
      </c>
      <c r="H6" s="244">
        <f>G6/E6-1</f>
        <v>8.2139276241404602E-2</v>
      </c>
      <c r="I6" s="243">
        <f>G6-E6</f>
        <v>23102</v>
      </c>
      <c r="J6" s="244">
        <f>G6/$G$6</f>
        <v>1</v>
      </c>
      <c r="K6" s="243">
        <v>303113</v>
      </c>
      <c r="L6" s="244">
        <f>K6/G6-1</f>
        <v>-4.0840331716804901E-3</v>
      </c>
      <c r="M6" s="243">
        <f>K6-G6</f>
        <v>-1243</v>
      </c>
      <c r="N6" s="244">
        <f>K6/$K$6</f>
        <v>1</v>
      </c>
      <c r="O6" s="243">
        <v>296727</v>
      </c>
      <c r="P6" s="244">
        <f>O6/K6-1</f>
        <v>-2.1068050529010618E-2</v>
      </c>
      <c r="Q6" s="243">
        <f>O6-K6</f>
        <v>-6386</v>
      </c>
      <c r="R6" s="244">
        <f>IFERROR(O6/C6-1,"-")</f>
        <v>1.7320647981486248E-2</v>
      </c>
      <c r="S6" s="243">
        <f>O6-C6</f>
        <v>5052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82302</v>
      </c>
      <c r="D7" s="252">
        <v>27555</v>
      </c>
      <c r="E7" s="252">
        <v>98392</v>
      </c>
      <c r="F7" s="258">
        <f t="shared" ref="F7:F16" si="0">E7/$E$6</f>
        <v>0.34983324681604527</v>
      </c>
      <c r="G7" s="252">
        <v>66043</v>
      </c>
      <c r="H7" s="260">
        <f>G7/E7-1</f>
        <v>-0.32877672981543216</v>
      </c>
      <c r="I7" s="259">
        <f>G7-E7</f>
        <v>-32349</v>
      </c>
      <c r="J7" s="258">
        <f>G7/$G$6</f>
        <v>0.21699260077015076</v>
      </c>
      <c r="K7" s="252">
        <v>56179</v>
      </c>
      <c r="L7" s="260">
        <f>K7/G7-1</f>
        <v>-0.14935723695168301</v>
      </c>
      <c r="M7" s="259">
        <f>K7-G7</f>
        <v>-9864</v>
      </c>
      <c r="N7" s="258">
        <f>K7/$K$6</f>
        <v>0.18534012068106615</v>
      </c>
      <c r="O7" s="252">
        <v>44950</v>
      </c>
      <c r="P7" s="260">
        <f>O7/K7-1</f>
        <v>-0.19987895832962499</v>
      </c>
      <c r="Q7" s="259">
        <f>O7-K7</f>
        <v>-11229</v>
      </c>
      <c r="R7" s="260">
        <f t="shared" ref="R7:R16" si="1">IFERROR(O7/C7-1,"-")</f>
        <v>-0.45384073291050031</v>
      </c>
      <c r="S7" s="259">
        <f t="shared" ref="S7:S16" si="2">O7-C7</f>
        <v>-37352</v>
      </c>
      <c r="T7" s="258">
        <f>O7/$O$6</f>
        <v>0.15148604609624336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37857</v>
      </c>
      <c r="D8" s="252">
        <v>12043</v>
      </c>
      <c r="E8" s="252">
        <v>33031</v>
      </c>
      <c r="F8" s="258">
        <f t="shared" si="0"/>
        <v>0.11744188527096504</v>
      </c>
      <c r="G8" s="252">
        <v>37477</v>
      </c>
      <c r="H8" s="260">
        <f t="shared" ref="H8:H16" si="3">G8/E8-1</f>
        <v>0.13460082952378061</v>
      </c>
      <c r="I8" s="259">
        <f t="shared" ref="I8:I16" si="4">G8-E8</f>
        <v>4446</v>
      </c>
      <c r="J8" s="258">
        <f t="shared" ref="J8:J16" si="5">G8/$G$6</f>
        <v>0.12313540722049179</v>
      </c>
      <c r="K8" s="252">
        <v>37381</v>
      </c>
      <c r="L8" s="260">
        <f t="shared" ref="L8:L16" si="6">K8/G8-1</f>
        <v>-2.5615710969394412E-3</v>
      </c>
      <c r="M8" s="259">
        <f t="shared" ref="M8:M16" si="7">K8-G8</f>
        <v>-96</v>
      </c>
      <c r="N8" s="258">
        <f t="shared" ref="N8:N16" si="8">K8/$K$6</f>
        <v>0.12332364497728569</v>
      </c>
      <c r="O8" s="252">
        <v>36773</v>
      </c>
      <c r="P8" s="260">
        <f t="shared" ref="P8:P16" si="9">O8/K8-1</f>
        <v>-1.626494743318796E-2</v>
      </c>
      <c r="Q8" s="259">
        <f t="shared" ref="Q8:Q16" si="10">O8-K8</f>
        <v>-608</v>
      </c>
      <c r="R8" s="260">
        <f t="shared" si="1"/>
        <v>-2.8634070317246518E-2</v>
      </c>
      <c r="S8" s="259">
        <f t="shared" si="2"/>
        <v>-1084</v>
      </c>
      <c r="T8" s="258">
        <f t="shared" ref="T8:T16" si="11">O8/$O$6</f>
        <v>0.12392872910116033</v>
      </c>
      <c r="V8" s="29"/>
      <c r="W8" s="79"/>
      <c r="AE8" s="1"/>
    </row>
    <row r="9" spans="1:31" s="4" customFormat="1" x14ac:dyDescent="0.25">
      <c r="B9" s="235" t="s">
        <v>46</v>
      </c>
      <c r="C9" s="252">
        <v>4284</v>
      </c>
      <c r="D9" s="252">
        <v>1428</v>
      </c>
      <c r="E9" s="252">
        <v>1671</v>
      </c>
      <c r="F9" s="253">
        <f t="shared" si="0"/>
        <v>5.9412488355721164E-3</v>
      </c>
      <c r="G9" s="252">
        <v>1903</v>
      </c>
      <c r="H9" s="264">
        <f t="shared" si="3"/>
        <v>0.13883901855176539</v>
      </c>
      <c r="I9" s="255">
        <f t="shared" si="4"/>
        <v>232</v>
      </c>
      <c r="J9" s="253">
        <f t="shared" si="5"/>
        <v>6.2525463601834693E-3</v>
      </c>
      <c r="K9" s="252">
        <v>10896</v>
      </c>
      <c r="L9" s="260">
        <f t="shared" si="6"/>
        <v>4.7256962690488704</v>
      </c>
      <c r="M9" s="259">
        <f t="shared" si="7"/>
        <v>8993</v>
      </c>
      <c r="N9" s="258">
        <f t="shared" si="8"/>
        <v>3.5946990066410875E-2</v>
      </c>
      <c r="O9" s="252">
        <v>5262</v>
      </c>
      <c r="P9" s="260">
        <f t="shared" si="9"/>
        <v>-0.51707048458149774</v>
      </c>
      <c r="Q9" s="259">
        <f t="shared" si="10"/>
        <v>-5634</v>
      </c>
      <c r="R9" s="260">
        <f t="shared" si="1"/>
        <v>0.22829131652661072</v>
      </c>
      <c r="S9" s="259">
        <f t="shared" si="2"/>
        <v>978</v>
      </c>
      <c r="T9" s="258">
        <f t="shared" si="11"/>
        <v>1.7733472181500166E-2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49102</v>
      </c>
      <c r="D10" s="252">
        <v>12883</v>
      </c>
      <c r="E10" s="252">
        <v>37457</v>
      </c>
      <c r="F10" s="258">
        <f t="shared" si="0"/>
        <v>0.13317855034950615</v>
      </c>
      <c r="G10" s="252">
        <v>68204</v>
      </c>
      <c r="H10" s="260">
        <f t="shared" si="3"/>
        <v>0.82086125423819323</v>
      </c>
      <c r="I10" s="259">
        <f t="shared" si="4"/>
        <v>30747</v>
      </c>
      <c r="J10" s="258">
        <f t="shared" si="5"/>
        <v>0.22409283864947627</v>
      </c>
      <c r="K10" s="252">
        <v>64895</v>
      </c>
      <c r="L10" s="260">
        <f t="shared" si="6"/>
        <v>-4.8516216057709172E-2</v>
      </c>
      <c r="M10" s="259">
        <f t="shared" si="7"/>
        <v>-3309</v>
      </c>
      <c r="N10" s="258">
        <f t="shared" si="8"/>
        <v>0.21409507345445428</v>
      </c>
      <c r="O10" s="252">
        <v>78411</v>
      </c>
      <c r="P10" s="260">
        <f t="shared" si="9"/>
        <v>0.20827490561676565</v>
      </c>
      <c r="Q10" s="259">
        <f t="shared" si="10"/>
        <v>13516</v>
      </c>
      <c r="R10" s="260">
        <f t="shared" si="1"/>
        <v>0.59690032992546138</v>
      </c>
      <c r="S10" s="259">
        <f t="shared" si="2"/>
        <v>29309</v>
      </c>
      <c r="T10" s="258">
        <f>O10/$O$6</f>
        <v>0.26425300023253701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8063</v>
      </c>
      <c r="D11" s="252">
        <v>1760</v>
      </c>
      <c r="E11" s="252">
        <v>18747</v>
      </c>
      <c r="F11" s="253">
        <f t="shared" si="0"/>
        <v>6.6655052017037975E-2</v>
      </c>
      <c r="G11" s="252">
        <v>11681</v>
      </c>
      <c r="H11" s="264">
        <f t="shared" si="3"/>
        <v>-0.37691363951565582</v>
      </c>
      <c r="I11" s="255">
        <f t="shared" si="4"/>
        <v>-7066</v>
      </c>
      <c r="J11" s="253">
        <f t="shared" si="5"/>
        <v>3.8379397810458807E-2</v>
      </c>
      <c r="K11" s="252">
        <v>15258</v>
      </c>
      <c r="L11" s="260">
        <f t="shared" si="6"/>
        <v>0.30622378221042723</v>
      </c>
      <c r="M11" s="259">
        <f t="shared" si="7"/>
        <v>3577</v>
      </c>
      <c r="N11" s="258">
        <f t="shared" si="8"/>
        <v>5.0337662851807741E-2</v>
      </c>
      <c r="O11" s="252">
        <v>11361</v>
      </c>
      <c r="P11" s="260">
        <f t="shared" si="9"/>
        <v>-0.25540699960676372</v>
      </c>
      <c r="Q11" s="259">
        <f t="shared" si="10"/>
        <v>-3897</v>
      </c>
      <c r="R11" s="260">
        <f t="shared" si="1"/>
        <v>0.40902889743271742</v>
      </c>
      <c r="S11" s="259">
        <f t="shared" si="2"/>
        <v>3298</v>
      </c>
      <c r="T11" s="258">
        <f t="shared" si="11"/>
        <v>3.8287719014447621E-2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39630</v>
      </c>
      <c r="D12" s="252">
        <v>14921</v>
      </c>
      <c r="E12" s="252">
        <v>29618</v>
      </c>
      <c r="F12" s="258">
        <f t="shared" si="0"/>
        <v>0.10530694674564628</v>
      </c>
      <c r="G12" s="252">
        <v>44023</v>
      </c>
      <c r="H12" s="260">
        <f t="shared" si="3"/>
        <v>0.48635964616111815</v>
      </c>
      <c r="I12" s="259">
        <f t="shared" si="4"/>
        <v>14405</v>
      </c>
      <c r="J12" s="258">
        <f t="shared" si="5"/>
        <v>0.14464311529918911</v>
      </c>
      <c r="K12" s="252">
        <v>43982</v>
      </c>
      <c r="L12" s="260">
        <f t="shared" si="6"/>
        <v>-9.3133134952183561E-4</v>
      </c>
      <c r="M12" s="259">
        <f t="shared" si="7"/>
        <v>-41</v>
      </c>
      <c r="N12" s="258">
        <f t="shared" si="8"/>
        <v>0.14510100193657152</v>
      </c>
      <c r="O12" s="252">
        <v>49326</v>
      </c>
      <c r="P12" s="260">
        <f t="shared" si="9"/>
        <v>0.12150425173934787</v>
      </c>
      <c r="Q12" s="259">
        <f t="shared" si="10"/>
        <v>5344</v>
      </c>
      <c r="R12" s="260">
        <f t="shared" si="1"/>
        <v>0.24466313398940187</v>
      </c>
      <c r="S12" s="259">
        <f t="shared" si="2"/>
        <v>9696</v>
      </c>
      <c r="T12" s="258">
        <f t="shared" si="11"/>
        <v>0.16623360867059619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11495</v>
      </c>
      <c r="D13" s="252">
        <v>5251</v>
      </c>
      <c r="E13" s="252">
        <v>5514</v>
      </c>
      <c r="F13" s="253">
        <f t="shared" si="0"/>
        <v>1.9605054505891471E-2</v>
      </c>
      <c r="G13" s="252">
        <v>10214</v>
      </c>
      <c r="H13" s="264">
        <f t="shared" si="3"/>
        <v>0.85237577076532456</v>
      </c>
      <c r="I13" s="255">
        <f t="shared" si="4"/>
        <v>4700</v>
      </c>
      <c r="J13" s="253">
        <f t="shared" si="5"/>
        <v>3.3559384405104552E-2</v>
      </c>
      <c r="K13" s="252">
        <v>8603</v>
      </c>
      <c r="L13" s="260">
        <f t="shared" si="6"/>
        <v>-0.15772469159976499</v>
      </c>
      <c r="M13" s="259">
        <f t="shared" si="7"/>
        <v>-1611</v>
      </c>
      <c r="N13" s="258">
        <f t="shared" si="8"/>
        <v>2.8382154510034212E-2</v>
      </c>
      <c r="O13" s="252">
        <v>6456</v>
      </c>
      <c r="P13" s="260">
        <f t="shared" si="9"/>
        <v>-0.24956410554457742</v>
      </c>
      <c r="Q13" s="259">
        <f t="shared" si="10"/>
        <v>-2147</v>
      </c>
      <c r="R13" s="260">
        <f t="shared" si="1"/>
        <v>-0.43836450630709001</v>
      </c>
      <c r="S13" s="259">
        <f t="shared" si="2"/>
        <v>-5039</v>
      </c>
      <c r="T13" s="258">
        <f t="shared" si="11"/>
        <v>2.1757372938761892E-2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19344</v>
      </c>
      <c r="D14" s="252">
        <v>7684</v>
      </c>
      <c r="E14" s="252">
        <v>24748</v>
      </c>
      <c r="F14" s="258">
        <f t="shared" si="0"/>
        <v>8.7991637452267346E-2</v>
      </c>
      <c r="G14" s="252">
        <v>14712</v>
      </c>
      <c r="H14" s="260">
        <f t="shared" si="3"/>
        <v>-0.40552771941166965</v>
      </c>
      <c r="I14" s="259">
        <f t="shared" si="4"/>
        <v>-10036</v>
      </c>
      <c r="J14" s="258">
        <f t="shared" si="5"/>
        <v>4.8338130347356387E-2</v>
      </c>
      <c r="K14" s="252">
        <v>15109</v>
      </c>
      <c r="L14" s="260">
        <f t="shared" si="6"/>
        <v>2.6984774333877137E-2</v>
      </c>
      <c r="M14" s="259">
        <f t="shared" si="7"/>
        <v>397</v>
      </c>
      <c r="N14" s="258">
        <f t="shared" si="8"/>
        <v>4.9846097000128667E-2</v>
      </c>
      <c r="O14" s="252">
        <v>13314</v>
      </c>
      <c r="P14" s="260">
        <f t="shared" si="9"/>
        <v>-0.11880336223442978</v>
      </c>
      <c r="Q14" s="259">
        <f t="shared" si="10"/>
        <v>-1795</v>
      </c>
      <c r="R14" s="260">
        <f t="shared" si="1"/>
        <v>-0.31172456575682383</v>
      </c>
      <c r="S14" s="259">
        <f t="shared" si="2"/>
        <v>-6030</v>
      </c>
      <c r="T14" s="258">
        <f t="shared" si="11"/>
        <v>4.4869526534491298E-2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15206</v>
      </c>
      <c r="D15" s="252">
        <v>4088</v>
      </c>
      <c r="E15" s="252">
        <v>13586</v>
      </c>
      <c r="F15" s="253">
        <f t="shared" si="0"/>
        <v>4.8305090772042356E-2</v>
      </c>
      <c r="G15" s="252">
        <v>22489</v>
      </c>
      <c r="H15" s="264">
        <f t="shared" si="3"/>
        <v>0.65530693360812609</v>
      </c>
      <c r="I15" s="255">
        <f t="shared" si="4"/>
        <v>8903</v>
      </c>
      <c r="J15" s="253">
        <f t="shared" si="5"/>
        <v>7.3890444085216E-2</v>
      </c>
      <c r="K15" s="252">
        <v>21168</v>
      </c>
      <c r="L15" s="260">
        <f t="shared" si="6"/>
        <v>-5.8739828360531821E-2</v>
      </c>
      <c r="M15" s="259">
        <f t="shared" si="7"/>
        <v>-1321</v>
      </c>
      <c r="N15" s="258">
        <f t="shared" si="8"/>
        <v>6.9835341935185882E-2</v>
      </c>
      <c r="O15" s="252">
        <v>25818</v>
      </c>
      <c r="P15" s="260">
        <f t="shared" si="9"/>
        <v>0.21967120181405897</v>
      </c>
      <c r="Q15" s="259">
        <f t="shared" si="10"/>
        <v>4650</v>
      </c>
      <c r="R15" s="260">
        <f t="shared" si="1"/>
        <v>0.6978824148362488</v>
      </c>
      <c r="S15" s="259">
        <f t="shared" si="2"/>
        <v>10612</v>
      </c>
      <c r="T15" s="258">
        <f t="shared" si="11"/>
        <v>8.7009271148227152E-2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24392</v>
      </c>
      <c r="D16" s="252">
        <f>D6-SUM(D7:D15)</f>
        <v>31827</v>
      </c>
      <c r="E16" s="252">
        <f>E6-SUM(E7:E15)</f>
        <v>18490</v>
      </c>
      <c r="F16" s="258">
        <f t="shared" si="0"/>
        <v>6.5741287235025994E-2</v>
      </c>
      <c r="G16" s="252">
        <f>G6-SUM(G7:G15)</f>
        <v>27610</v>
      </c>
      <c r="H16" s="260">
        <f t="shared" si="3"/>
        <v>0.49323958896700915</v>
      </c>
      <c r="I16" s="259">
        <f t="shared" si="4"/>
        <v>9120</v>
      </c>
      <c r="J16" s="258">
        <f t="shared" si="5"/>
        <v>9.0716135052372873E-2</v>
      </c>
      <c r="K16" s="252">
        <f>K6-SUM(K7:K15)</f>
        <v>29642</v>
      </c>
      <c r="L16" s="260">
        <f t="shared" si="6"/>
        <v>7.3596522998913505E-2</v>
      </c>
      <c r="M16" s="259">
        <f t="shared" si="7"/>
        <v>2032</v>
      </c>
      <c r="N16" s="258">
        <f t="shared" si="8"/>
        <v>9.7791912587054997E-2</v>
      </c>
      <c r="O16" s="252">
        <f>O6-SUM(O7:O15)</f>
        <v>25056</v>
      </c>
      <c r="P16" s="260">
        <f t="shared" si="9"/>
        <v>-0.15471290736117671</v>
      </c>
      <c r="Q16" s="259">
        <f t="shared" si="10"/>
        <v>-4586</v>
      </c>
      <c r="R16" s="260">
        <f t="shared" si="1"/>
        <v>2.722204001311912E-2</v>
      </c>
      <c r="S16" s="259">
        <f t="shared" si="2"/>
        <v>664</v>
      </c>
      <c r="T16" s="258">
        <f t="shared" si="11"/>
        <v>8.4441254082034997E-2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F575C-E7FD-4F0A-B1DB-651B97540930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1041269</v>
      </c>
      <c r="D8" s="116">
        <f t="shared" ref="D8:D20" si="0">C8/C9-1</f>
        <v>2.4083848931087504E-2</v>
      </c>
    </row>
    <row r="9" spans="1:5" x14ac:dyDescent="0.25">
      <c r="A9" s="1"/>
      <c r="B9" s="114">
        <v>2022</v>
      </c>
      <c r="C9" s="115">
        <v>1016781</v>
      </c>
      <c r="D9" s="116">
        <f t="shared" si="0"/>
        <v>0.27049822504282761</v>
      </c>
    </row>
    <row r="10" spans="1:5" x14ac:dyDescent="0.25">
      <c r="A10" s="1"/>
      <c r="B10" s="114">
        <v>2021</v>
      </c>
      <c r="C10" s="115">
        <v>800301</v>
      </c>
      <c r="D10" s="116">
        <f t="shared" si="0"/>
        <v>0.75242126376501872</v>
      </c>
    </row>
    <row r="11" spans="1:5" x14ac:dyDescent="0.25">
      <c r="A11" s="1" t="s">
        <v>72</v>
      </c>
      <c r="B11" s="114">
        <v>2020</v>
      </c>
      <c r="C11" s="115">
        <v>456683</v>
      </c>
      <c r="D11" s="116">
        <f t="shared" si="0"/>
        <v>-0.5640494980225419</v>
      </c>
    </row>
    <row r="12" spans="1:5" x14ac:dyDescent="0.25">
      <c r="A12" s="1" t="s">
        <v>74</v>
      </c>
      <c r="B12" s="114">
        <v>2019</v>
      </c>
      <c r="C12" s="115">
        <v>1047557</v>
      </c>
      <c r="D12" s="116">
        <f t="shared" si="0"/>
        <v>1.8337832570067158E-2</v>
      </c>
    </row>
    <row r="13" spans="1:5" x14ac:dyDescent="0.25">
      <c r="A13" s="1" t="s">
        <v>76</v>
      </c>
      <c r="B13" s="114">
        <v>2018</v>
      </c>
      <c r="C13" s="115">
        <v>1028693</v>
      </c>
      <c r="D13" s="116">
        <f t="shared" si="0"/>
        <v>5.9228437393170408E-2</v>
      </c>
    </row>
    <row r="14" spans="1:5" x14ac:dyDescent="0.25">
      <c r="A14" s="1" t="s">
        <v>78</v>
      </c>
      <c r="B14" s="114">
        <v>2017</v>
      </c>
      <c r="C14" s="115">
        <v>971172</v>
      </c>
      <c r="D14" s="116">
        <f>C14/C15-1</f>
        <v>7.945898148032926E-3</v>
      </c>
    </row>
    <row r="15" spans="1:5" x14ac:dyDescent="0.25">
      <c r="A15" s="1" t="s">
        <v>80</v>
      </c>
      <c r="B15" s="114">
        <v>2016</v>
      </c>
      <c r="C15" s="115">
        <v>963516</v>
      </c>
      <c r="D15" s="116">
        <f>C15/C16-1</f>
        <v>2.6852246568334959E-2</v>
      </c>
    </row>
    <row r="16" spans="1:5" x14ac:dyDescent="0.25">
      <c r="A16" s="1" t="s">
        <v>82</v>
      </c>
      <c r="B16" s="114">
        <v>2015</v>
      </c>
      <c r="C16" s="115">
        <v>938320</v>
      </c>
      <c r="D16" s="116">
        <f t="shared" si="0"/>
        <v>3.0851989557787451E-3</v>
      </c>
    </row>
    <row r="17" spans="1:4" x14ac:dyDescent="0.25">
      <c r="A17" s="1" t="s">
        <v>84</v>
      </c>
      <c r="B17" s="114">
        <v>2014</v>
      </c>
      <c r="C17" s="115">
        <v>935434</v>
      </c>
      <c r="D17" s="116">
        <f t="shared" si="0"/>
        <v>-2.6347206912954224E-2</v>
      </c>
    </row>
    <row r="18" spans="1:4" x14ac:dyDescent="0.25">
      <c r="A18" s="1" t="s">
        <v>86</v>
      </c>
      <c r="B18" s="114">
        <v>2013</v>
      </c>
      <c r="C18" s="115">
        <v>960747</v>
      </c>
      <c r="D18" s="116">
        <f t="shared" si="0"/>
        <v>-2.0906750694513754E-2</v>
      </c>
    </row>
    <row r="19" spans="1:4" x14ac:dyDescent="0.25">
      <c r="A19" s="1" t="s">
        <v>88</v>
      </c>
      <c r="B19" s="114">
        <v>2012</v>
      </c>
      <c r="C19" s="115">
        <v>981262</v>
      </c>
      <c r="D19" s="116">
        <f>C19/C20-1</f>
        <v>-6.5069419830861785E-2</v>
      </c>
    </row>
    <row r="20" spans="1:4" x14ac:dyDescent="0.25">
      <c r="A20" s="1" t="s">
        <v>90</v>
      </c>
      <c r="B20" s="114">
        <v>2011</v>
      </c>
      <c r="C20" s="115">
        <v>1049556</v>
      </c>
      <c r="D20" s="116">
        <f t="shared" si="0"/>
        <v>-0.1178659799359888</v>
      </c>
    </row>
    <row r="21" spans="1:4" x14ac:dyDescent="0.25">
      <c r="A21" s="1" t="s">
        <v>92</v>
      </c>
      <c r="B21" s="114">
        <v>2010</v>
      </c>
      <c r="C21" s="115">
        <v>1189792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F3944-E0A4-4D7B-B6D4-F0D5098D7BAA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249820</v>
      </c>
      <c r="D8" s="116">
        <f t="shared" ref="D8:D20" si="0">C8/C9-1</f>
        <v>1.987328129592747E-2</v>
      </c>
    </row>
    <row r="9" spans="1:5" x14ac:dyDescent="0.25">
      <c r="A9" s="1"/>
      <c r="B9" s="114">
        <v>2022</v>
      </c>
      <c r="C9" s="115">
        <v>244952</v>
      </c>
      <c r="D9" s="116">
        <f t="shared" si="0"/>
        <v>1.1355140186915889</v>
      </c>
    </row>
    <row r="10" spans="1:5" x14ac:dyDescent="0.25">
      <c r="A10" s="1"/>
      <c r="B10" s="114">
        <v>2021</v>
      </c>
      <c r="C10" s="115">
        <v>114704</v>
      </c>
      <c r="D10" s="116">
        <f t="shared" si="0"/>
        <v>0.53320946894256349</v>
      </c>
    </row>
    <row r="11" spans="1:5" x14ac:dyDescent="0.25">
      <c r="A11" s="1" t="s">
        <v>72</v>
      </c>
      <c r="B11" s="114">
        <v>2020</v>
      </c>
      <c r="C11" s="115">
        <v>74813</v>
      </c>
      <c r="D11" s="116">
        <f t="shared" si="0"/>
        <v>-0.73677692202139899</v>
      </c>
    </row>
    <row r="12" spans="1:5" x14ac:dyDescent="0.25">
      <c r="A12" s="1" t="s">
        <v>74</v>
      </c>
      <c r="B12" s="114">
        <v>2019</v>
      </c>
      <c r="C12" s="115">
        <v>284219</v>
      </c>
      <c r="D12" s="116">
        <f t="shared" si="0"/>
        <v>6.5863884555382279E-2</v>
      </c>
    </row>
    <row r="13" spans="1:5" x14ac:dyDescent="0.25">
      <c r="A13" s="1" t="s">
        <v>76</v>
      </c>
      <c r="B13" s="114">
        <v>2018</v>
      </c>
      <c r="C13" s="115">
        <v>266656</v>
      </c>
      <c r="D13" s="116">
        <f t="shared" si="0"/>
        <v>0.10204368400388475</v>
      </c>
    </row>
    <row r="14" spans="1:5" x14ac:dyDescent="0.25">
      <c r="A14" s="1" t="s">
        <v>78</v>
      </c>
      <c r="B14" s="114">
        <v>2017</v>
      </c>
      <c r="C14" s="115">
        <v>241965</v>
      </c>
      <c r="D14" s="116">
        <f>C14/C15-1</f>
        <v>3.4980559226988728E-2</v>
      </c>
    </row>
    <row r="15" spans="1:5" x14ac:dyDescent="0.25">
      <c r="A15" s="1" t="s">
        <v>80</v>
      </c>
      <c r="B15" s="114">
        <v>2016</v>
      </c>
      <c r="C15" s="115">
        <v>233787</v>
      </c>
      <c r="D15" s="116">
        <f>C15/C16-1</f>
        <v>0.15508552456051938</v>
      </c>
    </row>
    <row r="16" spans="1:5" x14ac:dyDescent="0.25">
      <c r="A16" s="1" t="s">
        <v>82</v>
      </c>
      <c r="B16" s="114">
        <v>2015</v>
      </c>
      <c r="C16" s="115">
        <v>202398</v>
      </c>
      <c r="D16" s="116">
        <f t="shared" si="0"/>
        <v>-4.7597088178135016E-2</v>
      </c>
    </row>
    <row r="17" spans="1:4" x14ac:dyDescent="0.25">
      <c r="A17" s="1" t="s">
        <v>84</v>
      </c>
      <c r="B17" s="114">
        <v>2014</v>
      </c>
      <c r="C17" s="115">
        <v>212513</v>
      </c>
      <c r="D17" s="116">
        <f t="shared" si="0"/>
        <v>-0.1062169846236668</v>
      </c>
    </row>
    <row r="18" spans="1:4" x14ac:dyDescent="0.25">
      <c r="A18" s="1" t="s">
        <v>86</v>
      </c>
      <c r="B18" s="114">
        <v>2013</v>
      </c>
      <c r="C18" s="115">
        <v>237768</v>
      </c>
      <c r="D18" s="116">
        <f t="shared" si="0"/>
        <v>4.5345432483051562E-2</v>
      </c>
    </row>
    <row r="19" spans="1:4" x14ac:dyDescent="0.25">
      <c r="A19" s="1" t="s">
        <v>88</v>
      </c>
      <c r="B19" s="114">
        <v>2012</v>
      </c>
      <c r="C19" s="115">
        <v>227454</v>
      </c>
      <c r="D19" s="116">
        <f>C19/C20-1</f>
        <v>-4.5289702993569603E-2</v>
      </c>
    </row>
    <row r="20" spans="1:4" x14ac:dyDescent="0.25">
      <c r="A20" s="1" t="s">
        <v>90</v>
      </c>
      <c r="B20" s="114">
        <v>2011</v>
      </c>
      <c r="C20" s="115">
        <v>238244</v>
      </c>
      <c r="D20" s="116">
        <f t="shared" si="0"/>
        <v>-9.5175158751861E-2</v>
      </c>
    </row>
    <row r="21" spans="1:4" x14ac:dyDescent="0.25">
      <c r="A21" s="1" t="s">
        <v>92</v>
      </c>
      <c r="B21" s="114">
        <v>2010</v>
      </c>
      <c r="C21" s="115">
        <v>263304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50D2B-D2EB-4624-9657-4E87E4238AF7}">
  <sheetPr>
    <tabColor theme="4" tint="0.39997558519241921"/>
  </sheetPr>
  <dimension ref="A4:E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2023</v>
      </c>
      <c r="C8" s="115">
        <v>92103</v>
      </c>
      <c r="D8" s="116">
        <f t="shared" ref="D8:D20" si="0">C8/C9-1</f>
        <v>-5.4296598248298134E-2</v>
      </c>
    </row>
    <row r="9" spans="1:5" x14ac:dyDescent="0.25">
      <c r="A9" s="1"/>
      <c r="B9" s="114">
        <v>2022</v>
      </c>
      <c r="C9" s="115">
        <v>97391</v>
      </c>
      <c r="D9" s="116">
        <f t="shared" si="0"/>
        <v>0.45383570436937415</v>
      </c>
    </row>
    <row r="10" spans="1:5" x14ac:dyDescent="0.25">
      <c r="A10" s="1"/>
      <c r="B10" s="114">
        <v>2021</v>
      </c>
      <c r="C10" s="115">
        <v>66989</v>
      </c>
      <c r="D10" s="116">
        <f t="shared" si="0"/>
        <v>1.3654307909604522</v>
      </c>
    </row>
    <row r="11" spans="1:5" x14ac:dyDescent="0.25">
      <c r="A11" s="1" t="s">
        <v>72</v>
      </c>
      <c r="B11" s="114">
        <v>2020</v>
      </c>
      <c r="C11" s="115">
        <v>28320</v>
      </c>
      <c r="D11" s="116">
        <f t="shared" si="0"/>
        <v>-0.6070159857904085</v>
      </c>
    </row>
    <row r="12" spans="1:5" x14ac:dyDescent="0.25">
      <c r="A12" s="1" t="s">
        <v>74</v>
      </c>
      <c r="B12" s="114">
        <v>2019</v>
      </c>
      <c r="C12" s="115">
        <v>72064</v>
      </c>
      <c r="D12" s="116">
        <f t="shared" si="0"/>
        <v>-0.19614492236301984</v>
      </c>
    </row>
    <row r="13" spans="1:5" x14ac:dyDescent="0.25">
      <c r="A13" s="1" t="s">
        <v>76</v>
      </c>
      <c r="B13" s="114">
        <v>2018</v>
      </c>
      <c r="C13" s="115">
        <v>89648</v>
      </c>
      <c r="D13" s="116">
        <f t="shared" si="0"/>
        <v>2.5967337689833947E-2</v>
      </c>
    </row>
    <row r="14" spans="1:5" x14ac:dyDescent="0.25">
      <c r="A14" s="1" t="s">
        <v>78</v>
      </c>
      <c r="B14" s="114">
        <v>2017</v>
      </c>
      <c r="C14" s="115">
        <v>87379</v>
      </c>
      <c r="D14" s="116">
        <f>C14/C15-1</f>
        <v>2.34369509709762E-2</v>
      </c>
    </row>
    <row r="15" spans="1:5" x14ac:dyDescent="0.25">
      <c r="A15" s="1" t="s">
        <v>80</v>
      </c>
      <c r="B15" s="114">
        <v>2016</v>
      </c>
      <c r="C15" s="115">
        <v>85378</v>
      </c>
      <c r="D15" s="116">
        <f>C15/C16-1</f>
        <v>-3.8156931222891877E-2</v>
      </c>
    </row>
    <row r="16" spans="1:5" x14ac:dyDescent="0.25">
      <c r="A16" s="1" t="s">
        <v>82</v>
      </c>
      <c r="B16" s="114">
        <v>2015</v>
      </c>
      <c r="C16" s="115">
        <v>88765</v>
      </c>
      <c r="D16" s="116">
        <f t="shared" si="0"/>
        <v>4.1292744442489315E-2</v>
      </c>
    </row>
    <row r="17" spans="1:4" x14ac:dyDescent="0.25">
      <c r="A17" s="1" t="s">
        <v>84</v>
      </c>
      <c r="B17" s="114">
        <v>2014</v>
      </c>
      <c r="C17" s="115">
        <v>85245</v>
      </c>
      <c r="D17" s="116">
        <f t="shared" si="0"/>
        <v>-7.823313148788924E-2</v>
      </c>
    </row>
    <row r="18" spans="1:4" x14ac:dyDescent="0.25">
      <c r="A18" s="1" t="s">
        <v>86</v>
      </c>
      <c r="B18" s="114">
        <v>2013</v>
      </c>
      <c r="C18" s="115">
        <v>92480</v>
      </c>
      <c r="D18" s="116">
        <f t="shared" si="0"/>
        <v>8.281522591825019E-2</v>
      </c>
    </row>
    <row r="19" spans="1:4" x14ac:dyDescent="0.25">
      <c r="A19" s="1" t="s">
        <v>88</v>
      </c>
      <c r="B19" s="114">
        <v>2012</v>
      </c>
      <c r="C19" s="115">
        <v>85407</v>
      </c>
      <c r="D19" s="116">
        <f>C19/C20-1</f>
        <v>-0.12278917852961113</v>
      </c>
    </row>
    <row r="20" spans="1:4" x14ac:dyDescent="0.25">
      <c r="A20" s="1" t="s">
        <v>90</v>
      </c>
      <c r="B20" s="114">
        <v>2011</v>
      </c>
      <c r="C20" s="115">
        <v>97362</v>
      </c>
      <c r="D20" s="116">
        <f t="shared" si="0"/>
        <v>-0.14686785310585948</v>
      </c>
    </row>
    <row r="21" spans="1:4" x14ac:dyDescent="0.25">
      <c r="A21" s="1" t="s">
        <v>92</v>
      </c>
      <c r="B21" s="114">
        <v>2010</v>
      </c>
      <c r="C21" s="115">
        <v>114123</v>
      </c>
      <c r="D21" s="116"/>
    </row>
    <row r="22" spans="1:4" ht="6" customHeight="1" x14ac:dyDescent="0.25"/>
    <row r="23" spans="1:4" x14ac:dyDescent="0.25">
      <c r="B23" s="105" t="s">
        <v>55</v>
      </c>
      <c r="C23" s="105"/>
      <c r="D23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313B5-A01E-4814-A135-0AFC749A2C63}">
  <sheetPr>
    <tabColor rgb="FF92D050"/>
  </sheetPr>
  <dimension ref="B1:W54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131498</v>
      </c>
      <c r="D7" s="92">
        <v>132144</v>
      </c>
      <c r="E7" s="92">
        <v>66601</v>
      </c>
      <c r="F7" s="92">
        <v>82456</v>
      </c>
      <c r="G7" s="92">
        <v>123696</v>
      </c>
      <c r="H7" s="92">
        <v>125536</v>
      </c>
      <c r="I7" s="93">
        <f t="shared" ref="I7:I52" si="0">IFERROR(H7/G7-1,"-")</f>
        <v>1.48751778553875E-2</v>
      </c>
      <c r="J7" s="93">
        <f t="shared" ref="J7:J52" si="1">IFERROR(H7/D7-1,"-")</f>
        <v>-5.0006054001695111E-2</v>
      </c>
      <c r="K7" s="92">
        <f t="shared" ref="K7:K52" si="2">IFERROR(H7-G7,"-")</f>
        <v>1840</v>
      </c>
      <c r="L7" s="92">
        <f t="shared" ref="L7:L52" si="3">IFERROR(H7-D7,"-")</f>
        <v>-6608</v>
      </c>
      <c r="M7" s="93">
        <f>H7/H7</f>
        <v>1</v>
      </c>
      <c r="N7" s="92">
        <v>66564</v>
      </c>
      <c r="O7" s="92">
        <v>99473</v>
      </c>
      <c r="P7" s="92">
        <v>124678</v>
      </c>
      <c r="Q7" s="92">
        <v>372555</v>
      </c>
      <c r="R7" s="92">
        <v>382455</v>
      </c>
      <c r="S7" s="93">
        <f t="shared" ref="S7:S52" si="4">IFERROR(R7/Q7-1,"-")</f>
        <v>2.6573257639811665E-2</v>
      </c>
      <c r="T7" s="93">
        <f t="shared" ref="T7:T52" si="5">IFERROR(R7/N7-1,"-")</f>
        <v>4.7456733369388857</v>
      </c>
      <c r="U7" s="92">
        <f t="shared" ref="U7:U52" si="6">IFERROR(R7-Q7,"-")</f>
        <v>9900</v>
      </c>
      <c r="V7" s="92">
        <f t="shared" ref="V7:V52" si="7">IFERROR(R7-N7,"-")</f>
        <v>315891</v>
      </c>
      <c r="W7" s="93">
        <f>R7/R7</f>
        <v>1</v>
      </c>
    </row>
    <row r="8" spans="2:23" x14ac:dyDescent="0.25">
      <c r="B8" s="94" t="s">
        <v>60</v>
      </c>
      <c r="C8" s="95">
        <v>86575</v>
      </c>
      <c r="D8" s="95">
        <v>88579</v>
      </c>
      <c r="E8" s="95">
        <v>44487</v>
      </c>
      <c r="F8" s="95">
        <v>56791</v>
      </c>
      <c r="G8" s="95">
        <v>89503</v>
      </c>
      <c r="H8" s="95">
        <v>89318</v>
      </c>
      <c r="I8" s="96">
        <f t="shared" si="0"/>
        <v>-2.0669698222406385E-3</v>
      </c>
      <c r="J8" s="96">
        <f t="shared" si="1"/>
        <v>8.3428352092482783E-3</v>
      </c>
      <c r="K8" s="95">
        <f t="shared" si="2"/>
        <v>-185</v>
      </c>
      <c r="L8" s="95">
        <f t="shared" si="3"/>
        <v>739</v>
      </c>
      <c r="M8" s="96">
        <f>H8/H7</f>
        <v>0.71149311751210809</v>
      </c>
      <c r="N8" s="95">
        <v>44215</v>
      </c>
      <c r="O8" s="95">
        <v>71722</v>
      </c>
      <c r="P8" s="95">
        <v>89730</v>
      </c>
      <c r="Q8" s="95">
        <v>88181</v>
      </c>
      <c r="R8" s="95">
        <v>91848</v>
      </c>
      <c r="S8" s="96">
        <f t="shared" si="4"/>
        <v>4.1584921921955953E-2</v>
      </c>
      <c r="T8" s="96">
        <f t="shared" si="5"/>
        <v>1.0773040823250026</v>
      </c>
      <c r="U8" s="95">
        <f t="shared" si="6"/>
        <v>3667</v>
      </c>
      <c r="V8" s="95">
        <f t="shared" si="7"/>
        <v>47633</v>
      </c>
      <c r="W8" s="96">
        <f>R8/R7</f>
        <v>0.2401537435776758</v>
      </c>
    </row>
    <row r="9" spans="2:23" x14ac:dyDescent="0.25">
      <c r="B9" s="97" t="s">
        <v>61</v>
      </c>
      <c r="C9" s="52">
        <v>67220</v>
      </c>
      <c r="D9" s="52">
        <v>69015</v>
      </c>
      <c r="E9" s="52">
        <v>34865</v>
      </c>
      <c r="F9" s="52">
        <v>45244</v>
      </c>
      <c r="G9" s="52">
        <v>71471</v>
      </c>
      <c r="H9" s="52">
        <v>72829</v>
      </c>
      <c r="I9" s="98">
        <f t="shared" si="0"/>
        <v>1.9000713576135864E-2</v>
      </c>
      <c r="J9" s="98">
        <f t="shared" si="1"/>
        <v>5.5263348547417213E-2</v>
      </c>
      <c r="K9" s="52">
        <f t="shared" si="2"/>
        <v>1358</v>
      </c>
      <c r="L9" s="52">
        <f t="shared" si="3"/>
        <v>3814</v>
      </c>
      <c r="M9" s="98">
        <f>H9/H7</f>
        <v>0.58014434106551105</v>
      </c>
      <c r="N9" s="52">
        <v>34394</v>
      </c>
      <c r="O9" s="52">
        <v>58385</v>
      </c>
      <c r="P9" s="52">
        <v>71609</v>
      </c>
      <c r="Q9" s="52">
        <v>72405</v>
      </c>
      <c r="R9" s="52">
        <v>75308</v>
      </c>
      <c r="S9" s="98">
        <f t="shared" si="4"/>
        <v>4.0093916166010546E-2</v>
      </c>
      <c r="T9" s="98">
        <f t="shared" si="5"/>
        <v>1.1895679478978893</v>
      </c>
      <c r="U9" s="52">
        <f t="shared" si="6"/>
        <v>2903</v>
      </c>
      <c r="V9" s="52">
        <f t="shared" si="7"/>
        <v>40914</v>
      </c>
      <c r="W9" s="98">
        <f>R9/R7</f>
        <v>0.19690682563961773</v>
      </c>
    </row>
    <row r="10" spans="2:23" x14ac:dyDescent="0.25">
      <c r="B10" s="97" t="s">
        <v>62</v>
      </c>
      <c r="C10" s="52">
        <v>19355</v>
      </c>
      <c r="D10" s="52">
        <v>19564</v>
      </c>
      <c r="E10" s="52">
        <v>9622</v>
      </c>
      <c r="F10" s="52">
        <v>11547</v>
      </c>
      <c r="G10" s="52">
        <v>18032</v>
      </c>
      <c r="H10" s="52">
        <v>16489</v>
      </c>
      <c r="I10" s="98">
        <f t="shared" si="0"/>
        <v>-8.5570097604259043E-2</v>
      </c>
      <c r="J10" s="98">
        <f t="shared" si="1"/>
        <v>-0.15717644653445106</v>
      </c>
      <c r="K10" s="52">
        <f t="shared" si="2"/>
        <v>-1543</v>
      </c>
      <c r="L10" s="52">
        <f t="shared" si="3"/>
        <v>-3075</v>
      </c>
      <c r="M10" s="98">
        <f>H10/H7</f>
        <v>0.13134877644659698</v>
      </c>
      <c r="N10" s="52">
        <v>9821</v>
      </c>
      <c r="O10" s="52">
        <v>13337</v>
      </c>
      <c r="P10" s="52">
        <v>18121</v>
      </c>
      <c r="Q10" s="52">
        <v>15776</v>
      </c>
      <c r="R10" s="52">
        <v>16540</v>
      </c>
      <c r="S10" s="98">
        <f t="shared" si="4"/>
        <v>4.8427991886409671E-2</v>
      </c>
      <c r="T10" s="98">
        <f t="shared" si="5"/>
        <v>0.68414621728948166</v>
      </c>
      <c r="U10" s="52">
        <f t="shared" si="6"/>
        <v>764</v>
      </c>
      <c r="V10" s="52">
        <f t="shared" si="7"/>
        <v>6719</v>
      </c>
      <c r="W10" s="98">
        <f>R10/R7</f>
        <v>4.3246917938058071E-2</v>
      </c>
    </row>
    <row r="11" spans="2:23" x14ac:dyDescent="0.25">
      <c r="B11" s="94" t="s">
        <v>63</v>
      </c>
      <c r="C11" s="95">
        <v>44923</v>
      </c>
      <c r="D11" s="95">
        <v>43565</v>
      </c>
      <c r="E11" s="95">
        <v>22114</v>
      </c>
      <c r="F11" s="95">
        <v>25665</v>
      </c>
      <c r="G11" s="95">
        <v>34193</v>
      </c>
      <c r="H11" s="95">
        <v>36218</v>
      </c>
      <c r="I11" s="96">
        <f t="shared" si="0"/>
        <v>5.9222647910391002E-2</v>
      </c>
      <c r="J11" s="96">
        <f t="shared" si="1"/>
        <v>-0.16864455411454149</v>
      </c>
      <c r="K11" s="95">
        <f t="shared" si="2"/>
        <v>2025</v>
      </c>
      <c r="L11" s="95">
        <f t="shared" si="3"/>
        <v>-7347</v>
      </c>
      <c r="M11" s="96">
        <f>H11/H7</f>
        <v>0.28850688248789191</v>
      </c>
      <c r="N11" s="95">
        <v>22349</v>
      </c>
      <c r="O11" s="95">
        <v>27751</v>
      </c>
      <c r="P11" s="95">
        <v>34948</v>
      </c>
      <c r="Q11" s="95">
        <v>36004</v>
      </c>
      <c r="R11" s="95">
        <v>35637</v>
      </c>
      <c r="S11" s="96">
        <f t="shared" si="4"/>
        <v>-1.019331185423844E-2</v>
      </c>
      <c r="T11" s="96">
        <f t="shared" si="5"/>
        <v>0.59456798961922241</v>
      </c>
      <c r="U11" s="95">
        <f t="shared" si="6"/>
        <v>-367</v>
      </c>
      <c r="V11" s="95">
        <f t="shared" si="7"/>
        <v>13288</v>
      </c>
      <c r="W11" s="96">
        <f>R11/R7</f>
        <v>9.317958975565753E-2</v>
      </c>
    </row>
    <row r="12" spans="2:23" x14ac:dyDescent="0.25">
      <c r="B12" s="91" t="s">
        <v>44</v>
      </c>
      <c r="C12" s="99">
        <v>46317</v>
      </c>
      <c r="D12" s="99">
        <v>46648</v>
      </c>
      <c r="E12" s="99">
        <v>23742</v>
      </c>
      <c r="F12" s="99">
        <v>29697</v>
      </c>
      <c r="G12" s="99">
        <v>44233</v>
      </c>
      <c r="H12" s="99">
        <v>45902</v>
      </c>
      <c r="I12" s="100">
        <f t="shared" si="0"/>
        <v>3.7732010037754726E-2</v>
      </c>
      <c r="J12" s="100">
        <f t="shared" si="1"/>
        <v>-1.5992111130166298E-2</v>
      </c>
      <c r="K12" s="99">
        <f t="shared" si="2"/>
        <v>1669</v>
      </c>
      <c r="L12" s="99">
        <f t="shared" si="3"/>
        <v>-746</v>
      </c>
      <c r="M12" s="93">
        <f>H12/H12</f>
        <v>1</v>
      </c>
      <c r="N12" s="99">
        <v>24466</v>
      </c>
      <c r="O12" s="99">
        <v>37662</v>
      </c>
      <c r="P12" s="99">
        <v>44069</v>
      </c>
      <c r="Q12" s="99">
        <v>44891</v>
      </c>
      <c r="R12" s="99">
        <v>46395</v>
      </c>
      <c r="S12" s="100">
        <f t="shared" si="4"/>
        <v>3.3503374841282296E-2</v>
      </c>
      <c r="T12" s="100">
        <f t="shared" si="5"/>
        <v>0.89630507643260038</v>
      </c>
      <c r="U12" s="99">
        <f t="shared" si="6"/>
        <v>1504</v>
      </c>
      <c r="V12" s="99">
        <f t="shared" si="7"/>
        <v>21929</v>
      </c>
      <c r="W12" s="93">
        <f>R12/R12</f>
        <v>1</v>
      </c>
    </row>
    <row r="13" spans="2:23" x14ac:dyDescent="0.25">
      <c r="B13" s="94" t="s">
        <v>60</v>
      </c>
      <c r="C13" s="95">
        <v>33397</v>
      </c>
      <c r="D13" s="95">
        <v>34050</v>
      </c>
      <c r="E13" s="95">
        <v>17566</v>
      </c>
      <c r="F13" s="95">
        <v>23340</v>
      </c>
      <c r="G13" s="95">
        <v>34827</v>
      </c>
      <c r="H13" s="95">
        <v>34946</v>
      </c>
      <c r="I13" s="96">
        <f t="shared" si="0"/>
        <v>3.4168891951646962E-3</v>
      </c>
      <c r="J13" s="96">
        <f t="shared" si="1"/>
        <v>2.631424375917768E-2</v>
      </c>
      <c r="K13" s="95">
        <f t="shared" si="2"/>
        <v>119</v>
      </c>
      <c r="L13" s="95">
        <f t="shared" si="3"/>
        <v>896</v>
      </c>
      <c r="M13" s="96">
        <f>H13/H12</f>
        <v>0.76131758964750995</v>
      </c>
      <c r="N13" s="95">
        <v>18719</v>
      </c>
      <c r="O13" s="95">
        <v>30395</v>
      </c>
      <c r="P13" s="95">
        <v>34314</v>
      </c>
      <c r="Q13" s="95">
        <v>34058</v>
      </c>
      <c r="R13" s="95">
        <v>35008</v>
      </c>
      <c r="S13" s="96">
        <f t="shared" si="4"/>
        <v>2.7893593282048323E-2</v>
      </c>
      <c r="T13" s="96">
        <f t="shared" si="5"/>
        <v>0.87018537315027511</v>
      </c>
      <c r="U13" s="95">
        <f t="shared" si="6"/>
        <v>950</v>
      </c>
      <c r="V13" s="95">
        <f t="shared" si="7"/>
        <v>16289</v>
      </c>
      <c r="W13" s="96">
        <f>R13/R12</f>
        <v>0.75456406940403065</v>
      </c>
    </row>
    <row r="14" spans="2:23" x14ac:dyDescent="0.25">
      <c r="B14" s="97" t="s">
        <v>61</v>
      </c>
      <c r="C14" s="52">
        <v>26684</v>
      </c>
      <c r="D14" s="52">
        <v>27660</v>
      </c>
      <c r="E14" s="52">
        <v>14847</v>
      </c>
      <c r="F14" s="52">
        <v>20181</v>
      </c>
      <c r="G14" s="52">
        <v>29820</v>
      </c>
      <c r="H14" s="52">
        <v>30493</v>
      </c>
      <c r="I14" s="98">
        <f t="shared" si="0"/>
        <v>2.2568745808182467E-2</v>
      </c>
      <c r="J14" s="98">
        <f t="shared" si="1"/>
        <v>0.1024222704266089</v>
      </c>
      <c r="K14" s="52">
        <f t="shared" si="2"/>
        <v>673</v>
      </c>
      <c r="L14" s="52">
        <f t="shared" si="3"/>
        <v>2833</v>
      </c>
      <c r="M14" s="98">
        <f>H14/H12</f>
        <v>0.66430656616269446</v>
      </c>
      <c r="N14" s="52">
        <v>15933</v>
      </c>
      <c r="O14" s="52">
        <v>26473</v>
      </c>
      <c r="P14" s="52">
        <v>29302</v>
      </c>
      <c r="Q14" s="52">
        <v>29733</v>
      </c>
      <c r="R14" s="52">
        <v>31003</v>
      </c>
      <c r="S14" s="98">
        <f t="shared" si="4"/>
        <v>4.2713483335014901E-2</v>
      </c>
      <c r="T14" s="98">
        <f t="shared" si="5"/>
        <v>0.9458356869390574</v>
      </c>
      <c r="U14" s="52">
        <f t="shared" si="6"/>
        <v>1270</v>
      </c>
      <c r="V14" s="52">
        <f t="shared" si="7"/>
        <v>15070</v>
      </c>
      <c r="W14" s="98">
        <f>R14/R12</f>
        <v>0.66824011208104317</v>
      </c>
    </row>
    <row r="15" spans="2:23" x14ac:dyDescent="0.25">
      <c r="B15" s="97" t="s">
        <v>62</v>
      </c>
      <c r="C15" s="52">
        <v>6713</v>
      </c>
      <c r="D15" s="52">
        <v>6390</v>
      </c>
      <c r="E15" s="52">
        <v>2720</v>
      </c>
      <c r="F15" s="52">
        <v>3159</v>
      </c>
      <c r="G15" s="52">
        <v>5006</v>
      </c>
      <c r="H15" s="52">
        <v>4453</v>
      </c>
      <c r="I15" s="98">
        <f t="shared" si="0"/>
        <v>-0.11046743907311229</v>
      </c>
      <c r="J15" s="98">
        <f t="shared" si="1"/>
        <v>-0.30312989045383409</v>
      </c>
      <c r="K15" s="52">
        <f t="shared" si="2"/>
        <v>-553</v>
      </c>
      <c r="L15" s="52">
        <f t="shared" si="3"/>
        <v>-1937</v>
      </c>
      <c r="M15" s="98">
        <f>H15/H12</f>
        <v>9.7011023484815481E-2</v>
      </c>
      <c r="N15" s="52">
        <v>2786</v>
      </c>
      <c r="O15" s="52">
        <v>3922</v>
      </c>
      <c r="P15" s="52">
        <v>5012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0.43754486719310837</v>
      </c>
      <c r="U15" s="52">
        <f t="shared" si="6"/>
        <v>-320</v>
      </c>
      <c r="V15" s="52">
        <f t="shared" si="7"/>
        <v>1219</v>
      </c>
      <c r="W15" s="98">
        <f>R15/R12</f>
        <v>8.6323957322987394E-2</v>
      </c>
    </row>
    <row r="16" spans="2:23" x14ac:dyDescent="0.25">
      <c r="B16" s="94" t="s">
        <v>63</v>
      </c>
      <c r="C16" s="95">
        <v>12921</v>
      </c>
      <c r="D16" s="95">
        <v>12598</v>
      </c>
      <c r="E16" s="95">
        <v>6176</v>
      </c>
      <c r="F16" s="95">
        <v>6357</v>
      </c>
      <c r="G16" s="95">
        <v>9406</v>
      </c>
      <c r="H16" s="95">
        <v>10956</v>
      </c>
      <c r="I16" s="96">
        <f t="shared" si="0"/>
        <v>0.16478843291516054</v>
      </c>
      <c r="J16" s="96">
        <f t="shared" si="1"/>
        <v>-0.13033814891252582</v>
      </c>
      <c r="K16" s="95">
        <f t="shared" si="2"/>
        <v>1550</v>
      </c>
      <c r="L16" s="95">
        <f t="shared" si="3"/>
        <v>-1642</v>
      </c>
      <c r="M16" s="96">
        <f>H16/H12</f>
        <v>0.23868241035249008</v>
      </c>
      <c r="N16" s="95">
        <v>5747</v>
      </c>
      <c r="O16" s="95">
        <v>7267</v>
      </c>
      <c r="P16" s="95">
        <v>9755</v>
      </c>
      <c r="Q16" s="95">
        <v>10833</v>
      </c>
      <c r="R16" s="95">
        <v>11387</v>
      </c>
      <c r="S16" s="96">
        <f t="shared" si="4"/>
        <v>5.1140035078002466E-2</v>
      </c>
      <c r="T16" s="96">
        <f t="shared" si="5"/>
        <v>0.98138159039498873</v>
      </c>
      <c r="U16" s="95">
        <f t="shared" si="6"/>
        <v>554</v>
      </c>
      <c r="V16" s="95">
        <f t="shared" si="7"/>
        <v>5640</v>
      </c>
      <c r="W16" s="96">
        <f>R16/R12</f>
        <v>0.24543593059596938</v>
      </c>
    </row>
    <row r="17" spans="2:23" x14ac:dyDescent="0.25">
      <c r="B17" s="91" t="s">
        <v>48</v>
      </c>
      <c r="C17" s="99">
        <v>21813</v>
      </c>
      <c r="D17" s="99">
        <v>21340</v>
      </c>
      <c r="E17" s="99">
        <v>9244</v>
      </c>
      <c r="F17" s="99">
        <v>11050</v>
      </c>
      <c r="G17" s="99">
        <v>18364</v>
      </c>
      <c r="H17" s="99">
        <v>19209</v>
      </c>
      <c r="I17" s="100">
        <f t="shared" si="0"/>
        <v>4.6013940318013535E-2</v>
      </c>
      <c r="J17" s="100">
        <f t="shared" si="1"/>
        <v>-9.9859418931583899E-2</v>
      </c>
      <c r="K17" s="99">
        <f t="shared" si="2"/>
        <v>845</v>
      </c>
      <c r="L17" s="99">
        <f t="shared" si="3"/>
        <v>-2131</v>
      </c>
      <c r="M17" s="93">
        <f>H17/H17</f>
        <v>1</v>
      </c>
      <c r="N17" s="99">
        <v>8656</v>
      </c>
      <c r="O17" s="99">
        <v>15262</v>
      </c>
      <c r="P17" s="99">
        <v>18637</v>
      </c>
      <c r="Q17" s="99">
        <v>19434</v>
      </c>
      <c r="R17" s="99">
        <v>20210</v>
      </c>
      <c r="S17" s="100">
        <f t="shared" si="4"/>
        <v>3.9930019553360063E-2</v>
      </c>
      <c r="T17" s="100">
        <f t="shared" si="5"/>
        <v>1.3347966728280962</v>
      </c>
      <c r="U17" s="99">
        <f t="shared" si="6"/>
        <v>776</v>
      </c>
      <c r="V17" s="99">
        <f t="shared" si="7"/>
        <v>11554</v>
      </c>
      <c r="W17" s="93">
        <f>R17/R17</f>
        <v>1</v>
      </c>
    </row>
    <row r="18" spans="2:23" x14ac:dyDescent="0.25">
      <c r="B18" s="94" t="s">
        <v>60</v>
      </c>
      <c r="C18" s="95">
        <v>16581</v>
      </c>
      <c r="D18" s="95">
        <v>16096</v>
      </c>
      <c r="E18" s="95">
        <v>6499</v>
      </c>
      <c r="F18" s="95">
        <v>8111</v>
      </c>
      <c r="G18" s="95">
        <v>14162</v>
      </c>
      <c r="H18" s="95">
        <v>14862</v>
      </c>
      <c r="I18" s="96">
        <f t="shared" si="0"/>
        <v>4.9428046886033083E-2</v>
      </c>
      <c r="J18" s="96">
        <f t="shared" si="1"/>
        <v>-7.6665009940357853E-2</v>
      </c>
      <c r="K18" s="95">
        <f t="shared" si="2"/>
        <v>700</v>
      </c>
      <c r="L18" s="95">
        <f t="shared" si="3"/>
        <v>-1234</v>
      </c>
      <c r="M18" s="96">
        <f>H18/H17</f>
        <v>0.77369982820552863</v>
      </c>
      <c r="N18" s="95">
        <v>5706</v>
      </c>
      <c r="O18" s="95">
        <v>12016</v>
      </c>
      <c r="P18" s="95">
        <v>14288</v>
      </c>
      <c r="Q18" s="95">
        <v>15087</v>
      </c>
      <c r="R18" s="95">
        <v>15777</v>
      </c>
      <c r="S18" s="96">
        <f t="shared" si="4"/>
        <v>4.573473851660359E-2</v>
      </c>
      <c r="T18" s="96">
        <f t="shared" si="5"/>
        <v>1.7649842271293377</v>
      </c>
      <c r="U18" s="95">
        <f t="shared" si="6"/>
        <v>690</v>
      </c>
      <c r="V18" s="95">
        <f t="shared" si="7"/>
        <v>10071</v>
      </c>
      <c r="W18" s="96">
        <f>R18/R17</f>
        <v>0.78065314200890645</v>
      </c>
    </row>
    <row r="19" spans="2:23" x14ac:dyDescent="0.25">
      <c r="B19" s="97" t="s">
        <v>61</v>
      </c>
      <c r="C19" s="52">
        <v>13383</v>
      </c>
      <c r="D19" s="52">
        <v>12913</v>
      </c>
      <c r="E19" s="52">
        <v>5381</v>
      </c>
      <c r="F19" s="52">
        <v>6550</v>
      </c>
      <c r="G19" s="52">
        <v>12095</v>
      </c>
      <c r="H19" s="52">
        <v>12793</v>
      </c>
      <c r="I19" s="98">
        <f t="shared" si="0"/>
        <v>5.7709797436957366E-2</v>
      </c>
      <c r="J19" s="98">
        <f t="shared" si="1"/>
        <v>-9.2929605823588446E-3</v>
      </c>
      <c r="K19" s="52">
        <f t="shared" si="2"/>
        <v>698</v>
      </c>
      <c r="L19" s="52">
        <f t="shared" si="3"/>
        <v>-120</v>
      </c>
      <c r="M19" s="98">
        <f>H19/H17</f>
        <v>0.66598990056744234</v>
      </c>
      <c r="N19" s="52">
        <v>5226</v>
      </c>
      <c r="O19" s="52">
        <v>10082</v>
      </c>
      <c r="P19" s="52">
        <v>12383</v>
      </c>
      <c r="Q19" s="52">
        <v>12988</v>
      </c>
      <c r="R19" s="52">
        <v>13674</v>
      </c>
      <c r="S19" s="98">
        <f t="shared" si="4"/>
        <v>5.2817985833076619E-2</v>
      </c>
      <c r="T19" s="98">
        <f t="shared" si="5"/>
        <v>1.6165327210103331</v>
      </c>
      <c r="U19" s="52">
        <f t="shared" si="6"/>
        <v>686</v>
      </c>
      <c r="V19" s="52">
        <f t="shared" si="7"/>
        <v>8448</v>
      </c>
      <c r="W19" s="98">
        <f>R19/R17</f>
        <v>0.67659574468085104</v>
      </c>
    </row>
    <row r="20" spans="2:23" x14ac:dyDescent="0.25">
      <c r="B20" s="97" t="s">
        <v>62</v>
      </c>
      <c r="C20" s="52">
        <v>3198</v>
      </c>
      <c r="D20" s="52">
        <v>3183</v>
      </c>
      <c r="E20" s="52">
        <v>1118</v>
      </c>
      <c r="F20" s="52">
        <v>1561</v>
      </c>
      <c r="G20" s="52">
        <v>2067</v>
      </c>
      <c r="H20" s="52">
        <v>2069</v>
      </c>
      <c r="I20" s="98">
        <f t="shared" si="0"/>
        <v>9.6758587324630163E-4</v>
      </c>
      <c r="J20" s="98">
        <f t="shared" si="1"/>
        <v>-0.34998429154885324</v>
      </c>
      <c r="K20" s="52">
        <f t="shared" si="2"/>
        <v>2</v>
      </c>
      <c r="L20" s="52">
        <f t="shared" si="3"/>
        <v>-1114</v>
      </c>
      <c r="M20" s="98">
        <f>H20/H17</f>
        <v>0.10770992763808632</v>
      </c>
      <c r="N20" s="52">
        <v>480</v>
      </c>
      <c r="O20" s="52">
        <v>1934</v>
      </c>
      <c r="P20" s="52">
        <v>1905</v>
      </c>
      <c r="Q20" s="52">
        <v>2099</v>
      </c>
      <c r="R20" s="52">
        <v>2103</v>
      </c>
      <c r="S20" s="98">
        <f t="shared" si="4"/>
        <v>1.9056693663648261E-3</v>
      </c>
      <c r="T20" s="98">
        <f t="shared" si="5"/>
        <v>3.3812499999999996</v>
      </c>
      <c r="U20" s="52">
        <f t="shared" si="6"/>
        <v>4</v>
      </c>
      <c r="V20" s="52">
        <f t="shared" si="7"/>
        <v>1623</v>
      </c>
      <c r="W20" s="98">
        <f>R20/R17</f>
        <v>0.10405739732805541</v>
      </c>
    </row>
    <row r="21" spans="2:23" x14ac:dyDescent="0.25">
      <c r="B21" s="94" t="s">
        <v>63</v>
      </c>
      <c r="C21" s="95">
        <v>5232</v>
      </c>
      <c r="D21" s="95">
        <v>5245</v>
      </c>
      <c r="E21" s="95">
        <v>2745</v>
      </c>
      <c r="F21" s="95">
        <v>2940</v>
      </c>
      <c r="G21" s="95">
        <v>4202</v>
      </c>
      <c r="H21" s="95">
        <v>4347</v>
      </c>
      <c r="I21" s="96">
        <f t="shared" si="0"/>
        <v>3.4507377439314535E-2</v>
      </c>
      <c r="J21" s="96">
        <f t="shared" si="1"/>
        <v>-0.17121067683508107</v>
      </c>
      <c r="K21" s="95">
        <f t="shared" si="2"/>
        <v>145</v>
      </c>
      <c r="L21" s="95">
        <f t="shared" si="3"/>
        <v>-898</v>
      </c>
      <c r="M21" s="96">
        <f>H21/H17</f>
        <v>0.22630017179447134</v>
      </c>
      <c r="N21" s="95">
        <v>2950</v>
      </c>
      <c r="O21" s="95">
        <v>3246</v>
      </c>
      <c r="P21" s="95">
        <v>4349</v>
      </c>
      <c r="Q21" s="95">
        <v>4347</v>
      </c>
      <c r="R21" s="95">
        <v>4433</v>
      </c>
      <c r="S21" s="96">
        <f t="shared" si="4"/>
        <v>1.9783758914193594E-2</v>
      </c>
      <c r="T21" s="96">
        <f t="shared" si="5"/>
        <v>0.50271186440677962</v>
      </c>
      <c r="U21" s="95">
        <f t="shared" si="6"/>
        <v>86</v>
      </c>
      <c r="V21" s="95">
        <f t="shared" si="7"/>
        <v>1483</v>
      </c>
      <c r="W21" s="96">
        <f>R21/R17</f>
        <v>0.21934685799109352</v>
      </c>
    </row>
    <row r="22" spans="2:23" x14ac:dyDescent="0.25">
      <c r="B22" s="91" t="s">
        <v>46</v>
      </c>
      <c r="C22" s="99">
        <v>1127</v>
      </c>
      <c r="D22" s="99">
        <v>1127</v>
      </c>
      <c r="E22" s="99">
        <v>437</v>
      </c>
      <c r="F22" s="99">
        <v>669</v>
      </c>
      <c r="G22" s="99">
        <v>857</v>
      </c>
      <c r="H22" s="99">
        <v>900</v>
      </c>
      <c r="I22" s="100">
        <f t="shared" si="0"/>
        <v>5.0175029171528607E-2</v>
      </c>
      <c r="J22" s="100">
        <f t="shared" si="1"/>
        <v>-0.20141969831410822</v>
      </c>
      <c r="K22" s="99">
        <f t="shared" si="2"/>
        <v>43</v>
      </c>
      <c r="L22" s="99">
        <f t="shared" si="3"/>
        <v>-227</v>
      </c>
      <c r="M22" s="100">
        <f>H22/H22</f>
        <v>1</v>
      </c>
      <c r="N22" s="99">
        <v>310</v>
      </c>
      <c r="O22" s="99">
        <v>802</v>
      </c>
      <c r="P22" s="99">
        <v>844</v>
      </c>
      <c r="Q22" s="99">
        <v>912</v>
      </c>
      <c r="R22" s="99">
        <v>912</v>
      </c>
      <c r="S22" s="100">
        <f t="shared" si="4"/>
        <v>0</v>
      </c>
      <c r="T22" s="100">
        <f t="shared" si="5"/>
        <v>1.9419354838709677</v>
      </c>
      <c r="U22" s="99">
        <f t="shared" si="6"/>
        <v>0</v>
      </c>
      <c r="V22" s="99">
        <f t="shared" si="7"/>
        <v>602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917</v>
      </c>
      <c r="E23" s="95">
        <v>386</v>
      </c>
      <c r="F23" s="95">
        <v>669</v>
      </c>
      <c r="G23" s="95">
        <v>855</v>
      </c>
      <c r="H23" s="95">
        <v>886</v>
      </c>
      <c r="I23" s="96">
        <f t="shared" si="0"/>
        <v>3.6257309941520433E-2</v>
      </c>
      <c r="J23" s="96">
        <f t="shared" si="1"/>
        <v>-3.3805888767720838E-2</v>
      </c>
      <c r="K23" s="95">
        <f t="shared" si="2"/>
        <v>31</v>
      </c>
      <c r="L23" s="95">
        <f t="shared" si="3"/>
        <v>-31</v>
      </c>
      <c r="M23" s="96">
        <f>H23/H22</f>
        <v>0.98444444444444446</v>
      </c>
      <c r="N23" s="95">
        <v>310</v>
      </c>
      <c r="O23" s="95">
        <v>802</v>
      </c>
      <c r="P23" s="95">
        <v>844</v>
      </c>
      <c r="Q23" s="95">
        <v>898</v>
      </c>
      <c r="R23" s="95">
        <v>898</v>
      </c>
      <c r="S23" s="96">
        <f t="shared" si="4"/>
        <v>0</v>
      </c>
      <c r="T23" s="96">
        <f t="shared" si="5"/>
        <v>1.8967741935483873</v>
      </c>
      <c r="U23" s="95">
        <f t="shared" si="6"/>
        <v>0</v>
      </c>
      <c r="V23" s="95">
        <f t="shared" si="7"/>
        <v>588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210</v>
      </c>
      <c r="E24" s="95">
        <v>51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-210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4070</v>
      </c>
      <c r="E25" s="99">
        <v>2900</v>
      </c>
      <c r="F25" s="99">
        <v>4012</v>
      </c>
      <c r="G25" s="99">
        <v>4562</v>
      </c>
      <c r="H25" s="99">
        <v>4395</v>
      </c>
      <c r="I25" s="100">
        <f t="shared" si="0"/>
        <v>-3.6606751424813733E-2</v>
      </c>
      <c r="J25" s="100">
        <f t="shared" si="1"/>
        <v>7.9852579852579764E-2</v>
      </c>
      <c r="K25" s="99">
        <f t="shared" si="2"/>
        <v>-167</v>
      </c>
      <c r="L25" s="99">
        <f t="shared" si="3"/>
        <v>325</v>
      </c>
      <c r="M25" s="93">
        <f>H25/H25</f>
        <v>1</v>
      </c>
      <c r="N25" s="99">
        <v>3652</v>
      </c>
      <c r="O25" s="99">
        <v>4276</v>
      </c>
      <c r="P25" s="99">
        <v>4562</v>
      </c>
      <c r="Q25" s="99">
        <v>4276</v>
      </c>
      <c r="R25" s="99">
        <v>4306</v>
      </c>
      <c r="S25" s="100">
        <f t="shared" si="4"/>
        <v>7.0159027128158247E-3</v>
      </c>
      <c r="T25" s="100">
        <f t="shared" si="5"/>
        <v>0.17907995618839001</v>
      </c>
      <c r="U25" s="99">
        <f t="shared" si="6"/>
        <v>30</v>
      </c>
      <c r="V25" s="99">
        <f t="shared" si="7"/>
        <v>654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4004</v>
      </c>
      <c r="E26" s="95">
        <v>2534</v>
      </c>
      <c r="F26" s="95">
        <v>3312</v>
      </c>
      <c r="G26" s="95">
        <v>3862</v>
      </c>
      <c r="H26" s="95">
        <v>3695</v>
      </c>
      <c r="I26" s="96">
        <f t="shared" si="0"/>
        <v>-4.3241843604350128E-2</v>
      </c>
      <c r="J26" s="96">
        <f t="shared" si="1"/>
        <v>-7.7172827172827141E-2</v>
      </c>
      <c r="K26" s="95">
        <f t="shared" si="2"/>
        <v>-167</v>
      </c>
      <c r="L26" s="95">
        <f t="shared" si="3"/>
        <v>-309</v>
      </c>
      <c r="M26" s="96">
        <f>H26/H25</f>
        <v>0.84072810011376564</v>
      </c>
      <c r="N26" s="95">
        <v>2952</v>
      </c>
      <c r="O26" s="95">
        <v>3576</v>
      </c>
      <c r="P26" s="95">
        <v>3862</v>
      </c>
      <c r="Q26" s="95">
        <v>3576</v>
      </c>
      <c r="R26" s="95">
        <v>3606</v>
      </c>
      <c r="S26" s="96">
        <f t="shared" si="4"/>
        <v>8.3892617449663476E-3</v>
      </c>
      <c r="T26" s="96">
        <f t="shared" si="5"/>
        <v>0.22154471544715437</v>
      </c>
      <c r="U26" s="95">
        <f t="shared" si="6"/>
        <v>30</v>
      </c>
      <c r="V26" s="95">
        <f t="shared" si="7"/>
        <v>654</v>
      </c>
      <c r="W26" s="96">
        <f>R26/R25</f>
        <v>0.83743613562470975</v>
      </c>
    </row>
    <row r="27" spans="2:23" x14ac:dyDescent="0.25">
      <c r="B27" s="97" t="s">
        <v>61</v>
      </c>
      <c r="C27" s="52">
        <v>3576</v>
      </c>
      <c r="D27" s="52">
        <v>3576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>
        <f t="shared" si="1"/>
        <v>-1</v>
      </c>
      <c r="K27" s="52">
        <f t="shared" si="2"/>
        <v>0</v>
      </c>
      <c r="L27" s="52">
        <f t="shared" si="3"/>
        <v>-3576</v>
      </c>
      <c r="M27" s="98">
        <f>H27/H25</f>
        <v>0</v>
      </c>
      <c r="N27" s="52">
        <v>2952</v>
      </c>
      <c r="O27" s="52">
        <v>3576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428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>
        <f t="shared" si="1"/>
        <v>-1</v>
      </c>
      <c r="K28" s="52">
        <f t="shared" si="2"/>
        <v>0</v>
      </c>
      <c r="L28" s="52">
        <f t="shared" si="3"/>
        <v>-428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21813</v>
      </c>
      <c r="D29" s="99">
        <v>21340</v>
      </c>
      <c r="E29" s="99">
        <v>9244</v>
      </c>
      <c r="F29" s="99">
        <v>11050</v>
      </c>
      <c r="G29" s="99">
        <v>18364</v>
      </c>
      <c r="H29" s="99">
        <v>19209</v>
      </c>
      <c r="I29" s="100">
        <f t="shared" si="0"/>
        <v>4.6013940318013535E-2</v>
      </c>
      <c r="J29" s="100">
        <f t="shared" si="1"/>
        <v>-9.9859418931583899E-2</v>
      </c>
      <c r="K29" s="99">
        <f t="shared" si="2"/>
        <v>845</v>
      </c>
      <c r="L29" s="99">
        <f t="shared" si="3"/>
        <v>-2131</v>
      </c>
      <c r="M29" s="93">
        <f>H29/H29</f>
        <v>1</v>
      </c>
      <c r="N29" s="99">
        <v>8656</v>
      </c>
      <c r="O29" s="99">
        <v>15262</v>
      </c>
      <c r="P29" s="99">
        <v>18637</v>
      </c>
      <c r="Q29" s="99">
        <v>19434</v>
      </c>
      <c r="R29" s="99">
        <v>20210</v>
      </c>
      <c r="S29" s="100">
        <f t="shared" si="4"/>
        <v>3.9930019553360063E-2</v>
      </c>
      <c r="T29" s="100">
        <f t="shared" si="5"/>
        <v>1.3347966728280962</v>
      </c>
      <c r="U29" s="99">
        <f t="shared" si="6"/>
        <v>776</v>
      </c>
      <c r="V29" s="99">
        <f t="shared" si="7"/>
        <v>11554</v>
      </c>
      <c r="W29" s="93">
        <f>R29/R29</f>
        <v>1</v>
      </c>
    </row>
    <row r="30" spans="2:23" x14ac:dyDescent="0.25">
      <c r="B30" s="94" t="s">
        <v>60</v>
      </c>
      <c r="C30" s="95">
        <v>16581</v>
      </c>
      <c r="D30" s="95">
        <v>16096</v>
      </c>
      <c r="E30" s="95">
        <v>6499</v>
      </c>
      <c r="F30" s="95">
        <v>8111</v>
      </c>
      <c r="G30" s="95">
        <v>14162</v>
      </c>
      <c r="H30" s="95">
        <v>14862</v>
      </c>
      <c r="I30" s="96">
        <f t="shared" si="0"/>
        <v>4.9428046886033083E-2</v>
      </c>
      <c r="J30" s="96">
        <f t="shared" si="1"/>
        <v>-7.6665009940357853E-2</v>
      </c>
      <c r="K30" s="95">
        <f t="shared" si="2"/>
        <v>700</v>
      </c>
      <c r="L30" s="95">
        <f t="shared" si="3"/>
        <v>-1234</v>
      </c>
      <c r="M30" s="96">
        <f>H30/H29</f>
        <v>0.77369982820552863</v>
      </c>
      <c r="N30" s="95">
        <v>5706</v>
      </c>
      <c r="O30" s="95">
        <v>12016</v>
      </c>
      <c r="P30" s="95">
        <v>14288</v>
      </c>
      <c r="Q30" s="95">
        <v>15087</v>
      </c>
      <c r="R30" s="95">
        <v>15777</v>
      </c>
      <c r="S30" s="96">
        <f t="shared" si="4"/>
        <v>4.573473851660359E-2</v>
      </c>
      <c r="T30" s="96">
        <f t="shared" si="5"/>
        <v>1.7649842271293377</v>
      </c>
      <c r="U30" s="95">
        <f t="shared" si="6"/>
        <v>690</v>
      </c>
      <c r="V30" s="95">
        <f t="shared" si="7"/>
        <v>10071</v>
      </c>
      <c r="W30" s="96">
        <f>R30/R29</f>
        <v>0.78065314200890645</v>
      </c>
    </row>
    <row r="31" spans="2:23" x14ac:dyDescent="0.25">
      <c r="B31" s="97" t="s">
        <v>61</v>
      </c>
      <c r="C31" s="52">
        <v>13383</v>
      </c>
      <c r="D31" s="52">
        <v>12913</v>
      </c>
      <c r="E31" s="52">
        <v>5381</v>
      </c>
      <c r="F31" s="52">
        <v>6550</v>
      </c>
      <c r="G31" s="52">
        <v>12095</v>
      </c>
      <c r="H31" s="52">
        <v>12793</v>
      </c>
      <c r="I31" s="98">
        <f t="shared" si="0"/>
        <v>5.7709797436957366E-2</v>
      </c>
      <c r="J31" s="98">
        <f t="shared" si="1"/>
        <v>-9.2929605823588446E-3</v>
      </c>
      <c r="K31" s="52">
        <f t="shared" si="2"/>
        <v>698</v>
      </c>
      <c r="L31" s="52">
        <f t="shared" si="3"/>
        <v>-120</v>
      </c>
      <c r="M31" s="98">
        <f>H31/H29</f>
        <v>0.66598990056744234</v>
      </c>
      <c r="N31" s="52">
        <v>5226</v>
      </c>
      <c r="O31" s="52">
        <v>10082</v>
      </c>
      <c r="P31" s="52">
        <v>12383</v>
      </c>
      <c r="Q31" s="52">
        <v>12988</v>
      </c>
      <c r="R31" s="52">
        <v>13674</v>
      </c>
      <c r="S31" s="98">
        <f t="shared" si="4"/>
        <v>5.2817985833076619E-2</v>
      </c>
      <c r="T31" s="98">
        <f t="shared" si="5"/>
        <v>1.6165327210103331</v>
      </c>
      <c r="U31" s="52">
        <f t="shared" si="6"/>
        <v>686</v>
      </c>
      <c r="V31" s="52">
        <f t="shared" si="7"/>
        <v>8448</v>
      </c>
      <c r="W31" s="98">
        <f>R31/R29</f>
        <v>0.67659574468085104</v>
      </c>
    </row>
    <row r="32" spans="2:23" x14ac:dyDescent="0.25">
      <c r="B32" s="97" t="s">
        <v>62</v>
      </c>
      <c r="C32" s="52">
        <v>3198</v>
      </c>
      <c r="D32" s="52">
        <v>3183</v>
      </c>
      <c r="E32" s="52">
        <v>1118</v>
      </c>
      <c r="F32" s="52">
        <v>1561</v>
      </c>
      <c r="G32" s="52">
        <v>2067</v>
      </c>
      <c r="H32" s="52">
        <v>2069</v>
      </c>
      <c r="I32" s="98">
        <f t="shared" si="0"/>
        <v>9.6758587324630163E-4</v>
      </c>
      <c r="J32" s="98">
        <f t="shared" si="1"/>
        <v>-0.34998429154885324</v>
      </c>
      <c r="K32" s="52">
        <f t="shared" si="2"/>
        <v>2</v>
      </c>
      <c r="L32" s="52">
        <f t="shared" si="3"/>
        <v>-1114</v>
      </c>
      <c r="M32" s="98">
        <f>H32/H29</f>
        <v>0.10770992763808632</v>
      </c>
      <c r="N32" s="52">
        <v>480</v>
      </c>
      <c r="O32" s="52">
        <v>1934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3.3812499999999996</v>
      </c>
      <c r="U32" s="52">
        <f t="shared" si="6"/>
        <v>4</v>
      </c>
      <c r="V32" s="52">
        <f t="shared" si="7"/>
        <v>1623</v>
      </c>
      <c r="W32" s="98">
        <f>R32/R29</f>
        <v>0.10405739732805541</v>
      </c>
    </row>
    <row r="33" spans="2:23" x14ac:dyDescent="0.25">
      <c r="B33" s="94" t="s">
        <v>63</v>
      </c>
      <c r="C33" s="95">
        <v>5232</v>
      </c>
      <c r="D33" s="95">
        <v>5245</v>
      </c>
      <c r="E33" s="95">
        <v>2745</v>
      </c>
      <c r="F33" s="95">
        <v>2940</v>
      </c>
      <c r="G33" s="95">
        <v>4202</v>
      </c>
      <c r="H33" s="95">
        <v>4347</v>
      </c>
      <c r="I33" s="96">
        <f t="shared" si="0"/>
        <v>3.4507377439314535E-2</v>
      </c>
      <c r="J33" s="96">
        <f t="shared" si="1"/>
        <v>-0.17121067683508107</v>
      </c>
      <c r="K33" s="95">
        <f t="shared" si="2"/>
        <v>145</v>
      </c>
      <c r="L33" s="95">
        <f t="shared" si="3"/>
        <v>-898</v>
      </c>
      <c r="M33" s="96">
        <f>H33/H29</f>
        <v>0.22630017179447134</v>
      </c>
      <c r="N33" s="95">
        <v>2950</v>
      </c>
      <c r="O33" s="95">
        <v>3246</v>
      </c>
      <c r="P33" s="95">
        <v>4349</v>
      </c>
      <c r="Q33" s="95">
        <v>4347</v>
      </c>
      <c r="R33" s="95">
        <v>4433</v>
      </c>
      <c r="S33" s="96">
        <f t="shared" si="4"/>
        <v>1.9783758914193594E-2</v>
      </c>
      <c r="T33" s="96">
        <f t="shared" si="5"/>
        <v>0.50271186440677962</v>
      </c>
      <c r="U33" s="95">
        <f t="shared" si="6"/>
        <v>86</v>
      </c>
      <c r="V33" s="95">
        <f t="shared" si="7"/>
        <v>1483</v>
      </c>
      <c r="W33" s="96">
        <f>R33/R29</f>
        <v>0.21934685799109352</v>
      </c>
    </row>
    <row r="34" spans="2:23" x14ac:dyDescent="0.25">
      <c r="B34" s="91" t="s">
        <v>49</v>
      </c>
      <c r="C34" s="99">
        <v>772</v>
      </c>
      <c r="D34" s="99">
        <v>713</v>
      </c>
      <c r="E34" s="99">
        <v>339</v>
      </c>
      <c r="F34" s="99">
        <v>532</v>
      </c>
      <c r="G34" s="99">
        <v>654</v>
      </c>
      <c r="H34" s="99">
        <v>663</v>
      </c>
      <c r="I34" s="100">
        <f t="shared" si="0"/>
        <v>1.3761467889908285E-2</v>
      </c>
      <c r="J34" s="100">
        <f t="shared" si="1"/>
        <v>-7.0126227208976211E-2</v>
      </c>
      <c r="K34" s="99">
        <f t="shared" si="2"/>
        <v>9</v>
      </c>
      <c r="L34" s="99">
        <f t="shared" si="3"/>
        <v>-50</v>
      </c>
      <c r="M34" s="93">
        <f>H34/H34</f>
        <v>1</v>
      </c>
      <c r="N34" s="99">
        <v>291</v>
      </c>
      <c r="O34" s="99">
        <v>625</v>
      </c>
      <c r="P34" s="99">
        <v>663</v>
      </c>
      <c r="Q34" s="99">
        <v>638</v>
      </c>
      <c r="R34" s="99">
        <v>673</v>
      </c>
      <c r="S34" s="100">
        <f t="shared" si="4"/>
        <v>5.4858934169278895E-2</v>
      </c>
      <c r="T34" s="100">
        <f t="shared" si="5"/>
        <v>1.3127147766323026</v>
      </c>
      <c r="U34" s="99">
        <f t="shared" si="6"/>
        <v>35</v>
      </c>
      <c r="V34" s="99">
        <f t="shared" si="7"/>
        <v>382</v>
      </c>
      <c r="W34" s="93">
        <f>R34/R34</f>
        <v>1</v>
      </c>
    </row>
    <row r="35" spans="2:23" x14ac:dyDescent="0.25">
      <c r="B35" s="94" t="s">
        <v>60</v>
      </c>
      <c r="C35" s="95">
        <v>772</v>
      </c>
      <c r="D35" s="95">
        <v>713</v>
      </c>
      <c r="E35" s="95">
        <v>339</v>
      </c>
      <c r="F35" s="95">
        <v>532</v>
      </c>
      <c r="G35" s="95">
        <v>654</v>
      </c>
      <c r="H35" s="95">
        <v>663</v>
      </c>
      <c r="I35" s="96">
        <f t="shared" si="0"/>
        <v>1.3761467889908285E-2</v>
      </c>
      <c r="J35" s="96">
        <f t="shared" si="1"/>
        <v>-7.0126227208976211E-2</v>
      </c>
      <c r="K35" s="95">
        <f t="shared" si="2"/>
        <v>9</v>
      </c>
      <c r="L35" s="95">
        <f t="shared" si="3"/>
        <v>-50</v>
      </c>
      <c r="M35" s="96">
        <f>H35/H34</f>
        <v>1</v>
      </c>
      <c r="N35" s="95">
        <v>291</v>
      </c>
      <c r="O35" s="95">
        <v>625</v>
      </c>
      <c r="P35" s="95">
        <v>663</v>
      </c>
      <c r="Q35" s="95">
        <v>638</v>
      </c>
      <c r="R35" s="95">
        <v>673</v>
      </c>
      <c r="S35" s="96">
        <f t="shared" si="4"/>
        <v>5.4858934169278895E-2</v>
      </c>
      <c r="T35" s="96">
        <f t="shared" si="5"/>
        <v>1.3127147766323026</v>
      </c>
      <c r="U35" s="95">
        <f t="shared" si="6"/>
        <v>35</v>
      </c>
      <c r="V35" s="95">
        <f t="shared" si="7"/>
        <v>382</v>
      </c>
      <c r="W35" s="96">
        <f>R35/R34</f>
        <v>1</v>
      </c>
    </row>
    <row r="36" spans="2:23" x14ac:dyDescent="0.25">
      <c r="B36" s="91" t="s">
        <v>50</v>
      </c>
      <c r="C36" s="99">
        <v>4019</v>
      </c>
      <c r="D36" s="99">
        <v>4124</v>
      </c>
      <c r="E36" s="99">
        <v>2132</v>
      </c>
      <c r="F36" s="99">
        <v>2908</v>
      </c>
      <c r="G36" s="99">
        <v>4497</v>
      </c>
      <c r="H36" s="99">
        <v>4790</v>
      </c>
      <c r="I36" s="100">
        <f t="shared" si="0"/>
        <v>6.5154547476095281E-2</v>
      </c>
      <c r="J36" s="100">
        <f t="shared" si="1"/>
        <v>0.16149369544131909</v>
      </c>
      <c r="K36" s="99">
        <f t="shared" si="2"/>
        <v>293</v>
      </c>
      <c r="L36" s="99">
        <f t="shared" si="3"/>
        <v>666</v>
      </c>
      <c r="M36" s="100">
        <f>H36/H36</f>
        <v>1</v>
      </c>
      <c r="N36" s="99">
        <v>2332</v>
      </c>
      <c r="O36" s="99">
        <v>3470</v>
      </c>
      <c r="P36" s="99">
        <v>4791</v>
      </c>
      <c r="Q36" s="99">
        <v>4791</v>
      </c>
      <c r="R36" s="99">
        <v>4797</v>
      </c>
      <c r="S36" s="100">
        <f t="shared" si="4"/>
        <v>1.2523481527864089E-3</v>
      </c>
      <c r="T36" s="100">
        <f t="shared" si="5"/>
        <v>1.0570325900514579</v>
      </c>
      <c r="U36" s="99">
        <f t="shared" si="6"/>
        <v>6</v>
      </c>
      <c r="V36" s="99">
        <f t="shared" si="7"/>
        <v>2465</v>
      </c>
      <c r="W36" s="100">
        <f>R36/R36</f>
        <v>1</v>
      </c>
    </row>
    <row r="37" spans="2:23" x14ac:dyDescent="0.25">
      <c r="B37" s="94" t="s">
        <v>60</v>
      </c>
      <c r="C37" s="95">
        <v>1798</v>
      </c>
      <c r="D37" s="95">
        <v>1801</v>
      </c>
      <c r="E37" s="95">
        <v>1559</v>
      </c>
      <c r="F37" s="95">
        <v>2545</v>
      </c>
      <c r="G37" s="95">
        <v>3640</v>
      </c>
      <c r="H37" s="95">
        <v>3915</v>
      </c>
      <c r="I37" s="96">
        <f t="shared" si="0"/>
        <v>7.5549450549450503E-2</v>
      </c>
      <c r="J37" s="96">
        <f t="shared" si="1"/>
        <v>1.1737923375902275</v>
      </c>
      <c r="K37" s="95">
        <f t="shared" si="2"/>
        <v>275</v>
      </c>
      <c r="L37" s="95">
        <f t="shared" si="3"/>
        <v>2114</v>
      </c>
      <c r="M37" s="96">
        <f>H37/H36</f>
        <v>0.81732776617954073</v>
      </c>
      <c r="N37" s="95">
        <v>2010</v>
      </c>
      <c r="O37" s="95">
        <v>2930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2221</v>
      </c>
      <c r="D38" s="95">
        <v>2323</v>
      </c>
      <c r="E38" s="95">
        <v>573</v>
      </c>
      <c r="F38" s="95">
        <v>363</v>
      </c>
      <c r="G38" s="95">
        <v>857</v>
      </c>
      <c r="H38" s="95">
        <v>875</v>
      </c>
      <c r="I38" s="96">
        <f t="shared" si="0"/>
        <v>2.100350058343059E-2</v>
      </c>
      <c r="J38" s="96">
        <f t="shared" si="1"/>
        <v>-0.62333189840723202</v>
      </c>
      <c r="K38" s="95">
        <f t="shared" si="2"/>
        <v>18</v>
      </c>
      <c r="L38" s="95">
        <f t="shared" si="3"/>
        <v>-1448</v>
      </c>
      <c r="M38" s="96">
        <f>H38/H36</f>
        <v>0.1826722338204593</v>
      </c>
      <c r="N38" s="95">
        <v>322</v>
      </c>
      <c r="O38" s="95">
        <v>540</v>
      </c>
      <c r="P38" s="95">
        <v>876</v>
      </c>
      <c r="Q38" s="95">
        <v>876</v>
      </c>
      <c r="R38" s="95">
        <v>882</v>
      </c>
      <c r="S38" s="96">
        <f t="shared" si="4"/>
        <v>6.8493150684931781E-3</v>
      </c>
      <c r="T38" s="96">
        <f t="shared" si="5"/>
        <v>1.7391304347826089</v>
      </c>
      <c r="U38" s="95">
        <f t="shared" si="6"/>
        <v>6</v>
      </c>
      <c r="V38" s="95">
        <f t="shared" si="7"/>
        <v>560</v>
      </c>
      <c r="W38" s="96">
        <f>R38/R36</f>
        <v>0.18386491557223264</v>
      </c>
    </row>
    <row r="39" spans="2:23" x14ac:dyDescent="0.25">
      <c r="B39" s="91" t="s">
        <v>51</v>
      </c>
      <c r="C39" s="99">
        <v>2726</v>
      </c>
      <c r="D39" s="99">
        <v>2690</v>
      </c>
      <c r="E39" s="99">
        <v>1526</v>
      </c>
      <c r="F39" s="99">
        <v>2270</v>
      </c>
      <c r="G39" s="99">
        <v>2680</v>
      </c>
      <c r="H39" s="99">
        <v>2774</v>
      </c>
      <c r="I39" s="100">
        <f t="shared" si="0"/>
        <v>3.5074626865671643E-2</v>
      </c>
      <c r="J39" s="100">
        <f t="shared" si="1"/>
        <v>3.1226765799256428E-2</v>
      </c>
      <c r="K39" s="99">
        <f t="shared" si="2"/>
        <v>94</v>
      </c>
      <c r="L39" s="99">
        <f t="shared" si="3"/>
        <v>84</v>
      </c>
      <c r="M39" s="93">
        <f>H39/H39</f>
        <v>1</v>
      </c>
      <c r="N39" s="99">
        <v>1010</v>
      </c>
      <c r="O39" s="99">
        <v>2246</v>
      </c>
      <c r="P39" s="99">
        <v>2624</v>
      </c>
      <c r="Q39" s="99">
        <v>2651</v>
      </c>
      <c r="R39" s="99">
        <v>2630</v>
      </c>
      <c r="S39" s="100">
        <f t="shared" si="4"/>
        <v>-7.9215390418709841E-3</v>
      </c>
      <c r="T39" s="100">
        <f t="shared" si="5"/>
        <v>1.6039603960396041</v>
      </c>
      <c r="U39" s="99">
        <f t="shared" si="6"/>
        <v>-21</v>
      </c>
      <c r="V39" s="99">
        <f t="shared" si="7"/>
        <v>1620</v>
      </c>
      <c r="W39" s="93">
        <f>R39/R39</f>
        <v>1</v>
      </c>
    </row>
    <row r="40" spans="2:23" x14ac:dyDescent="0.25">
      <c r="B40" s="94" t="s">
        <v>60</v>
      </c>
      <c r="C40" s="95">
        <v>2726</v>
      </c>
      <c r="D40" s="95">
        <v>2690</v>
      </c>
      <c r="E40" s="95">
        <v>1526</v>
      </c>
      <c r="F40" s="95">
        <v>2270</v>
      </c>
      <c r="G40" s="95">
        <v>2680</v>
      </c>
      <c r="H40" s="95">
        <v>2774</v>
      </c>
      <c r="I40" s="96">
        <f t="shared" si="0"/>
        <v>3.5074626865671643E-2</v>
      </c>
      <c r="J40" s="96">
        <f t="shared" si="1"/>
        <v>3.1226765799256428E-2</v>
      </c>
      <c r="K40" s="95">
        <f t="shared" si="2"/>
        <v>94</v>
      </c>
      <c r="L40" s="95">
        <f t="shared" si="3"/>
        <v>84</v>
      </c>
      <c r="M40" s="96">
        <f>H40/H39</f>
        <v>1</v>
      </c>
      <c r="N40" s="95">
        <v>1010</v>
      </c>
      <c r="O40" s="95">
        <v>2246</v>
      </c>
      <c r="P40" s="95">
        <v>2624</v>
      </c>
      <c r="Q40" s="95">
        <v>2651</v>
      </c>
      <c r="R40" s="95">
        <v>2630</v>
      </c>
      <c r="S40" s="96">
        <f t="shared" si="4"/>
        <v>-7.9215390418709841E-3</v>
      </c>
      <c r="T40" s="96">
        <f t="shared" si="5"/>
        <v>1.6039603960396041</v>
      </c>
      <c r="U40" s="95">
        <f t="shared" si="6"/>
        <v>-21</v>
      </c>
      <c r="V40" s="95">
        <f t="shared" si="7"/>
        <v>1620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1381</v>
      </c>
      <c r="E41" s="52">
        <v>846</v>
      </c>
      <c r="F41" s="52">
        <v>1514</v>
      </c>
      <c r="G41" s="52">
        <v>1660</v>
      </c>
      <c r="H41" s="52">
        <v>1674</v>
      </c>
      <c r="I41" s="98">
        <f t="shared" si="0"/>
        <v>8.4337349397589634E-3</v>
      </c>
      <c r="J41" s="98">
        <f t="shared" si="1"/>
        <v>0.21216509775524983</v>
      </c>
      <c r="K41" s="52">
        <f t="shared" si="2"/>
        <v>14</v>
      </c>
      <c r="L41" s="52">
        <f t="shared" si="3"/>
        <v>293</v>
      </c>
      <c r="M41" s="98">
        <f>H41/H39</f>
        <v>0.60346070656092288</v>
      </c>
      <c r="N41" s="52">
        <v>488</v>
      </c>
      <c r="O41" s="52">
        <v>1526</v>
      </c>
      <c r="P41" s="52">
        <v>1542</v>
      </c>
      <c r="Q41" s="52">
        <v>1674</v>
      </c>
      <c r="R41" s="52">
        <v>1549</v>
      </c>
      <c r="S41" s="98">
        <f t="shared" si="4"/>
        <v>-7.4671445639187595E-2</v>
      </c>
      <c r="T41" s="98">
        <f t="shared" si="5"/>
        <v>2.1741803278688523</v>
      </c>
      <c r="U41" s="52">
        <f t="shared" si="6"/>
        <v>-125</v>
      </c>
      <c r="V41" s="52">
        <f t="shared" si="7"/>
        <v>1061</v>
      </c>
      <c r="W41" s="98">
        <f>R41/R39</f>
        <v>0.58897338403041821</v>
      </c>
    </row>
    <row r="42" spans="2:23" x14ac:dyDescent="0.25">
      <c r="B42" s="97" t="s">
        <v>62</v>
      </c>
      <c r="C42" s="52">
        <v>1345</v>
      </c>
      <c r="D42" s="52">
        <v>1309</v>
      </c>
      <c r="E42" s="52">
        <v>680</v>
      </c>
      <c r="F42" s="52">
        <v>756</v>
      </c>
      <c r="G42" s="52">
        <v>1020</v>
      </c>
      <c r="H42" s="52">
        <v>1100</v>
      </c>
      <c r="I42" s="98">
        <f t="shared" si="0"/>
        <v>7.8431372549019551E-2</v>
      </c>
      <c r="J42" s="98">
        <f t="shared" si="1"/>
        <v>-0.15966386554621848</v>
      </c>
      <c r="K42" s="52">
        <f t="shared" si="2"/>
        <v>80</v>
      </c>
      <c r="L42" s="52">
        <f t="shared" si="3"/>
        <v>-209</v>
      </c>
      <c r="M42" s="98">
        <f>H42/H39</f>
        <v>0.39653929343907712</v>
      </c>
      <c r="N42" s="52">
        <v>522</v>
      </c>
      <c r="O42" s="52">
        <v>720</v>
      </c>
      <c r="P42" s="52">
        <v>1082</v>
      </c>
      <c r="Q42" s="52">
        <v>977</v>
      </c>
      <c r="R42" s="52">
        <v>1081</v>
      </c>
      <c r="S42" s="98">
        <f t="shared" si="4"/>
        <v>0.10644831115660192</v>
      </c>
      <c r="T42" s="98">
        <f t="shared" si="5"/>
        <v>1.0708812260536398</v>
      </c>
      <c r="U42" s="52">
        <f t="shared" si="6"/>
        <v>104</v>
      </c>
      <c r="V42" s="52">
        <f t="shared" si="7"/>
        <v>559</v>
      </c>
      <c r="W42" s="98">
        <f>R42/R39</f>
        <v>0.41102661596958173</v>
      </c>
    </row>
    <row r="43" spans="2:23" x14ac:dyDescent="0.25">
      <c r="B43" s="91" t="s">
        <v>52</v>
      </c>
      <c r="C43" s="99">
        <v>6935</v>
      </c>
      <c r="D43" s="99">
        <v>6890</v>
      </c>
      <c r="E43" s="99">
        <v>3786</v>
      </c>
      <c r="F43" s="99">
        <v>4393</v>
      </c>
      <c r="G43" s="99">
        <v>6413</v>
      </c>
      <c r="H43" s="99">
        <v>6356</v>
      </c>
      <c r="I43" s="100">
        <f t="shared" si="0"/>
        <v>-8.8881958521752624E-3</v>
      </c>
      <c r="J43" s="100">
        <f t="shared" si="1"/>
        <v>-7.7503628447024631E-2</v>
      </c>
      <c r="K43" s="99">
        <f t="shared" si="2"/>
        <v>-57</v>
      </c>
      <c r="L43" s="99">
        <f t="shared" si="3"/>
        <v>-534</v>
      </c>
      <c r="M43" s="93">
        <f>H43/H43</f>
        <v>1</v>
      </c>
      <c r="N43" s="99">
        <v>4446</v>
      </c>
      <c r="O43" s="99">
        <v>4931</v>
      </c>
      <c r="P43" s="99">
        <v>6415</v>
      </c>
      <c r="Q43" s="99">
        <v>6415</v>
      </c>
      <c r="R43" s="99">
        <v>6415</v>
      </c>
      <c r="S43" s="100">
        <f t="shared" si="4"/>
        <v>0</v>
      </c>
      <c r="T43" s="100">
        <f t="shared" si="5"/>
        <v>0.44286999550157446</v>
      </c>
      <c r="U43" s="99">
        <f t="shared" si="6"/>
        <v>0</v>
      </c>
      <c r="V43" s="99">
        <f t="shared" si="7"/>
        <v>1969</v>
      </c>
      <c r="W43" s="93">
        <f>R43/R43</f>
        <v>1</v>
      </c>
    </row>
    <row r="44" spans="2:23" x14ac:dyDescent="0.25">
      <c r="B44" s="94" t="s">
        <v>60</v>
      </c>
      <c r="C44" s="95">
        <v>3851</v>
      </c>
      <c r="D44" s="95">
        <v>4440</v>
      </c>
      <c r="E44" s="95">
        <v>2472</v>
      </c>
      <c r="F44" s="95">
        <v>2822</v>
      </c>
      <c r="G44" s="95">
        <v>4753</v>
      </c>
      <c r="H44" s="95">
        <v>4696</v>
      </c>
      <c r="I44" s="96">
        <f t="shared" si="0"/>
        <v>-1.199242583631388E-2</v>
      </c>
      <c r="J44" s="96">
        <f t="shared" si="1"/>
        <v>5.7657657657657735E-2</v>
      </c>
      <c r="K44" s="95">
        <f t="shared" si="2"/>
        <v>-57</v>
      </c>
      <c r="L44" s="95">
        <f t="shared" si="3"/>
        <v>256</v>
      </c>
      <c r="M44" s="96">
        <f>H44/H43</f>
        <v>0.7388294524858402</v>
      </c>
      <c r="N44" s="95">
        <v>3170</v>
      </c>
      <c r="O44" s="95">
        <v>3271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0.5</v>
      </c>
      <c r="U44" s="95">
        <f t="shared" si="6"/>
        <v>0</v>
      </c>
      <c r="V44" s="95">
        <f t="shared" si="7"/>
        <v>1585</v>
      </c>
      <c r="W44" s="96">
        <f>R44/R43</f>
        <v>0.74123148869836319</v>
      </c>
    </row>
    <row r="45" spans="2:23" x14ac:dyDescent="0.25">
      <c r="B45" s="97" t="s">
        <v>61</v>
      </c>
      <c r="C45" s="52">
        <v>0</v>
      </c>
      <c r="D45" s="52">
        <v>3379</v>
      </c>
      <c r="E45" s="52">
        <v>0</v>
      </c>
      <c r="F45" s="52">
        <v>2173</v>
      </c>
      <c r="G45" s="52">
        <v>3692</v>
      </c>
      <c r="H45" s="52">
        <v>3635</v>
      </c>
      <c r="I45" s="98">
        <f t="shared" si="0"/>
        <v>-1.5438786565547091E-2</v>
      </c>
      <c r="J45" s="98">
        <f t="shared" si="1"/>
        <v>7.5762059781000257E-2</v>
      </c>
      <c r="K45" s="52">
        <f t="shared" si="2"/>
        <v>-57</v>
      </c>
      <c r="L45" s="52">
        <f t="shared" si="3"/>
        <v>256</v>
      </c>
      <c r="M45" s="98">
        <f>H45/H43</f>
        <v>0.57190056639395848</v>
      </c>
      <c r="N45" s="52">
        <v>2109</v>
      </c>
      <c r="O45" s="52">
        <v>2210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>
        <f t="shared" si="5"/>
        <v>0.75154101469890944</v>
      </c>
      <c r="U45" s="52">
        <f t="shared" si="6"/>
        <v>0</v>
      </c>
      <c r="V45" s="52">
        <f t="shared" si="7"/>
        <v>1585</v>
      </c>
      <c r="W45" s="98">
        <f>R45/R43</f>
        <v>0.57583787996882307</v>
      </c>
    </row>
    <row r="46" spans="2:23" x14ac:dyDescent="0.25">
      <c r="B46" s="97" t="s">
        <v>62</v>
      </c>
      <c r="C46" s="52">
        <v>0</v>
      </c>
      <c r="D46" s="52">
        <v>1061</v>
      </c>
      <c r="E46" s="52">
        <v>0</v>
      </c>
      <c r="F46" s="52">
        <v>649</v>
      </c>
      <c r="G46" s="52">
        <v>1061</v>
      </c>
      <c r="H46" s="52">
        <v>1061</v>
      </c>
      <c r="I46" s="98">
        <f t="shared" si="0"/>
        <v>0</v>
      </c>
      <c r="J46" s="98">
        <f t="shared" si="1"/>
        <v>0</v>
      </c>
      <c r="K46" s="52">
        <f t="shared" si="2"/>
        <v>0</v>
      </c>
      <c r="L46" s="52">
        <f t="shared" si="3"/>
        <v>0</v>
      </c>
      <c r="M46" s="98">
        <f>H46/H43</f>
        <v>0.1669288860918817</v>
      </c>
      <c r="N46" s="52">
        <v>1061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>
        <f t="shared" si="5"/>
        <v>0</v>
      </c>
      <c r="U46" s="52">
        <f t="shared" si="6"/>
        <v>0</v>
      </c>
      <c r="V46" s="52">
        <f t="shared" si="7"/>
        <v>0</v>
      </c>
      <c r="W46" s="98">
        <f>R46/R43</f>
        <v>0.16539360872954015</v>
      </c>
    </row>
    <row r="47" spans="2:23" x14ac:dyDescent="0.25">
      <c r="B47" s="94" t="s">
        <v>63</v>
      </c>
      <c r="C47" s="95">
        <v>3084</v>
      </c>
      <c r="D47" s="95">
        <v>2450</v>
      </c>
      <c r="E47" s="95">
        <v>1314</v>
      </c>
      <c r="F47" s="95">
        <v>1571</v>
      </c>
      <c r="G47" s="95">
        <v>1660</v>
      </c>
      <c r="H47" s="95">
        <v>1660</v>
      </c>
      <c r="I47" s="96">
        <f t="shared" si="0"/>
        <v>0</v>
      </c>
      <c r="J47" s="96">
        <f t="shared" si="1"/>
        <v>-0.32244897959183672</v>
      </c>
      <c r="K47" s="95">
        <f t="shared" si="2"/>
        <v>0</v>
      </c>
      <c r="L47" s="95">
        <f t="shared" si="3"/>
        <v>-790</v>
      </c>
      <c r="M47" s="96">
        <f>H47/H43</f>
        <v>0.26117054751415986</v>
      </c>
      <c r="N47" s="95">
        <v>1276</v>
      </c>
      <c r="O47" s="95">
        <v>1660</v>
      </c>
      <c r="P47" s="95">
        <v>1660</v>
      </c>
      <c r="Q47" s="95">
        <v>1660</v>
      </c>
      <c r="R47" s="95">
        <v>1660</v>
      </c>
      <c r="S47" s="96">
        <f t="shared" si="4"/>
        <v>0</v>
      </c>
      <c r="T47" s="96">
        <f t="shared" si="5"/>
        <v>0.30094043887147337</v>
      </c>
      <c r="U47" s="95">
        <f t="shared" si="6"/>
        <v>0</v>
      </c>
      <c r="V47" s="95">
        <f t="shared" si="7"/>
        <v>384</v>
      </c>
      <c r="W47" s="96">
        <f>R47/R43</f>
        <v>0.25876851130163681</v>
      </c>
    </row>
    <row r="48" spans="2:23" x14ac:dyDescent="0.25">
      <c r="B48" s="91" t="s">
        <v>53</v>
      </c>
      <c r="C48" s="99">
        <v>3366</v>
      </c>
      <c r="D48" s="99">
        <v>3382</v>
      </c>
      <c r="E48" s="99">
        <v>2158</v>
      </c>
      <c r="F48" s="99">
        <v>2862</v>
      </c>
      <c r="G48" s="99">
        <v>3212</v>
      </c>
      <c r="H48" s="99">
        <v>3072</v>
      </c>
      <c r="I48" s="100">
        <f t="shared" si="0"/>
        <v>-4.3586550435865457E-2</v>
      </c>
      <c r="J48" s="100">
        <f t="shared" si="1"/>
        <v>-9.1661738616203414E-2</v>
      </c>
      <c r="K48" s="99">
        <f t="shared" si="2"/>
        <v>-140</v>
      </c>
      <c r="L48" s="99">
        <f t="shared" si="3"/>
        <v>-310</v>
      </c>
      <c r="M48" s="93">
        <f>H48/H48</f>
        <v>1</v>
      </c>
      <c r="N48" s="99">
        <v>2272</v>
      </c>
      <c r="O48" s="99">
        <v>2781</v>
      </c>
      <c r="P48" s="99">
        <v>3043</v>
      </c>
      <c r="Q48" s="99">
        <v>3048</v>
      </c>
      <c r="R48" s="99">
        <v>3075</v>
      </c>
      <c r="S48" s="100">
        <f t="shared" si="4"/>
        <v>8.8582677165354173E-3</v>
      </c>
      <c r="T48" s="100">
        <f t="shared" si="5"/>
        <v>0.35343309859154926</v>
      </c>
      <c r="U48" s="99">
        <f t="shared" si="6"/>
        <v>27</v>
      </c>
      <c r="V48" s="99">
        <f t="shared" si="7"/>
        <v>803</v>
      </c>
      <c r="W48" s="93">
        <f>R48/R48</f>
        <v>1</v>
      </c>
    </row>
    <row r="49" spans="2:23" x14ac:dyDescent="0.25">
      <c r="B49" s="94" t="s">
        <v>60</v>
      </c>
      <c r="C49" s="95">
        <v>3099</v>
      </c>
      <c r="D49" s="95">
        <v>3115</v>
      </c>
      <c r="E49" s="95">
        <v>2065</v>
      </c>
      <c r="F49" s="95">
        <v>2789</v>
      </c>
      <c r="G49" s="95">
        <v>3008</v>
      </c>
      <c r="H49" s="95">
        <v>2663</v>
      </c>
      <c r="I49" s="96">
        <f t="shared" si="0"/>
        <v>-0.11469414893617025</v>
      </c>
      <c r="J49" s="96">
        <f t="shared" si="1"/>
        <v>-0.14510433386837884</v>
      </c>
      <c r="K49" s="95">
        <f t="shared" si="2"/>
        <v>-345</v>
      </c>
      <c r="L49" s="95">
        <f t="shared" si="3"/>
        <v>-452</v>
      </c>
      <c r="M49" s="96">
        <f>H49/H48</f>
        <v>0.86686197916666663</v>
      </c>
      <c r="N49" s="95">
        <v>2242</v>
      </c>
      <c r="O49" s="95">
        <v>2751</v>
      </c>
      <c r="P49" s="95">
        <v>2839</v>
      </c>
      <c r="Q49" s="95">
        <v>2634</v>
      </c>
      <c r="R49" s="95">
        <v>2687</v>
      </c>
      <c r="S49" s="96">
        <f t="shared" si="4"/>
        <v>2.01214882308276E-2</v>
      </c>
      <c r="T49" s="96">
        <f t="shared" si="5"/>
        <v>0.19848349687778777</v>
      </c>
      <c r="U49" s="95">
        <f t="shared" si="6"/>
        <v>53</v>
      </c>
      <c r="V49" s="95">
        <f t="shared" si="7"/>
        <v>445</v>
      </c>
      <c r="W49" s="96">
        <f>R49/R48</f>
        <v>0.87382113821138208</v>
      </c>
    </row>
    <row r="50" spans="2:23" x14ac:dyDescent="0.25">
      <c r="B50" s="97" t="s">
        <v>61</v>
      </c>
      <c r="C50" s="52">
        <v>2455</v>
      </c>
      <c r="D50" s="52">
        <v>2465</v>
      </c>
      <c r="E50" s="52">
        <v>1643</v>
      </c>
      <c r="F50" s="52">
        <v>2193</v>
      </c>
      <c r="G50" s="52">
        <v>2189</v>
      </c>
      <c r="H50" s="52">
        <v>2050</v>
      </c>
      <c r="I50" s="98">
        <f t="shared" si="0"/>
        <v>-6.3499314755596115E-2</v>
      </c>
      <c r="J50" s="98">
        <f t="shared" si="1"/>
        <v>-0.16835699797160242</v>
      </c>
      <c r="K50" s="52">
        <f t="shared" si="2"/>
        <v>-139</v>
      </c>
      <c r="L50" s="52">
        <f t="shared" si="3"/>
        <v>-415</v>
      </c>
      <c r="M50" s="98">
        <f>H50/H48</f>
        <v>0.66731770833333337</v>
      </c>
      <c r="N50" s="52">
        <v>1653</v>
      </c>
      <c r="O50" s="52">
        <v>2165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0.24198427102238362</v>
      </c>
      <c r="U50" s="52">
        <f t="shared" si="6"/>
        <v>0</v>
      </c>
      <c r="V50" s="52">
        <f t="shared" si="7"/>
        <v>400</v>
      </c>
      <c r="W50" s="98">
        <f>R50/R48</f>
        <v>0.66764227642276419</v>
      </c>
    </row>
    <row r="51" spans="2:23" x14ac:dyDescent="0.25">
      <c r="B51" s="97" t="s">
        <v>62</v>
      </c>
      <c r="C51" s="52">
        <v>644</v>
      </c>
      <c r="D51" s="52">
        <v>650</v>
      </c>
      <c r="E51" s="52">
        <v>422</v>
      </c>
      <c r="F51" s="52">
        <v>596</v>
      </c>
      <c r="G51" s="52">
        <v>819</v>
      </c>
      <c r="H51" s="52">
        <v>613</v>
      </c>
      <c r="I51" s="98">
        <f t="shared" si="0"/>
        <v>-0.25152625152625152</v>
      </c>
      <c r="J51" s="98">
        <f t="shared" si="1"/>
        <v>-5.6923076923076965E-2</v>
      </c>
      <c r="K51" s="52">
        <f t="shared" si="2"/>
        <v>-206</v>
      </c>
      <c r="L51" s="52">
        <f t="shared" si="3"/>
        <v>-37</v>
      </c>
      <c r="M51" s="98">
        <f>H51/H48</f>
        <v>0.19954427083333334</v>
      </c>
      <c r="N51" s="52">
        <v>589</v>
      </c>
      <c r="O51" s="52">
        <v>586</v>
      </c>
      <c r="P51" s="52">
        <v>786</v>
      </c>
      <c r="Q51" s="52">
        <v>581</v>
      </c>
      <c r="R51" s="52">
        <v>634</v>
      </c>
      <c r="S51" s="98">
        <f t="shared" si="4"/>
        <v>9.1222030981067181E-2</v>
      </c>
      <c r="T51" s="98">
        <f t="shared" si="5"/>
        <v>7.6400679117147652E-2</v>
      </c>
      <c r="U51" s="52">
        <f t="shared" si="6"/>
        <v>53</v>
      </c>
      <c r="V51" s="52">
        <f t="shared" si="7"/>
        <v>45</v>
      </c>
      <c r="W51" s="98">
        <f>R51/R48</f>
        <v>0.20617886178861788</v>
      </c>
    </row>
    <row r="52" spans="2:23" x14ac:dyDescent="0.25">
      <c r="B52" s="94" t="s">
        <v>63</v>
      </c>
      <c r="C52" s="95">
        <v>333</v>
      </c>
      <c r="D52" s="95">
        <v>333</v>
      </c>
      <c r="E52" s="95">
        <v>460</v>
      </c>
      <c r="F52" s="95">
        <v>774</v>
      </c>
      <c r="G52" s="95">
        <v>904</v>
      </c>
      <c r="H52" s="95">
        <v>1110</v>
      </c>
      <c r="I52" s="96">
        <f t="shared" si="0"/>
        <v>0.22787610619469034</v>
      </c>
      <c r="J52" s="96">
        <f t="shared" si="1"/>
        <v>2.3333333333333335</v>
      </c>
      <c r="K52" s="95">
        <f t="shared" si="2"/>
        <v>206</v>
      </c>
      <c r="L52" s="95">
        <f t="shared" si="3"/>
        <v>777</v>
      </c>
      <c r="M52" s="96">
        <f>H52/H48</f>
        <v>0.361328125</v>
      </c>
      <c r="N52" s="95">
        <v>730</v>
      </c>
      <c r="O52" s="95">
        <v>730</v>
      </c>
      <c r="P52" s="95">
        <v>904</v>
      </c>
      <c r="Q52" s="95">
        <v>1114</v>
      </c>
      <c r="R52" s="95">
        <v>1088</v>
      </c>
      <c r="S52" s="96">
        <f t="shared" si="4"/>
        <v>-2.3339317773788171E-2</v>
      </c>
      <c r="T52" s="96">
        <f t="shared" si="5"/>
        <v>0.49041095890410968</v>
      </c>
      <c r="U52" s="95">
        <f t="shared" si="6"/>
        <v>-26</v>
      </c>
      <c r="V52" s="95">
        <f t="shared" si="7"/>
        <v>358</v>
      </c>
      <c r="W52" s="96">
        <f>R52/R48</f>
        <v>0.35382113821138211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90BA8-A4D2-4AD6-84BB-AAD463A9E518}">
  <sheetPr>
    <tabColor rgb="FF92D050"/>
  </sheetPr>
  <dimension ref="B1:W54"/>
  <sheetViews>
    <sheetView showGridLines="0" zoomScaleNormal="100" workbookViewId="0">
      <selection activeCell="F17" sqref="F17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2018</v>
      </c>
      <c r="D6" s="14">
        <v>2019</v>
      </c>
      <c r="E6" s="14">
        <v>2020</v>
      </c>
      <c r="F6" s="14">
        <v>2021</v>
      </c>
      <c r="G6" s="14">
        <v>2022</v>
      </c>
      <c r="H6" s="14">
        <v>2023</v>
      </c>
      <c r="I6" s="89" t="str">
        <f>CONCATENATE("var. ",RIGHT(H6,2),"/",RIGHT(G6,2))</f>
        <v>var. 23/22</v>
      </c>
      <c r="J6" s="89" t="str">
        <f>CONCATENATE("var. ",RIGHT(H6,2),"/",RIGHT(D6,2))</f>
        <v>var. 23/19</v>
      </c>
      <c r="K6" s="89" t="str">
        <f>CONCATENATE("dif. ",RIGHT(H6,2),"/",RIGHT(G6,2))</f>
        <v>dif. 23/22</v>
      </c>
      <c r="L6" s="89" t="str">
        <f>CONCATENATE("dif. ",RIGHT(H6,2),"/",RIGHT(D6,2))</f>
        <v>dif. 23/19</v>
      </c>
      <c r="M6" s="14" t="str">
        <f>CONCATENATE("cuota/ total isla ",RIGHT(H6,2))</f>
        <v>cuota/ total isla 23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388</v>
      </c>
      <c r="E7" s="92">
        <v>173</v>
      </c>
      <c r="F7" s="92">
        <v>195</v>
      </c>
      <c r="G7" s="92">
        <v>293</v>
      </c>
      <c r="H7" s="92">
        <v>308</v>
      </c>
      <c r="I7" s="93">
        <f>IFERROR(H7/G7-1,"-")</f>
        <v>5.1194539249146853E-2</v>
      </c>
      <c r="J7" s="93">
        <f>IFERROR(H7/D7-1,"-")</f>
        <v>-0.20618556701030932</v>
      </c>
      <c r="K7" s="92">
        <f>IFERROR(H7-G7,"-")</f>
        <v>15</v>
      </c>
      <c r="L7" s="92">
        <f>IFERROR(H7-D7,"-")</f>
        <v>-80</v>
      </c>
      <c r="M7" s="93">
        <f>H7/H7</f>
        <v>1</v>
      </c>
      <c r="N7" s="92">
        <v>147</v>
      </c>
      <c r="O7" s="92">
        <v>221</v>
      </c>
      <c r="P7" s="92">
        <v>293</v>
      </c>
      <c r="Q7" s="92">
        <v>906</v>
      </c>
      <c r="R7" s="92">
        <v>954</v>
      </c>
      <c r="S7" s="93">
        <f t="shared" ref="S7:S52" si="0">IFERROR(R7/Q7-1,"-")</f>
        <v>5.2980132450331174E-2</v>
      </c>
      <c r="T7" s="93">
        <f t="shared" ref="T7:T52" si="1">IFERROR(R7/N7-1,"-")</f>
        <v>5.4897959183673466</v>
      </c>
      <c r="U7" s="92">
        <f t="shared" ref="U7:U52" si="2">IFERROR(R7-Q7,"-")</f>
        <v>48</v>
      </c>
      <c r="V7" s="92">
        <f t="shared" ref="V7:V52" si="3">IFERROR(R7-N7,"-")</f>
        <v>807</v>
      </c>
      <c r="W7" s="93">
        <f>R7/R7</f>
        <v>1</v>
      </c>
    </row>
    <row r="8" spans="2:23" x14ac:dyDescent="0.25">
      <c r="B8" s="94" t="s">
        <v>60</v>
      </c>
      <c r="C8" s="95">
        <v>229</v>
      </c>
      <c r="D8" s="95">
        <v>230</v>
      </c>
      <c r="E8" s="95">
        <v>104</v>
      </c>
      <c r="F8" s="95">
        <v>124</v>
      </c>
      <c r="G8" s="95">
        <v>194</v>
      </c>
      <c r="H8" s="95">
        <v>199</v>
      </c>
      <c r="I8" s="96">
        <f t="shared" ref="I8:I52" si="4">IFERROR(H8/G8-1,"-")</f>
        <v>2.5773195876288568E-2</v>
      </c>
      <c r="J8" s="96">
        <f t="shared" ref="J8:J52" si="5">IFERROR(H8/D8-1,"-")</f>
        <v>-0.13478260869565217</v>
      </c>
      <c r="K8" s="95">
        <f t="shared" ref="K8:K52" si="6">IFERROR(H8-G8,"-")</f>
        <v>5</v>
      </c>
      <c r="L8" s="95">
        <f t="shared" ref="L8:L52" si="7">IFERROR(H8-D8,"-")</f>
        <v>-31</v>
      </c>
      <c r="M8" s="96">
        <f>H8/H7</f>
        <v>0.64610389610389607</v>
      </c>
      <c r="N8" s="95">
        <v>87</v>
      </c>
      <c r="O8" s="95">
        <v>147</v>
      </c>
      <c r="P8" s="95">
        <v>192</v>
      </c>
      <c r="Q8" s="95">
        <v>194</v>
      </c>
      <c r="R8" s="95">
        <v>207</v>
      </c>
      <c r="S8" s="96">
        <f t="shared" si="0"/>
        <v>6.7010309278350499E-2</v>
      </c>
      <c r="T8" s="96">
        <f t="shared" si="1"/>
        <v>1.3793103448275863</v>
      </c>
      <c r="U8" s="95">
        <f t="shared" si="2"/>
        <v>13</v>
      </c>
      <c r="V8" s="95">
        <f t="shared" si="3"/>
        <v>120</v>
      </c>
      <c r="W8" s="96">
        <f>R8/R7</f>
        <v>0.21698113207547171</v>
      </c>
    </row>
    <row r="9" spans="2:23" x14ac:dyDescent="0.25">
      <c r="B9" s="97" t="s">
        <v>61</v>
      </c>
      <c r="C9" s="52">
        <v>121</v>
      </c>
      <c r="D9" s="52">
        <v>124</v>
      </c>
      <c r="E9" s="52">
        <v>63</v>
      </c>
      <c r="F9" s="52">
        <v>84</v>
      </c>
      <c r="G9" s="52">
        <v>128</v>
      </c>
      <c r="H9" s="52">
        <v>131</v>
      </c>
      <c r="I9" s="98">
        <f t="shared" si="4"/>
        <v>2.34375E-2</v>
      </c>
      <c r="J9" s="98">
        <f t="shared" si="5"/>
        <v>5.6451612903225756E-2</v>
      </c>
      <c r="K9" s="52">
        <f t="shared" si="6"/>
        <v>3</v>
      </c>
      <c r="L9" s="52">
        <f t="shared" si="7"/>
        <v>7</v>
      </c>
      <c r="M9" s="98">
        <f>H9/H7</f>
        <v>0.42532467532467533</v>
      </c>
      <c r="N9" s="52">
        <v>60</v>
      </c>
      <c r="O9" s="52">
        <v>103</v>
      </c>
      <c r="P9" s="52">
        <v>128</v>
      </c>
      <c r="Q9" s="52">
        <v>131</v>
      </c>
      <c r="R9" s="52">
        <v>135</v>
      </c>
      <c r="S9" s="98">
        <f t="shared" si="0"/>
        <v>3.0534351145038219E-2</v>
      </c>
      <c r="T9" s="98">
        <f t="shared" si="1"/>
        <v>1.25</v>
      </c>
      <c r="U9" s="52">
        <f t="shared" si="2"/>
        <v>4</v>
      </c>
      <c r="V9" s="52">
        <f t="shared" si="3"/>
        <v>75</v>
      </c>
      <c r="W9" s="98">
        <f>R9/R7</f>
        <v>0.14150943396226415</v>
      </c>
    </row>
    <row r="10" spans="2:23" x14ac:dyDescent="0.25">
      <c r="B10" s="97" t="s">
        <v>62</v>
      </c>
      <c r="C10" s="52">
        <v>108</v>
      </c>
      <c r="D10" s="52">
        <v>107</v>
      </c>
      <c r="E10" s="52">
        <v>41</v>
      </c>
      <c r="F10" s="52">
        <v>40</v>
      </c>
      <c r="G10" s="52">
        <v>65</v>
      </c>
      <c r="H10" s="52">
        <v>68</v>
      </c>
      <c r="I10" s="98">
        <f t="shared" si="4"/>
        <v>4.6153846153846212E-2</v>
      </c>
      <c r="J10" s="98">
        <f t="shared" si="5"/>
        <v>-0.36448598130841126</v>
      </c>
      <c r="K10" s="52">
        <f t="shared" si="6"/>
        <v>3</v>
      </c>
      <c r="L10" s="52">
        <f t="shared" si="7"/>
        <v>-39</v>
      </c>
      <c r="M10" s="98">
        <f>H10/H7</f>
        <v>0.22077922077922077</v>
      </c>
      <c r="N10" s="52">
        <v>27</v>
      </c>
      <c r="O10" s="52">
        <v>44</v>
      </c>
      <c r="P10" s="52">
        <v>64</v>
      </c>
      <c r="Q10" s="52">
        <v>63</v>
      </c>
      <c r="R10" s="52">
        <v>72</v>
      </c>
      <c r="S10" s="98">
        <f t="shared" si="0"/>
        <v>0.14285714285714279</v>
      </c>
      <c r="T10" s="98">
        <f t="shared" si="1"/>
        <v>1.6666666666666665</v>
      </c>
      <c r="U10" s="52">
        <f t="shared" si="2"/>
        <v>9</v>
      </c>
      <c r="V10" s="52">
        <f t="shared" si="3"/>
        <v>45</v>
      </c>
      <c r="W10" s="98">
        <f>R10/R7</f>
        <v>7.5471698113207544E-2</v>
      </c>
    </row>
    <row r="11" spans="2:23" x14ac:dyDescent="0.25">
      <c r="B11" s="94" t="s">
        <v>63</v>
      </c>
      <c r="C11" s="95">
        <v>159</v>
      </c>
      <c r="D11" s="95">
        <v>158</v>
      </c>
      <c r="E11" s="95">
        <v>70</v>
      </c>
      <c r="F11" s="95">
        <v>71</v>
      </c>
      <c r="G11" s="95">
        <v>100</v>
      </c>
      <c r="H11" s="95">
        <v>109</v>
      </c>
      <c r="I11" s="96">
        <f t="shared" si="4"/>
        <v>9.000000000000008E-2</v>
      </c>
      <c r="J11" s="96">
        <f t="shared" si="5"/>
        <v>-0.310126582278481</v>
      </c>
      <c r="K11" s="95">
        <f t="shared" si="6"/>
        <v>9</v>
      </c>
      <c r="L11" s="95">
        <f t="shared" si="7"/>
        <v>-49</v>
      </c>
      <c r="M11" s="96">
        <f>H11/H7</f>
        <v>0.35389610389610388</v>
      </c>
      <c r="N11" s="95">
        <v>60</v>
      </c>
      <c r="O11" s="95">
        <v>74</v>
      </c>
      <c r="P11" s="95">
        <v>101</v>
      </c>
      <c r="Q11" s="95">
        <v>108</v>
      </c>
      <c r="R11" s="95">
        <v>111</v>
      </c>
      <c r="S11" s="96">
        <f t="shared" si="0"/>
        <v>2.7777777777777679E-2</v>
      </c>
      <c r="T11" s="96">
        <f t="shared" si="1"/>
        <v>0.85000000000000009</v>
      </c>
      <c r="U11" s="95">
        <f t="shared" si="2"/>
        <v>3</v>
      </c>
      <c r="V11" s="95">
        <f t="shared" si="3"/>
        <v>51</v>
      </c>
      <c r="W11" s="96">
        <f>R11/R7</f>
        <v>0.11635220125786164</v>
      </c>
    </row>
    <row r="12" spans="2:23" x14ac:dyDescent="0.25">
      <c r="B12" s="91" t="s">
        <v>44</v>
      </c>
      <c r="C12" s="99">
        <v>99</v>
      </c>
      <c r="D12" s="99">
        <v>100</v>
      </c>
      <c r="E12" s="99">
        <v>49</v>
      </c>
      <c r="F12" s="99">
        <v>57</v>
      </c>
      <c r="G12" s="99">
        <v>84</v>
      </c>
      <c r="H12" s="99">
        <v>90</v>
      </c>
      <c r="I12" s="100">
        <f t="shared" si="4"/>
        <v>7.1428571428571397E-2</v>
      </c>
      <c r="J12" s="100">
        <f t="shared" si="5"/>
        <v>-9.9999999999999978E-2</v>
      </c>
      <c r="K12" s="99">
        <f t="shared" si="6"/>
        <v>6</v>
      </c>
      <c r="L12" s="99">
        <f t="shared" si="7"/>
        <v>-10</v>
      </c>
      <c r="M12" s="93">
        <f>H12/H12</f>
        <v>1</v>
      </c>
      <c r="N12" s="99">
        <v>47</v>
      </c>
      <c r="O12" s="99">
        <v>68</v>
      </c>
      <c r="P12" s="99">
        <v>84</v>
      </c>
      <c r="Q12" s="99">
        <v>88</v>
      </c>
      <c r="R12" s="99">
        <v>94</v>
      </c>
      <c r="S12" s="100">
        <f t="shared" si="0"/>
        <v>6.8181818181818121E-2</v>
      </c>
      <c r="T12" s="100">
        <f t="shared" si="1"/>
        <v>1</v>
      </c>
      <c r="U12" s="99">
        <f t="shared" si="2"/>
        <v>6</v>
      </c>
      <c r="V12" s="99">
        <f t="shared" si="3"/>
        <v>47</v>
      </c>
      <c r="W12" s="93">
        <f>R12/R12</f>
        <v>1</v>
      </c>
    </row>
    <row r="13" spans="2:23" ht="15" customHeight="1" x14ac:dyDescent="0.25">
      <c r="B13" s="94" t="s">
        <v>60</v>
      </c>
      <c r="C13" s="95">
        <v>61</v>
      </c>
      <c r="D13" s="95">
        <v>62</v>
      </c>
      <c r="E13" s="95">
        <v>31</v>
      </c>
      <c r="F13" s="95">
        <v>40</v>
      </c>
      <c r="G13" s="95">
        <v>60</v>
      </c>
      <c r="H13" s="95">
        <v>62</v>
      </c>
      <c r="I13" s="96">
        <f t="shared" si="4"/>
        <v>3.3333333333333437E-2</v>
      </c>
      <c r="J13" s="96">
        <f t="shared" si="5"/>
        <v>0</v>
      </c>
      <c r="K13" s="95">
        <f t="shared" si="6"/>
        <v>2</v>
      </c>
      <c r="L13" s="95">
        <f t="shared" si="7"/>
        <v>0</v>
      </c>
      <c r="M13" s="96">
        <f>H13/H12</f>
        <v>0.68888888888888888</v>
      </c>
      <c r="N13" s="95">
        <v>31</v>
      </c>
      <c r="O13" s="95">
        <v>50</v>
      </c>
      <c r="P13" s="95">
        <v>60</v>
      </c>
      <c r="Q13" s="95">
        <v>60</v>
      </c>
      <c r="R13" s="95">
        <v>62</v>
      </c>
      <c r="S13" s="96">
        <f t="shared" si="0"/>
        <v>3.3333333333333437E-2</v>
      </c>
      <c r="T13" s="96">
        <f t="shared" si="1"/>
        <v>1</v>
      </c>
      <c r="U13" s="95">
        <f t="shared" si="2"/>
        <v>2</v>
      </c>
      <c r="V13" s="95">
        <f t="shared" si="3"/>
        <v>31</v>
      </c>
      <c r="W13" s="96">
        <f>R13/R12</f>
        <v>0.65957446808510634</v>
      </c>
    </row>
    <row r="14" spans="2:23" x14ac:dyDescent="0.25">
      <c r="B14" s="97" t="s">
        <v>61</v>
      </c>
      <c r="C14" s="52">
        <v>42</v>
      </c>
      <c r="D14" s="52">
        <v>44</v>
      </c>
      <c r="E14" s="52">
        <v>25</v>
      </c>
      <c r="F14" s="52">
        <v>33</v>
      </c>
      <c r="G14" s="52">
        <v>48</v>
      </c>
      <c r="H14" s="52">
        <v>50</v>
      </c>
      <c r="I14" s="98">
        <f t="shared" si="4"/>
        <v>4.1666666666666741E-2</v>
      </c>
      <c r="J14" s="98">
        <f t="shared" si="5"/>
        <v>0.13636363636363646</v>
      </c>
      <c r="K14" s="52">
        <f t="shared" si="6"/>
        <v>2</v>
      </c>
      <c r="L14" s="52">
        <f t="shared" si="7"/>
        <v>6</v>
      </c>
      <c r="M14" s="98">
        <f>H14/H12</f>
        <v>0.55555555555555558</v>
      </c>
      <c r="N14" s="52">
        <v>27</v>
      </c>
      <c r="O14" s="52">
        <v>42</v>
      </c>
      <c r="P14" s="52">
        <v>48</v>
      </c>
      <c r="Q14" s="52">
        <v>49</v>
      </c>
      <c r="R14" s="52">
        <v>51</v>
      </c>
      <c r="S14" s="98">
        <f t="shared" si="0"/>
        <v>4.081632653061229E-2</v>
      </c>
      <c r="T14" s="98">
        <f t="shared" si="1"/>
        <v>0.88888888888888884</v>
      </c>
      <c r="U14" s="52">
        <f t="shared" si="2"/>
        <v>2</v>
      </c>
      <c r="V14" s="52">
        <f t="shared" si="3"/>
        <v>24</v>
      </c>
      <c r="W14" s="98">
        <f>R14/R12</f>
        <v>0.54255319148936165</v>
      </c>
    </row>
    <row r="15" spans="2:23" x14ac:dyDescent="0.25">
      <c r="B15" s="97" t="s">
        <v>62</v>
      </c>
      <c r="C15" s="52">
        <v>19</v>
      </c>
      <c r="D15" s="52">
        <v>18</v>
      </c>
      <c r="E15" s="52">
        <v>6</v>
      </c>
      <c r="F15" s="52">
        <v>7</v>
      </c>
      <c r="G15" s="52">
        <v>12</v>
      </c>
      <c r="H15" s="52">
        <v>11</v>
      </c>
      <c r="I15" s="98">
        <f t="shared" si="4"/>
        <v>-8.333333333333337E-2</v>
      </c>
      <c r="J15" s="98">
        <f t="shared" si="5"/>
        <v>-0.38888888888888884</v>
      </c>
      <c r="K15" s="52">
        <f t="shared" si="6"/>
        <v>-1</v>
      </c>
      <c r="L15" s="52">
        <f t="shared" si="7"/>
        <v>-7</v>
      </c>
      <c r="M15" s="98">
        <f>H15/H12</f>
        <v>0.12222222222222222</v>
      </c>
      <c r="N15" s="52">
        <v>4</v>
      </c>
      <c r="O15" s="52">
        <v>8</v>
      </c>
      <c r="P15" s="52">
        <v>12</v>
      </c>
      <c r="Q15" s="52">
        <v>11</v>
      </c>
      <c r="R15" s="52">
        <v>11</v>
      </c>
      <c r="S15" s="98">
        <f t="shared" si="0"/>
        <v>0</v>
      </c>
      <c r="T15" s="98">
        <f t="shared" si="1"/>
        <v>1.75</v>
      </c>
      <c r="U15" s="52">
        <f t="shared" si="2"/>
        <v>0</v>
      </c>
      <c r="V15" s="52">
        <f t="shared" si="3"/>
        <v>7</v>
      </c>
      <c r="W15" s="98">
        <f>R15/R12</f>
        <v>0.11702127659574468</v>
      </c>
    </row>
    <row r="16" spans="2:23" x14ac:dyDescent="0.25">
      <c r="B16" s="94" t="s">
        <v>63</v>
      </c>
      <c r="C16" s="95">
        <v>38</v>
      </c>
      <c r="D16" s="95">
        <v>38</v>
      </c>
      <c r="E16" s="95">
        <v>18</v>
      </c>
      <c r="F16" s="95">
        <v>17</v>
      </c>
      <c r="G16" s="95">
        <v>24</v>
      </c>
      <c r="H16" s="95">
        <v>29</v>
      </c>
      <c r="I16" s="96">
        <f t="shared" si="4"/>
        <v>0.20833333333333326</v>
      </c>
      <c r="J16" s="96">
        <f t="shared" si="5"/>
        <v>-0.23684210526315785</v>
      </c>
      <c r="K16" s="95">
        <f t="shared" si="6"/>
        <v>5</v>
      </c>
      <c r="L16" s="95">
        <f t="shared" si="7"/>
        <v>-9</v>
      </c>
      <c r="M16" s="96">
        <f>H16/H12</f>
        <v>0.32222222222222224</v>
      </c>
      <c r="N16" s="95">
        <v>16</v>
      </c>
      <c r="O16" s="95">
        <v>18</v>
      </c>
      <c r="P16" s="95">
        <v>24</v>
      </c>
      <c r="Q16" s="95">
        <v>28</v>
      </c>
      <c r="R16" s="95">
        <v>32</v>
      </c>
      <c r="S16" s="96">
        <f t="shared" si="0"/>
        <v>0.14285714285714279</v>
      </c>
      <c r="T16" s="96">
        <f t="shared" si="1"/>
        <v>1</v>
      </c>
      <c r="U16" s="95">
        <f t="shared" si="2"/>
        <v>4</v>
      </c>
      <c r="V16" s="95">
        <f t="shared" si="3"/>
        <v>16</v>
      </c>
      <c r="W16" s="96">
        <f>R16/R12</f>
        <v>0.34042553191489361</v>
      </c>
    </row>
    <row r="17" spans="2:23" x14ac:dyDescent="0.25">
      <c r="B17" s="91" t="s">
        <v>48</v>
      </c>
      <c r="C17" s="99">
        <v>79</v>
      </c>
      <c r="D17" s="99">
        <v>78</v>
      </c>
      <c r="E17" s="99">
        <v>33</v>
      </c>
      <c r="F17" s="99">
        <v>37</v>
      </c>
      <c r="G17" s="99">
        <v>59</v>
      </c>
      <c r="H17" s="99">
        <v>62</v>
      </c>
      <c r="I17" s="100">
        <f t="shared" si="4"/>
        <v>5.0847457627118731E-2</v>
      </c>
      <c r="J17" s="100">
        <f t="shared" si="5"/>
        <v>-0.20512820512820518</v>
      </c>
      <c r="K17" s="99">
        <f t="shared" si="6"/>
        <v>3</v>
      </c>
      <c r="L17" s="99">
        <f t="shared" si="7"/>
        <v>-16</v>
      </c>
      <c r="M17" s="93">
        <f>H17/H17</f>
        <v>1</v>
      </c>
      <c r="N17" s="99">
        <v>29</v>
      </c>
      <c r="O17" s="99">
        <v>47</v>
      </c>
      <c r="P17" s="99">
        <v>60</v>
      </c>
      <c r="Q17" s="99">
        <v>62</v>
      </c>
      <c r="R17" s="99">
        <v>64</v>
      </c>
      <c r="S17" s="100">
        <f t="shared" si="0"/>
        <v>3.2258064516129004E-2</v>
      </c>
      <c r="T17" s="100">
        <f t="shared" si="1"/>
        <v>1.2068965517241379</v>
      </c>
      <c r="U17" s="99">
        <f t="shared" si="2"/>
        <v>2</v>
      </c>
      <c r="V17" s="99">
        <f t="shared" si="3"/>
        <v>35</v>
      </c>
      <c r="W17" s="93">
        <f>R17/R17</f>
        <v>1</v>
      </c>
    </row>
    <row r="18" spans="2:23" x14ac:dyDescent="0.25">
      <c r="B18" s="94" t="s">
        <v>60</v>
      </c>
      <c r="C18" s="95">
        <v>56</v>
      </c>
      <c r="D18" s="95">
        <v>54</v>
      </c>
      <c r="E18" s="95">
        <v>21</v>
      </c>
      <c r="F18" s="95">
        <v>25</v>
      </c>
      <c r="G18" s="95">
        <v>41</v>
      </c>
      <c r="H18" s="95">
        <v>43</v>
      </c>
      <c r="I18" s="96">
        <f t="shared" si="4"/>
        <v>4.8780487804878092E-2</v>
      </c>
      <c r="J18" s="96">
        <f t="shared" si="5"/>
        <v>-0.20370370370370372</v>
      </c>
      <c r="K18" s="95">
        <f t="shared" si="6"/>
        <v>2</v>
      </c>
      <c r="L18" s="95">
        <f t="shared" si="7"/>
        <v>-11</v>
      </c>
      <c r="M18" s="96">
        <f>H18/H17</f>
        <v>0.69354838709677424</v>
      </c>
      <c r="N18" s="95">
        <v>16</v>
      </c>
      <c r="O18" s="95">
        <v>34</v>
      </c>
      <c r="P18" s="95">
        <v>41</v>
      </c>
      <c r="Q18" s="95">
        <v>43</v>
      </c>
      <c r="R18" s="95">
        <v>45</v>
      </c>
      <c r="S18" s="96">
        <f t="shared" si="0"/>
        <v>4.6511627906976827E-2</v>
      </c>
      <c r="T18" s="96">
        <f t="shared" si="1"/>
        <v>1.8125</v>
      </c>
      <c r="U18" s="95">
        <f t="shared" si="2"/>
        <v>2</v>
      </c>
      <c r="V18" s="95">
        <f t="shared" si="3"/>
        <v>29</v>
      </c>
      <c r="W18" s="96">
        <f>R18/R17</f>
        <v>0.703125</v>
      </c>
    </row>
    <row r="19" spans="2:23" x14ac:dyDescent="0.25">
      <c r="B19" s="97" t="s">
        <v>61</v>
      </c>
      <c r="C19" s="52">
        <v>28</v>
      </c>
      <c r="D19" s="52">
        <v>27</v>
      </c>
      <c r="E19" s="52">
        <v>11</v>
      </c>
      <c r="F19" s="52">
        <v>14</v>
      </c>
      <c r="G19" s="52">
        <v>25</v>
      </c>
      <c r="H19" s="52">
        <v>26</v>
      </c>
      <c r="I19" s="98">
        <f t="shared" si="4"/>
        <v>4.0000000000000036E-2</v>
      </c>
      <c r="J19" s="98">
        <f t="shared" si="5"/>
        <v>-3.703703703703709E-2</v>
      </c>
      <c r="K19" s="52">
        <f t="shared" si="6"/>
        <v>1</v>
      </c>
      <c r="L19" s="52">
        <f t="shared" si="7"/>
        <v>-1</v>
      </c>
      <c r="M19" s="98">
        <f>H19/H17</f>
        <v>0.41935483870967744</v>
      </c>
      <c r="N19" s="52">
        <v>10</v>
      </c>
      <c r="O19" s="52">
        <v>21</v>
      </c>
      <c r="P19" s="52">
        <v>25</v>
      </c>
      <c r="Q19" s="52">
        <v>26</v>
      </c>
      <c r="R19" s="52">
        <v>28</v>
      </c>
      <c r="S19" s="98">
        <f t="shared" si="0"/>
        <v>7.6923076923076872E-2</v>
      </c>
      <c r="T19" s="98">
        <f t="shared" si="1"/>
        <v>1.7999999999999998</v>
      </c>
      <c r="U19" s="52">
        <f t="shared" si="2"/>
        <v>2</v>
      </c>
      <c r="V19" s="52">
        <f t="shared" si="3"/>
        <v>18</v>
      </c>
      <c r="W19" s="98">
        <f>R19/R17</f>
        <v>0.4375</v>
      </c>
    </row>
    <row r="20" spans="2:23" x14ac:dyDescent="0.25">
      <c r="B20" s="97" t="s">
        <v>62</v>
      </c>
      <c r="C20" s="52">
        <v>28</v>
      </c>
      <c r="D20" s="52">
        <v>28</v>
      </c>
      <c r="E20" s="52">
        <v>10</v>
      </c>
      <c r="F20" s="52">
        <v>11</v>
      </c>
      <c r="G20" s="52">
        <v>16</v>
      </c>
      <c r="H20" s="52">
        <v>17</v>
      </c>
      <c r="I20" s="98">
        <f t="shared" si="4"/>
        <v>6.25E-2</v>
      </c>
      <c r="J20" s="98">
        <f t="shared" si="5"/>
        <v>-0.3928571428571429</v>
      </c>
      <c r="K20" s="52">
        <f t="shared" si="6"/>
        <v>1</v>
      </c>
      <c r="L20" s="52">
        <f t="shared" si="7"/>
        <v>-11</v>
      </c>
      <c r="M20" s="98">
        <f>H20/H17</f>
        <v>0.27419354838709675</v>
      </c>
      <c r="N20" s="52">
        <v>6</v>
      </c>
      <c r="O20" s="52">
        <v>13</v>
      </c>
      <c r="P20" s="52">
        <v>16</v>
      </c>
      <c r="Q20" s="52">
        <v>17</v>
      </c>
      <c r="R20" s="52">
        <v>17</v>
      </c>
      <c r="S20" s="98">
        <f t="shared" si="0"/>
        <v>0</v>
      </c>
      <c r="T20" s="98">
        <f t="shared" si="1"/>
        <v>1.8333333333333335</v>
      </c>
      <c r="U20" s="52">
        <f t="shared" si="2"/>
        <v>0</v>
      </c>
      <c r="V20" s="52">
        <f t="shared" si="3"/>
        <v>11</v>
      </c>
      <c r="W20" s="98">
        <f>R20/R17</f>
        <v>0.265625</v>
      </c>
    </row>
    <row r="21" spans="2:23" x14ac:dyDescent="0.25">
      <c r="B21" s="94" t="s">
        <v>63</v>
      </c>
      <c r="C21" s="95">
        <v>24</v>
      </c>
      <c r="D21" s="95">
        <v>24</v>
      </c>
      <c r="E21" s="95">
        <v>12</v>
      </c>
      <c r="F21" s="95">
        <v>12</v>
      </c>
      <c r="G21" s="95">
        <v>18</v>
      </c>
      <c r="H21" s="95">
        <v>19</v>
      </c>
      <c r="I21" s="96">
        <f t="shared" si="4"/>
        <v>5.555555555555558E-2</v>
      </c>
      <c r="J21" s="96">
        <f t="shared" si="5"/>
        <v>-0.20833333333333337</v>
      </c>
      <c r="K21" s="95">
        <f t="shared" si="6"/>
        <v>1</v>
      </c>
      <c r="L21" s="95">
        <f t="shared" si="7"/>
        <v>-5</v>
      </c>
      <c r="M21" s="96">
        <f>H21/H17</f>
        <v>0.30645161290322581</v>
      </c>
      <c r="N21" s="95">
        <v>13</v>
      </c>
      <c r="O21" s="95">
        <v>13</v>
      </c>
      <c r="P21" s="95">
        <v>19</v>
      </c>
      <c r="Q21" s="95">
        <v>19</v>
      </c>
      <c r="R21" s="95">
        <v>19</v>
      </c>
      <c r="S21" s="96">
        <f t="shared" si="0"/>
        <v>0</v>
      </c>
      <c r="T21" s="96">
        <f t="shared" si="1"/>
        <v>0.46153846153846145</v>
      </c>
      <c r="U21" s="95">
        <f t="shared" si="2"/>
        <v>0</v>
      </c>
      <c r="V21" s="95">
        <f t="shared" si="3"/>
        <v>6</v>
      </c>
      <c r="W21" s="96">
        <f>R21/R17</f>
        <v>0.296875</v>
      </c>
    </row>
    <row r="22" spans="2:23" x14ac:dyDescent="0.25">
      <c r="B22" s="91" t="s">
        <v>46</v>
      </c>
      <c r="C22" s="99">
        <v>13</v>
      </c>
      <c r="D22" s="99">
        <v>13</v>
      </c>
      <c r="E22" s="99">
        <v>4</v>
      </c>
      <c r="F22" s="99">
        <v>4</v>
      </c>
      <c r="G22" s="99">
        <v>5</v>
      </c>
      <c r="H22" s="99">
        <v>7</v>
      </c>
      <c r="I22" s="100">
        <f t="shared" si="4"/>
        <v>0.39999999999999991</v>
      </c>
      <c r="J22" s="100">
        <f t="shared" si="5"/>
        <v>-0.46153846153846156</v>
      </c>
      <c r="K22" s="99">
        <f t="shared" si="6"/>
        <v>2</v>
      </c>
      <c r="L22" s="99">
        <f t="shared" si="7"/>
        <v>-6</v>
      </c>
      <c r="M22" s="100">
        <f>H22/H22</f>
        <v>1</v>
      </c>
      <c r="N22" s="99">
        <v>2</v>
      </c>
      <c r="O22" s="99">
        <v>4</v>
      </c>
      <c r="P22" s="99">
        <v>5</v>
      </c>
      <c r="Q22" s="99">
        <v>7</v>
      </c>
      <c r="R22" s="99">
        <v>7</v>
      </c>
      <c r="S22" s="100">
        <f t="shared" si="0"/>
        <v>0</v>
      </c>
      <c r="T22" s="100">
        <f t="shared" si="1"/>
        <v>2.5</v>
      </c>
      <c r="U22" s="99">
        <f t="shared" si="2"/>
        <v>0</v>
      </c>
      <c r="V22" s="99">
        <f t="shared" si="3"/>
        <v>5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7</v>
      </c>
      <c r="E23" s="95">
        <v>3</v>
      </c>
      <c r="F23" s="95">
        <v>4</v>
      </c>
      <c r="G23" s="95">
        <v>5</v>
      </c>
      <c r="H23" s="95">
        <v>6</v>
      </c>
      <c r="I23" s="96">
        <f t="shared" si="4"/>
        <v>0.19999999999999996</v>
      </c>
      <c r="J23" s="96">
        <f t="shared" si="5"/>
        <v>-0.1428571428571429</v>
      </c>
      <c r="K23" s="95">
        <f t="shared" si="6"/>
        <v>1</v>
      </c>
      <c r="L23" s="95">
        <f t="shared" si="7"/>
        <v>-1</v>
      </c>
      <c r="M23" s="96">
        <f>H23/H22</f>
        <v>0.8571428571428571</v>
      </c>
      <c r="N23" s="95">
        <v>2</v>
      </c>
      <c r="O23" s="95">
        <v>4</v>
      </c>
      <c r="P23" s="95">
        <v>5</v>
      </c>
      <c r="Q23" s="95">
        <v>6</v>
      </c>
      <c r="R23" s="95">
        <v>6</v>
      </c>
      <c r="S23" s="96">
        <f t="shared" si="0"/>
        <v>0</v>
      </c>
      <c r="T23" s="96">
        <f t="shared" si="1"/>
        <v>2</v>
      </c>
      <c r="U23" s="95">
        <f t="shared" si="2"/>
        <v>0</v>
      </c>
      <c r="V23" s="95">
        <f t="shared" si="3"/>
        <v>4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6</v>
      </c>
      <c r="E24" s="95">
        <v>1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-6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6</v>
      </c>
      <c r="E25" s="99">
        <v>3</v>
      </c>
      <c r="F25" s="99">
        <v>4</v>
      </c>
      <c r="G25" s="99">
        <v>5</v>
      </c>
      <c r="H25" s="99">
        <v>4</v>
      </c>
      <c r="I25" s="100">
        <f t="shared" si="4"/>
        <v>-0.19999999999999996</v>
      </c>
      <c r="J25" s="100">
        <f t="shared" si="5"/>
        <v>-0.33333333333333337</v>
      </c>
      <c r="K25" s="99">
        <f t="shared" si="6"/>
        <v>-1</v>
      </c>
      <c r="L25" s="99">
        <f t="shared" si="7"/>
        <v>-2</v>
      </c>
      <c r="M25" s="93">
        <f>H25/H25</f>
        <v>1</v>
      </c>
      <c r="N25" s="99">
        <v>3</v>
      </c>
      <c r="O25" s="99">
        <v>4</v>
      </c>
      <c r="P25" s="99">
        <v>5</v>
      </c>
      <c r="Q25" s="99">
        <v>4</v>
      </c>
      <c r="R25" s="99">
        <v>5</v>
      </c>
      <c r="S25" s="100">
        <f t="shared" si="0"/>
        <v>0.25</v>
      </c>
      <c r="T25" s="100">
        <f t="shared" si="1"/>
        <v>0.66666666666666674</v>
      </c>
      <c r="U25" s="99">
        <f t="shared" si="2"/>
        <v>1</v>
      </c>
      <c r="V25" s="99">
        <f t="shared" si="3"/>
        <v>2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5</v>
      </c>
      <c r="E26" s="95">
        <v>2</v>
      </c>
      <c r="F26" s="95">
        <v>3</v>
      </c>
      <c r="G26" s="95">
        <v>4</v>
      </c>
      <c r="H26" s="95">
        <v>3</v>
      </c>
      <c r="I26" s="96">
        <f t="shared" si="4"/>
        <v>-0.25</v>
      </c>
      <c r="J26" s="96">
        <f t="shared" si="5"/>
        <v>-0.4</v>
      </c>
      <c r="K26" s="95">
        <f t="shared" si="6"/>
        <v>-1</v>
      </c>
      <c r="L26" s="95">
        <f t="shared" si="7"/>
        <v>-2</v>
      </c>
      <c r="M26" s="96">
        <f>H26/H25</f>
        <v>0.75</v>
      </c>
      <c r="N26" s="95">
        <v>2</v>
      </c>
      <c r="O26" s="95">
        <v>3</v>
      </c>
      <c r="P26" s="95">
        <v>4</v>
      </c>
      <c r="Q26" s="95">
        <v>3</v>
      </c>
      <c r="R26" s="95">
        <v>4</v>
      </c>
      <c r="S26" s="96">
        <f t="shared" si="0"/>
        <v>0.33333333333333326</v>
      </c>
      <c r="T26" s="96">
        <f t="shared" si="1"/>
        <v>1</v>
      </c>
      <c r="U26" s="95">
        <f t="shared" si="2"/>
        <v>1</v>
      </c>
      <c r="V26" s="95">
        <f t="shared" si="3"/>
        <v>2</v>
      </c>
      <c r="W26" s="96">
        <f>R26/R25</f>
        <v>0.8</v>
      </c>
    </row>
    <row r="27" spans="2:23" x14ac:dyDescent="0.25">
      <c r="B27" s="97" t="s">
        <v>61</v>
      </c>
      <c r="C27" s="52">
        <v>3</v>
      </c>
      <c r="D27" s="52">
        <v>3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>
        <f t="shared" si="5"/>
        <v>-1</v>
      </c>
      <c r="K27" s="52">
        <f t="shared" si="6"/>
        <v>0</v>
      </c>
      <c r="L27" s="52">
        <f t="shared" si="7"/>
        <v>-3</v>
      </c>
      <c r="M27" s="98">
        <f>H27/H25</f>
        <v>0</v>
      </c>
      <c r="N27" s="52">
        <v>2</v>
      </c>
      <c r="O27" s="52">
        <v>3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2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>
        <f t="shared" si="5"/>
        <v>-1</v>
      </c>
      <c r="K28" s="52">
        <f t="shared" si="6"/>
        <v>0</v>
      </c>
      <c r="L28" s="52">
        <f t="shared" si="7"/>
        <v>-2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0"/>
        <v>-</v>
      </c>
      <c r="T28" s="98" t="str">
        <f t="shared" si="1"/>
        <v>-</v>
      </c>
      <c r="U28" s="52">
        <f t="shared" si="2"/>
        <v>0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79</v>
      </c>
      <c r="D29" s="99">
        <v>78</v>
      </c>
      <c r="E29" s="99">
        <v>33</v>
      </c>
      <c r="F29" s="99">
        <v>37</v>
      </c>
      <c r="G29" s="99">
        <v>59</v>
      </c>
      <c r="H29" s="99">
        <v>62</v>
      </c>
      <c r="I29" s="100">
        <f t="shared" si="4"/>
        <v>5.0847457627118731E-2</v>
      </c>
      <c r="J29" s="100">
        <f t="shared" si="5"/>
        <v>-0.20512820512820518</v>
      </c>
      <c r="K29" s="99">
        <f t="shared" si="6"/>
        <v>3</v>
      </c>
      <c r="L29" s="99">
        <f t="shared" si="7"/>
        <v>-16</v>
      </c>
      <c r="M29" s="93">
        <f>H29/H29</f>
        <v>1</v>
      </c>
      <c r="N29" s="99">
        <v>29</v>
      </c>
      <c r="O29" s="99">
        <v>47</v>
      </c>
      <c r="P29" s="99">
        <v>60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1.2068965517241379</v>
      </c>
      <c r="U29" s="99">
        <f t="shared" si="2"/>
        <v>2</v>
      </c>
      <c r="V29" s="99">
        <f t="shared" si="3"/>
        <v>35</v>
      </c>
      <c r="W29" s="93">
        <f>R29/R29</f>
        <v>1</v>
      </c>
    </row>
    <row r="30" spans="2:23" x14ac:dyDescent="0.25">
      <c r="B30" s="94" t="s">
        <v>60</v>
      </c>
      <c r="C30" s="95">
        <v>56</v>
      </c>
      <c r="D30" s="95">
        <v>54</v>
      </c>
      <c r="E30" s="95">
        <v>21</v>
      </c>
      <c r="F30" s="95">
        <v>25</v>
      </c>
      <c r="G30" s="95">
        <v>41</v>
      </c>
      <c r="H30" s="95">
        <v>43</v>
      </c>
      <c r="I30" s="96">
        <f t="shared" si="4"/>
        <v>4.8780487804878092E-2</v>
      </c>
      <c r="J30" s="96">
        <f t="shared" si="5"/>
        <v>-0.20370370370370372</v>
      </c>
      <c r="K30" s="95">
        <f t="shared" si="6"/>
        <v>2</v>
      </c>
      <c r="L30" s="95">
        <f t="shared" si="7"/>
        <v>-11</v>
      </c>
      <c r="M30" s="96">
        <f>H30/H29</f>
        <v>0.69354838709677424</v>
      </c>
      <c r="N30" s="95">
        <v>16</v>
      </c>
      <c r="O30" s="95">
        <v>34</v>
      </c>
      <c r="P30" s="95">
        <v>41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1.8125</v>
      </c>
      <c r="U30" s="95">
        <f t="shared" si="2"/>
        <v>2</v>
      </c>
      <c r="V30" s="95">
        <f t="shared" si="3"/>
        <v>29</v>
      </c>
      <c r="W30" s="96">
        <f>R30/R29</f>
        <v>0.703125</v>
      </c>
    </row>
    <row r="31" spans="2:23" x14ac:dyDescent="0.25">
      <c r="B31" s="97" t="s">
        <v>61</v>
      </c>
      <c r="C31" s="52">
        <v>28</v>
      </c>
      <c r="D31" s="52">
        <v>27</v>
      </c>
      <c r="E31" s="52">
        <v>11</v>
      </c>
      <c r="F31" s="52">
        <v>14</v>
      </c>
      <c r="G31" s="52">
        <v>25</v>
      </c>
      <c r="H31" s="52">
        <v>26</v>
      </c>
      <c r="I31" s="98">
        <f t="shared" si="4"/>
        <v>4.0000000000000036E-2</v>
      </c>
      <c r="J31" s="98">
        <f t="shared" si="5"/>
        <v>-3.703703703703709E-2</v>
      </c>
      <c r="K31" s="52">
        <f t="shared" si="6"/>
        <v>1</v>
      </c>
      <c r="L31" s="52">
        <f t="shared" si="7"/>
        <v>-1</v>
      </c>
      <c r="M31" s="98">
        <f>H31/H29</f>
        <v>0.41935483870967744</v>
      </c>
      <c r="N31" s="52">
        <v>10</v>
      </c>
      <c r="O31" s="52">
        <v>21</v>
      </c>
      <c r="P31" s="52">
        <v>25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1.7999999999999998</v>
      </c>
      <c r="U31" s="52">
        <f t="shared" si="2"/>
        <v>2</v>
      </c>
      <c r="V31" s="52">
        <f t="shared" si="3"/>
        <v>18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28</v>
      </c>
      <c r="E32" s="52">
        <v>10</v>
      </c>
      <c r="F32" s="52">
        <v>11</v>
      </c>
      <c r="G32" s="52">
        <v>16</v>
      </c>
      <c r="H32" s="52">
        <v>17</v>
      </c>
      <c r="I32" s="98">
        <f t="shared" si="4"/>
        <v>6.25E-2</v>
      </c>
      <c r="J32" s="98">
        <f t="shared" si="5"/>
        <v>-0.3928571428571429</v>
      </c>
      <c r="K32" s="52">
        <f t="shared" si="6"/>
        <v>1</v>
      </c>
      <c r="L32" s="52">
        <f t="shared" si="7"/>
        <v>-11</v>
      </c>
      <c r="M32" s="98">
        <f>H32/H29</f>
        <v>0.27419354838709675</v>
      </c>
      <c r="N32" s="52">
        <v>6</v>
      </c>
      <c r="O32" s="52">
        <v>13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1.8333333333333335</v>
      </c>
      <c r="U32" s="52">
        <f t="shared" si="2"/>
        <v>0</v>
      </c>
      <c r="V32" s="52">
        <f t="shared" si="3"/>
        <v>11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24</v>
      </c>
      <c r="E33" s="95">
        <v>12</v>
      </c>
      <c r="F33" s="95">
        <v>12</v>
      </c>
      <c r="G33" s="95">
        <v>18</v>
      </c>
      <c r="H33" s="95">
        <v>19</v>
      </c>
      <c r="I33" s="96">
        <f t="shared" si="4"/>
        <v>5.555555555555558E-2</v>
      </c>
      <c r="J33" s="96">
        <f t="shared" si="5"/>
        <v>-0.20833333333333337</v>
      </c>
      <c r="K33" s="95">
        <f t="shared" si="6"/>
        <v>1</v>
      </c>
      <c r="L33" s="95">
        <f t="shared" si="7"/>
        <v>-5</v>
      </c>
      <c r="M33" s="96">
        <f>H33/H29</f>
        <v>0.30645161290322581</v>
      </c>
      <c r="N33" s="95">
        <v>13</v>
      </c>
      <c r="O33" s="95">
        <v>13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0.46153846153846145</v>
      </c>
      <c r="U33" s="95">
        <f t="shared" si="2"/>
        <v>0</v>
      </c>
      <c r="V33" s="95">
        <f t="shared" si="3"/>
        <v>6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9</v>
      </c>
      <c r="E34" s="99">
        <v>4</v>
      </c>
      <c r="F34" s="99">
        <v>3</v>
      </c>
      <c r="G34" s="99">
        <v>5</v>
      </c>
      <c r="H34" s="99">
        <v>5</v>
      </c>
      <c r="I34" s="100">
        <f t="shared" si="4"/>
        <v>0</v>
      </c>
      <c r="J34" s="100">
        <f t="shared" si="5"/>
        <v>-0.44444444444444442</v>
      </c>
      <c r="K34" s="99">
        <f t="shared" si="6"/>
        <v>0</v>
      </c>
      <c r="L34" s="99">
        <f t="shared" si="7"/>
        <v>-4</v>
      </c>
      <c r="M34" s="93">
        <f>H34/H34</f>
        <v>1</v>
      </c>
      <c r="N34" s="99">
        <v>3</v>
      </c>
      <c r="O34" s="99">
        <v>4</v>
      </c>
      <c r="P34" s="99">
        <v>5</v>
      </c>
      <c r="Q34" s="99">
        <v>4</v>
      </c>
      <c r="R34" s="99">
        <v>6</v>
      </c>
      <c r="S34" s="100">
        <f t="shared" si="0"/>
        <v>0.5</v>
      </c>
      <c r="T34" s="100">
        <f t="shared" si="1"/>
        <v>1</v>
      </c>
      <c r="U34" s="99">
        <f t="shared" si="2"/>
        <v>2</v>
      </c>
      <c r="V34" s="99">
        <f t="shared" si="3"/>
        <v>3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9</v>
      </c>
      <c r="E35" s="95">
        <v>4</v>
      </c>
      <c r="F35" s="95">
        <v>3</v>
      </c>
      <c r="G35" s="95">
        <v>5</v>
      </c>
      <c r="H35" s="95">
        <v>5</v>
      </c>
      <c r="I35" s="96">
        <f t="shared" si="4"/>
        <v>0</v>
      </c>
      <c r="J35" s="96">
        <f t="shared" si="5"/>
        <v>-0.44444444444444442</v>
      </c>
      <c r="K35" s="95">
        <f t="shared" si="6"/>
        <v>0</v>
      </c>
      <c r="L35" s="95">
        <f t="shared" si="7"/>
        <v>-4</v>
      </c>
      <c r="M35" s="96">
        <f>H35/H34</f>
        <v>1</v>
      </c>
      <c r="N35" s="95">
        <v>3</v>
      </c>
      <c r="O35" s="95">
        <v>4</v>
      </c>
      <c r="P35" s="95">
        <v>5</v>
      </c>
      <c r="Q35" s="95">
        <v>4</v>
      </c>
      <c r="R35" s="95">
        <v>6</v>
      </c>
      <c r="S35" s="96">
        <f t="shared" si="0"/>
        <v>0.5</v>
      </c>
      <c r="T35" s="96">
        <f t="shared" si="1"/>
        <v>1</v>
      </c>
      <c r="U35" s="95">
        <f t="shared" si="2"/>
        <v>2</v>
      </c>
      <c r="V35" s="95">
        <f t="shared" si="3"/>
        <v>3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15</v>
      </c>
      <c r="E36" s="99">
        <v>6</v>
      </c>
      <c r="F36" s="99">
        <v>7</v>
      </c>
      <c r="G36" s="99">
        <v>11</v>
      </c>
      <c r="H36" s="99">
        <v>12</v>
      </c>
      <c r="I36" s="100">
        <f t="shared" si="4"/>
        <v>9.0909090909090828E-2</v>
      </c>
      <c r="J36" s="100">
        <f t="shared" si="5"/>
        <v>-0.19999999999999996</v>
      </c>
      <c r="K36" s="99">
        <f t="shared" si="6"/>
        <v>1</v>
      </c>
      <c r="L36" s="99">
        <f t="shared" si="7"/>
        <v>-3</v>
      </c>
      <c r="M36" s="100">
        <f>H36/H36</f>
        <v>1</v>
      </c>
      <c r="N36" s="99">
        <v>5</v>
      </c>
      <c r="O36" s="99">
        <v>8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1.4</v>
      </c>
      <c r="U36" s="99">
        <f t="shared" si="2"/>
        <v>0</v>
      </c>
      <c r="V36" s="99">
        <f t="shared" si="3"/>
        <v>7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5</v>
      </c>
      <c r="E37" s="95">
        <v>2</v>
      </c>
      <c r="F37" s="95">
        <v>3</v>
      </c>
      <c r="G37" s="95">
        <v>6</v>
      </c>
      <c r="H37" s="95">
        <v>6</v>
      </c>
      <c r="I37" s="96">
        <f t="shared" si="4"/>
        <v>0</v>
      </c>
      <c r="J37" s="96">
        <f t="shared" si="5"/>
        <v>0.19999999999999996</v>
      </c>
      <c r="K37" s="95">
        <f t="shared" si="6"/>
        <v>0</v>
      </c>
      <c r="L37" s="95">
        <f t="shared" si="7"/>
        <v>1</v>
      </c>
      <c r="M37" s="96">
        <f>H37/H36</f>
        <v>0.5</v>
      </c>
      <c r="N37" s="95">
        <v>2</v>
      </c>
      <c r="O37" s="95">
        <v>4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10</v>
      </c>
      <c r="E38" s="95">
        <v>3</v>
      </c>
      <c r="F38" s="95">
        <v>3</v>
      </c>
      <c r="G38" s="95">
        <v>5</v>
      </c>
      <c r="H38" s="95">
        <v>6</v>
      </c>
      <c r="I38" s="96">
        <f t="shared" si="4"/>
        <v>0.19999999999999996</v>
      </c>
      <c r="J38" s="96">
        <f t="shared" si="5"/>
        <v>-0.4</v>
      </c>
      <c r="K38" s="95">
        <f t="shared" si="6"/>
        <v>1</v>
      </c>
      <c r="L38" s="95">
        <f t="shared" si="7"/>
        <v>-4</v>
      </c>
      <c r="M38" s="96">
        <f>H38/H36</f>
        <v>0.5</v>
      </c>
      <c r="N38" s="95">
        <v>3</v>
      </c>
      <c r="O38" s="95">
        <v>4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1</v>
      </c>
      <c r="U38" s="95">
        <f t="shared" si="2"/>
        <v>0</v>
      </c>
      <c r="V38" s="95">
        <f t="shared" si="3"/>
        <v>3</v>
      </c>
      <c r="W38" s="96">
        <f>R38/R36</f>
        <v>0.5</v>
      </c>
    </row>
    <row r="39" spans="2:23" x14ac:dyDescent="0.25">
      <c r="B39" s="91" t="s">
        <v>51</v>
      </c>
      <c r="C39" s="99">
        <v>24</v>
      </c>
      <c r="D39" s="99">
        <v>23</v>
      </c>
      <c r="E39" s="99">
        <v>11</v>
      </c>
      <c r="F39" s="99">
        <v>12</v>
      </c>
      <c r="G39" s="99">
        <v>17</v>
      </c>
      <c r="H39" s="99">
        <v>19</v>
      </c>
      <c r="I39" s="100">
        <f t="shared" si="4"/>
        <v>0.11764705882352944</v>
      </c>
      <c r="J39" s="100">
        <f t="shared" si="5"/>
        <v>-0.17391304347826086</v>
      </c>
      <c r="K39" s="99">
        <f t="shared" si="6"/>
        <v>2</v>
      </c>
      <c r="L39" s="99">
        <f t="shared" si="7"/>
        <v>-4</v>
      </c>
      <c r="M39" s="93">
        <f>H39/H39</f>
        <v>1</v>
      </c>
      <c r="N39" s="99">
        <v>6</v>
      </c>
      <c r="O39" s="99">
        <v>11</v>
      </c>
      <c r="P39" s="99">
        <v>16</v>
      </c>
      <c r="Q39" s="99">
        <v>17</v>
      </c>
      <c r="R39" s="99">
        <v>18</v>
      </c>
      <c r="S39" s="100">
        <f t="shared" si="0"/>
        <v>5.8823529411764719E-2</v>
      </c>
      <c r="T39" s="100">
        <f t="shared" si="1"/>
        <v>2</v>
      </c>
      <c r="U39" s="99">
        <f t="shared" si="2"/>
        <v>1</v>
      </c>
      <c r="V39" s="99">
        <f t="shared" si="3"/>
        <v>12</v>
      </c>
      <c r="W39" s="93">
        <f>R39/R39</f>
        <v>1</v>
      </c>
    </row>
    <row r="40" spans="2:23" x14ac:dyDescent="0.25">
      <c r="B40" s="94" t="s">
        <v>60</v>
      </c>
      <c r="C40" s="95">
        <v>24</v>
      </c>
      <c r="D40" s="95">
        <v>23</v>
      </c>
      <c r="E40" s="95">
        <v>11</v>
      </c>
      <c r="F40" s="95">
        <v>12</v>
      </c>
      <c r="G40" s="95">
        <v>17</v>
      </c>
      <c r="H40" s="95">
        <v>19</v>
      </c>
      <c r="I40" s="96">
        <f t="shared" si="4"/>
        <v>0.11764705882352944</v>
      </c>
      <c r="J40" s="96">
        <f t="shared" si="5"/>
        <v>-0.17391304347826086</v>
      </c>
      <c r="K40" s="95">
        <f t="shared" si="6"/>
        <v>2</v>
      </c>
      <c r="L40" s="95">
        <f t="shared" si="7"/>
        <v>-4</v>
      </c>
      <c r="M40" s="96">
        <f>H40/H39</f>
        <v>1</v>
      </c>
      <c r="N40" s="95">
        <v>6</v>
      </c>
      <c r="O40" s="95">
        <v>11</v>
      </c>
      <c r="P40" s="95">
        <v>16</v>
      </c>
      <c r="Q40" s="95">
        <v>17</v>
      </c>
      <c r="R40" s="95">
        <v>18</v>
      </c>
      <c r="S40" s="96">
        <f t="shared" si="0"/>
        <v>5.8823529411764719E-2</v>
      </c>
      <c r="T40" s="96">
        <f t="shared" si="1"/>
        <v>2</v>
      </c>
      <c r="U40" s="95">
        <f t="shared" si="2"/>
        <v>1</v>
      </c>
      <c r="V40" s="95">
        <f t="shared" si="3"/>
        <v>12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5</v>
      </c>
      <c r="E41" s="52">
        <v>4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0.39999999999999991</v>
      </c>
      <c r="K41" s="52">
        <f t="shared" si="6"/>
        <v>0</v>
      </c>
      <c r="L41" s="52">
        <f t="shared" si="7"/>
        <v>2</v>
      </c>
      <c r="M41" s="98">
        <f>H41/H39</f>
        <v>0.36842105263157893</v>
      </c>
      <c r="N41" s="52">
        <v>3</v>
      </c>
      <c r="O41" s="52">
        <v>6</v>
      </c>
      <c r="P41" s="52">
        <v>6</v>
      </c>
      <c r="Q41" s="52">
        <v>7</v>
      </c>
      <c r="R41" s="52">
        <v>6</v>
      </c>
      <c r="S41" s="98">
        <f t="shared" si="0"/>
        <v>-0.1428571428571429</v>
      </c>
      <c r="T41" s="98">
        <f t="shared" si="1"/>
        <v>1</v>
      </c>
      <c r="U41" s="52">
        <f t="shared" si="2"/>
        <v>-1</v>
      </c>
      <c r="V41" s="52">
        <f t="shared" si="3"/>
        <v>3</v>
      </c>
      <c r="W41" s="98">
        <f>R41/R39</f>
        <v>0.33333333333333331</v>
      </c>
    </row>
    <row r="42" spans="2:23" x14ac:dyDescent="0.25">
      <c r="B42" s="97" t="s">
        <v>62</v>
      </c>
      <c r="C42" s="52">
        <v>19</v>
      </c>
      <c r="D42" s="52">
        <v>18</v>
      </c>
      <c r="E42" s="52">
        <v>7</v>
      </c>
      <c r="F42" s="52">
        <v>6</v>
      </c>
      <c r="G42" s="52">
        <v>10</v>
      </c>
      <c r="H42" s="52">
        <v>12</v>
      </c>
      <c r="I42" s="98">
        <f t="shared" si="4"/>
        <v>0.19999999999999996</v>
      </c>
      <c r="J42" s="98">
        <f t="shared" si="5"/>
        <v>-0.33333333333333337</v>
      </c>
      <c r="K42" s="52">
        <f t="shared" si="6"/>
        <v>2</v>
      </c>
      <c r="L42" s="52">
        <f t="shared" si="7"/>
        <v>-6</v>
      </c>
      <c r="M42" s="98">
        <f>H42/H39</f>
        <v>0.63157894736842102</v>
      </c>
      <c r="N42" s="52">
        <v>3</v>
      </c>
      <c r="O42" s="52">
        <v>5</v>
      </c>
      <c r="P42" s="52">
        <v>10</v>
      </c>
      <c r="Q42" s="52">
        <v>10</v>
      </c>
      <c r="R42" s="52">
        <v>12</v>
      </c>
      <c r="S42" s="98">
        <f t="shared" si="0"/>
        <v>0.19999999999999996</v>
      </c>
      <c r="T42" s="98">
        <f t="shared" si="1"/>
        <v>3</v>
      </c>
      <c r="U42" s="52">
        <f t="shared" si="2"/>
        <v>2</v>
      </c>
      <c r="V42" s="52">
        <f t="shared" si="3"/>
        <v>9</v>
      </c>
      <c r="W42" s="98">
        <f>R42/R39</f>
        <v>0.66666666666666663</v>
      </c>
    </row>
    <row r="43" spans="2:23" x14ac:dyDescent="0.25">
      <c r="B43" s="91" t="s">
        <v>52</v>
      </c>
      <c r="C43" s="99">
        <v>19</v>
      </c>
      <c r="D43" s="99">
        <v>19</v>
      </c>
      <c r="E43" s="99">
        <v>9</v>
      </c>
      <c r="F43" s="99">
        <v>11</v>
      </c>
      <c r="G43" s="99">
        <v>14</v>
      </c>
      <c r="H43" s="99">
        <v>14</v>
      </c>
      <c r="I43" s="100">
        <f t="shared" si="4"/>
        <v>0</v>
      </c>
      <c r="J43" s="100">
        <f t="shared" si="5"/>
        <v>-0.26315789473684215</v>
      </c>
      <c r="K43" s="99">
        <f t="shared" si="6"/>
        <v>0</v>
      </c>
      <c r="L43" s="99">
        <f t="shared" si="7"/>
        <v>-5</v>
      </c>
      <c r="M43" s="93">
        <f>H43/H43</f>
        <v>1</v>
      </c>
      <c r="N43" s="99">
        <v>8</v>
      </c>
      <c r="O43" s="99">
        <v>12</v>
      </c>
      <c r="P43" s="99">
        <v>14</v>
      </c>
      <c r="Q43" s="99">
        <v>14</v>
      </c>
      <c r="R43" s="99">
        <v>14</v>
      </c>
      <c r="S43" s="100">
        <f t="shared" si="0"/>
        <v>0</v>
      </c>
      <c r="T43" s="100">
        <f t="shared" si="1"/>
        <v>0.75</v>
      </c>
      <c r="U43" s="99">
        <f t="shared" si="2"/>
        <v>0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6</v>
      </c>
      <c r="D44" s="95">
        <v>7</v>
      </c>
      <c r="E44" s="95">
        <v>4</v>
      </c>
      <c r="F44" s="95">
        <v>5</v>
      </c>
      <c r="G44" s="95">
        <v>8</v>
      </c>
      <c r="H44" s="95">
        <v>8</v>
      </c>
      <c r="I44" s="96">
        <f t="shared" si="4"/>
        <v>0</v>
      </c>
      <c r="J44" s="96">
        <f t="shared" si="5"/>
        <v>0.14285714285714279</v>
      </c>
      <c r="K44" s="95">
        <f t="shared" si="6"/>
        <v>0</v>
      </c>
      <c r="L44" s="95">
        <f t="shared" si="7"/>
        <v>1</v>
      </c>
      <c r="M44" s="96">
        <f>H44/H43</f>
        <v>0.5714285714285714</v>
      </c>
      <c r="N44" s="95">
        <v>5</v>
      </c>
      <c r="O44" s="95">
        <v>6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0.60000000000000009</v>
      </c>
      <c r="U44" s="95">
        <f t="shared" si="2"/>
        <v>0</v>
      </c>
      <c r="V44" s="95">
        <f t="shared" si="3"/>
        <v>3</v>
      </c>
      <c r="W44" s="96">
        <f>R44/R43</f>
        <v>0.5714285714285714</v>
      </c>
    </row>
    <row r="45" spans="2:23" x14ac:dyDescent="0.25">
      <c r="B45" s="97" t="s">
        <v>61</v>
      </c>
      <c r="C45" s="52">
        <v>0</v>
      </c>
      <c r="D45" s="52">
        <v>5</v>
      </c>
      <c r="E45" s="52">
        <v>0</v>
      </c>
      <c r="F45" s="52">
        <v>4</v>
      </c>
      <c r="G45" s="52">
        <v>6</v>
      </c>
      <c r="H45" s="52">
        <v>6</v>
      </c>
      <c r="I45" s="98">
        <f t="shared" si="4"/>
        <v>0</v>
      </c>
      <c r="J45" s="98">
        <f t="shared" si="5"/>
        <v>0.19999999999999996</v>
      </c>
      <c r="K45" s="52">
        <f t="shared" si="6"/>
        <v>0</v>
      </c>
      <c r="L45" s="52">
        <f t="shared" si="7"/>
        <v>1</v>
      </c>
      <c r="M45" s="98">
        <f>H45/H43</f>
        <v>0.42857142857142855</v>
      </c>
      <c r="N45" s="52">
        <v>3</v>
      </c>
      <c r="O45" s="52">
        <v>4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>
        <f t="shared" si="1"/>
        <v>1</v>
      </c>
      <c r="U45" s="52">
        <f t="shared" si="2"/>
        <v>0</v>
      </c>
      <c r="V45" s="52">
        <f t="shared" si="3"/>
        <v>3</v>
      </c>
      <c r="W45" s="98">
        <f>R45/R43</f>
        <v>0.42857142857142855</v>
      </c>
    </row>
    <row r="46" spans="2:23" x14ac:dyDescent="0.25">
      <c r="B46" s="97" t="s">
        <v>62</v>
      </c>
      <c r="C46" s="52">
        <v>0</v>
      </c>
      <c r="D46" s="52">
        <v>2</v>
      </c>
      <c r="E46" s="52">
        <v>0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>
        <f t="shared" si="5"/>
        <v>0</v>
      </c>
      <c r="K46" s="52">
        <f t="shared" si="6"/>
        <v>0</v>
      </c>
      <c r="L46" s="52">
        <f t="shared" si="7"/>
        <v>0</v>
      </c>
      <c r="M46" s="98">
        <f>H46/H43</f>
        <v>0.14285714285714285</v>
      </c>
      <c r="N46" s="52">
        <v>2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>
        <f t="shared" si="1"/>
        <v>0</v>
      </c>
      <c r="U46" s="52">
        <f t="shared" si="2"/>
        <v>0</v>
      </c>
      <c r="V46" s="52">
        <f t="shared" si="3"/>
        <v>0</v>
      </c>
      <c r="W46" s="98">
        <f>R46/R43</f>
        <v>0.14285714285714285</v>
      </c>
    </row>
    <row r="47" spans="2:23" x14ac:dyDescent="0.25">
      <c r="B47" s="94" t="s">
        <v>63</v>
      </c>
      <c r="C47" s="95">
        <v>13</v>
      </c>
      <c r="D47" s="95">
        <v>12</v>
      </c>
      <c r="E47" s="95">
        <v>5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-0.5</v>
      </c>
      <c r="K47" s="95">
        <f t="shared" si="6"/>
        <v>0</v>
      </c>
      <c r="L47" s="95">
        <f t="shared" si="7"/>
        <v>-6</v>
      </c>
      <c r="M47" s="96">
        <f>H47/H43</f>
        <v>0.42857142857142855</v>
      </c>
      <c r="N47" s="95">
        <v>3</v>
      </c>
      <c r="O47" s="95">
        <v>6</v>
      </c>
      <c r="P47" s="95">
        <v>6</v>
      </c>
      <c r="Q47" s="95">
        <v>6</v>
      </c>
      <c r="R47" s="95">
        <v>6</v>
      </c>
      <c r="S47" s="96">
        <f t="shared" si="0"/>
        <v>0</v>
      </c>
      <c r="T47" s="96">
        <f t="shared" si="1"/>
        <v>1</v>
      </c>
      <c r="U47" s="95">
        <f t="shared" si="2"/>
        <v>0</v>
      </c>
      <c r="V47" s="95">
        <f t="shared" si="3"/>
        <v>3</v>
      </c>
      <c r="W47" s="96">
        <f>R47/R43</f>
        <v>0.42857142857142855</v>
      </c>
    </row>
    <row r="48" spans="2:23" x14ac:dyDescent="0.25">
      <c r="B48" s="91" t="s">
        <v>53</v>
      </c>
      <c r="C48" s="99">
        <v>21</v>
      </c>
      <c r="D48" s="99">
        <v>22</v>
      </c>
      <c r="E48" s="99">
        <v>11</v>
      </c>
      <c r="F48" s="99">
        <v>13</v>
      </c>
      <c r="G48" s="99">
        <v>16</v>
      </c>
      <c r="H48" s="99">
        <v>16</v>
      </c>
      <c r="I48" s="100">
        <f t="shared" si="4"/>
        <v>0</v>
      </c>
      <c r="J48" s="100">
        <f t="shared" si="5"/>
        <v>-0.27272727272727271</v>
      </c>
      <c r="K48" s="99">
        <f t="shared" si="6"/>
        <v>0</v>
      </c>
      <c r="L48" s="99">
        <f t="shared" si="7"/>
        <v>-6</v>
      </c>
      <c r="M48" s="93">
        <f>H48/H48</f>
        <v>1</v>
      </c>
      <c r="N48" s="99">
        <v>10</v>
      </c>
      <c r="O48" s="99">
        <v>13</v>
      </c>
      <c r="P48" s="99">
        <v>14</v>
      </c>
      <c r="Q48" s="99">
        <v>15</v>
      </c>
      <c r="R48" s="99">
        <v>17</v>
      </c>
      <c r="S48" s="100">
        <f t="shared" si="0"/>
        <v>0.1333333333333333</v>
      </c>
      <c r="T48" s="100">
        <f t="shared" si="1"/>
        <v>0.7</v>
      </c>
      <c r="U48" s="99">
        <f t="shared" si="2"/>
        <v>2</v>
      </c>
      <c r="V48" s="99">
        <f t="shared" si="3"/>
        <v>7</v>
      </c>
      <c r="W48" s="93">
        <f>R48/R48</f>
        <v>1</v>
      </c>
    </row>
    <row r="49" spans="2:23" x14ac:dyDescent="0.25">
      <c r="B49" s="94" t="s">
        <v>60</v>
      </c>
      <c r="C49" s="95">
        <v>17</v>
      </c>
      <c r="D49" s="95">
        <v>18</v>
      </c>
      <c r="E49" s="95">
        <v>9</v>
      </c>
      <c r="F49" s="95">
        <v>12</v>
      </c>
      <c r="G49" s="95">
        <v>14</v>
      </c>
      <c r="H49" s="95">
        <v>13</v>
      </c>
      <c r="I49" s="96">
        <f t="shared" si="4"/>
        <v>-7.1428571428571397E-2</v>
      </c>
      <c r="J49" s="96">
        <f t="shared" si="5"/>
        <v>-0.27777777777777779</v>
      </c>
      <c r="K49" s="95">
        <f t="shared" si="6"/>
        <v>-1</v>
      </c>
      <c r="L49" s="95">
        <f t="shared" si="7"/>
        <v>-5</v>
      </c>
      <c r="M49" s="96">
        <f>H49/H48</f>
        <v>0.8125</v>
      </c>
      <c r="N49" s="95">
        <v>9</v>
      </c>
      <c r="O49" s="95">
        <v>12</v>
      </c>
      <c r="P49" s="95">
        <v>12</v>
      </c>
      <c r="Q49" s="95">
        <v>12</v>
      </c>
      <c r="R49" s="95">
        <v>14</v>
      </c>
      <c r="S49" s="96">
        <f t="shared" si="0"/>
        <v>0.16666666666666674</v>
      </c>
      <c r="T49" s="96">
        <f t="shared" si="1"/>
        <v>0.55555555555555558</v>
      </c>
      <c r="U49" s="95">
        <f t="shared" si="2"/>
        <v>2</v>
      </c>
      <c r="V49" s="95">
        <f t="shared" si="3"/>
        <v>5</v>
      </c>
      <c r="W49" s="96">
        <f>R49/R48</f>
        <v>0.82352941176470584</v>
      </c>
    </row>
    <row r="50" spans="2:23" x14ac:dyDescent="0.25">
      <c r="B50" s="97" t="s">
        <v>61</v>
      </c>
      <c r="C50" s="52">
        <v>8</v>
      </c>
      <c r="D50" s="52">
        <v>9</v>
      </c>
      <c r="E50" s="52">
        <v>5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-0.11111111111111116</v>
      </c>
      <c r="K50" s="52">
        <f t="shared" si="6"/>
        <v>0</v>
      </c>
      <c r="L50" s="52">
        <f t="shared" si="7"/>
        <v>-1</v>
      </c>
      <c r="M50" s="98">
        <f>H50/H48</f>
        <v>0.5</v>
      </c>
      <c r="N50" s="52">
        <v>5</v>
      </c>
      <c r="O50" s="52">
        <v>8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0.60000000000000009</v>
      </c>
      <c r="U50" s="52">
        <f t="shared" si="2"/>
        <v>0</v>
      </c>
      <c r="V50" s="52">
        <f t="shared" si="3"/>
        <v>3</v>
      </c>
      <c r="W50" s="98">
        <f>R50/R48</f>
        <v>0.47058823529411764</v>
      </c>
    </row>
    <row r="51" spans="2:23" x14ac:dyDescent="0.25">
      <c r="B51" s="97" t="s">
        <v>62</v>
      </c>
      <c r="C51" s="52">
        <v>9</v>
      </c>
      <c r="D51" s="52">
        <v>9</v>
      </c>
      <c r="E51" s="52">
        <v>4</v>
      </c>
      <c r="F51" s="52">
        <v>4</v>
      </c>
      <c r="G51" s="52">
        <v>6</v>
      </c>
      <c r="H51" s="52">
        <v>5</v>
      </c>
      <c r="I51" s="98">
        <f t="shared" si="4"/>
        <v>-0.16666666666666663</v>
      </c>
      <c r="J51" s="98">
        <f t="shared" si="5"/>
        <v>-0.44444444444444442</v>
      </c>
      <c r="K51" s="52">
        <f t="shared" si="6"/>
        <v>-1</v>
      </c>
      <c r="L51" s="52">
        <f t="shared" si="7"/>
        <v>-4</v>
      </c>
      <c r="M51" s="98">
        <f>H51/H48</f>
        <v>0.3125</v>
      </c>
      <c r="N51" s="52">
        <v>4</v>
      </c>
      <c r="O51" s="52">
        <v>4</v>
      </c>
      <c r="P51" s="52">
        <v>4</v>
      </c>
      <c r="Q51" s="52">
        <v>4</v>
      </c>
      <c r="R51" s="52">
        <v>6</v>
      </c>
      <c r="S51" s="98">
        <f t="shared" si="0"/>
        <v>0.5</v>
      </c>
      <c r="T51" s="98">
        <f t="shared" si="1"/>
        <v>0.5</v>
      </c>
      <c r="U51" s="52">
        <f t="shared" si="2"/>
        <v>2</v>
      </c>
      <c r="V51" s="52">
        <f t="shared" si="3"/>
        <v>2</v>
      </c>
      <c r="W51" s="98">
        <f>R51/R48</f>
        <v>0.35294117647058826</v>
      </c>
    </row>
    <row r="52" spans="2:23" x14ac:dyDescent="0.25">
      <c r="B52" s="94" t="s">
        <v>63</v>
      </c>
      <c r="C52" s="95">
        <v>5</v>
      </c>
      <c r="D52" s="95">
        <v>5</v>
      </c>
      <c r="E52" s="95">
        <v>2</v>
      </c>
      <c r="F52" s="95">
        <v>2</v>
      </c>
      <c r="G52" s="95">
        <v>3</v>
      </c>
      <c r="H52" s="95">
        <v>4</v>
      </c>
      <c r="I52" s="96">
        <f t="shared" si="4"/>
        <v>0.33333333333333326</v>
      </c>
      <c r="J52" s="96">
        <f t="shared" si="5"/>
        <v>-0.19999999999999996</v>
      </c>
      <c r="K52" s="95">
        <f t="shared" si="6"/>
        <v>1</v>
      </c>
      <c r="L52" s="95">
        <f t="shared" si="7"/>
        <v>-1</v>
      </c>
      <c r="M52" s="96">
        <f>H52/H48</f>
        <v>0.25</v>
      </c>
      <c r="N52" s="95">
        <v>2</v>
      </c>
      <c r="O52" s="95">
        <v>2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0.23529411764705882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6F39A-91A9-4C4F-B23C-A1B1BD55E16E}">
  <sheetPr>
    <tabColor theme="7"/>
  </sheetPr>
  <dimension ref="A4:A24"/>
  <sheetViews>
    <sheetView showGridLines="0" workbookViewId="0">
      <selection activeCell="F17" sqref="F17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546BD-8AC9-4992-9633-2DACA623C84D}">
  <sheetPr>
    <tabColor theme="7" tint="0.79998168889431442"/>
  </sheetPr>
  <dimension ref="A4:P290"/>
  <sheetViews>
    <sheetView showGridLines="0" zoomScaleNormal="100" workbookViewId="0">
      <selection activeCell="L24" sqref="L24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">
        <v>273</v>
      </c>
      <c r="O8" s="112" t="s">
        <v>274</v>
      </c>
    </row>
    <row r="9" spans="1:16" x14ac:dyDescent="0.25">
      <c r="A9" s="1" t="s">
        <v>70</v>
      </c>
      <c r="B9" s="114" t="s">
        <v>71</v>
      </c>
      <c r="C9" s="115">
        <v>57351</v>
      </c>
      <c r="D9" s="116">
        <v>4.5893254392264105E-3</v>
      </c>
      <c r="E9" s="115">
        <v>61311</v>
      </c>
      <c r="F9" s="116">
        <f t="shared" ref="F9:N21" si="0">IFERROR(E9/C9-1,"-")</f>
        <v>6.9048490871998824E-2</v>
      </c>
      <c r="G9" s="115">
        <v>4603</v>
      </c>
      <c r="H9" s="116">
        <f>IFERROR(G9/E9-1,"-")</f>
        <v>-0.9249237494087521</v>
      </c>
      <c r="I9" s="115">
        <v>36105</v>
      </c>
      <c r="J9" s="116">
        <f t="shared" si="0"/>
        <v>6.8437975233543344</v>
      </c>
      <c r="K9" s="115">
        <v>60088</v>
      </c>
      <c r="L9" s="116">
        <f t="shared" si="0"/>
        <v>0.6642570281124498</v>
      </c>
      <c r="M9" s="115">
        <v>64481</v>
      </c>
      <c r="N9" s="116">
        <v>7.3109439488749928E-2</v>
      </c>
      <c r="O9" s="116">
        <v>0.12432215654478562</v>
      </c>
    </row>
    <row r="10" spans="1:16" x14ac:dyDescent="0.25">
      <c r="A10" s="1" t="s">
        <v>72</v>
      </c>
      <c r="B10" s="114" t="s">
        <v>73</v>
      </c>
      <c r="C10" s="115">
        <v>52983</v>
      </c>
      <c r="D10" s="116">
        <v>-3.5603123464205799E-2</v>
      </c>
      <c r="E10" s="115">
        <v>57643</v>
      </c>
      <c r="F10" s="116">
        <f t="shared" si="0"/>
        <v>8.7952739557971338E-2</v>
      </c>
      <c r="G10" s="115">
        <v>6183</v>
      </c>
      <c r="H10" s="116">
        <f t="shared" si="0"/>
        <v>-0.89273632531270053</v>
      </c>
      <c r="I10" s="115">
        <v>50459</v>
      </c>
      <c r="J10" s="116">
        <f t="shared" si="0"/>
        <v>7.1609251172569941</v>
      </c>
      <c r="K10" s="115">
        <v>57829</v>
      </c>
      <c r="L10" s="116">
        <f t="shared" si="0"/>
        <v>0.14605917675736735</v>
      </c>
      <c r="M10" s="115">
        <v>66869</v>
      </c>
      <c r="N10" s="116">
        <v>0.1563229521520344</v>
      </c>
      <c r="O10" s="116">
        <v>0.26208406469999801</v>
      </c>
    </row>
    <row r="11" spans="1:16" x14ac:dyDescent="0.25">
      <c r="A11" s="1" t="s">
        <v>74</v>
      </c>
      <c r="B11" s="114" t="s">
        <v>75</v>
      </c>
      <c r="C11" s="115">
        <v>68140</v>
      </c>
      <c r="D11" s="116">
        <v>-9.5158420311794556E-2</v>
      </c>
      <c r="E11" s="115">
        <v>23288</v>
      </c>
      <c r="F11" s="116">
        <f t="shared" si="0"/>
        <v>-0.65823304960375695</v>
      </c>
      <c r="G11" s="115">
        <v>8151</v>
      </c>
      <c r="H11" s="116">
        <f t="shared" si="0"/>
        <v>-0.64999141188594978</v>
      </c>
      <c r="I11" s="115">
        <v>57186</v>
      </c>
      <c r="J11" s="116">
        <f t="shared" si="0"/>
        <v>6.0158262789841741</v>
      </c>
      <c r="K11" s="115">
        <v>66430</v>
      </c>
      <c r="L11" s="116">
        <f t="shared" si="0"/>
        <v>0.1616479557933761</v>
      </c>
      <c r="M11" s="115">
        <v>76278</v>
      </c>
      <c r="N11" s="116">
        <v>0.14824627427367143</v>
      </c>
      <c r="O11" s="116">
        <v>0.11943058409157614</v>
      </c>
    </row>
    <row r="12" spans="1:16" x14ac:dyDescent="0.25">
      <c r="A12" s="1" t="s">
        <v>76</v>
      </c>
      <c r="B12" s="114" t="s">
        <v>77</v>
      </c>
      <c r="C12" s="115">
        <v>63613</v>
      </c>
      <c r="D12" s="116">
        <v>3.4862443210499361E-3</v>
      </c>
      <c r="E12" s="115">
        <v>0</v>
      </c>
      <c r="F12" s="116">
        <f t="shared" si="0"/>
        <v>-1</v>
      </c>
      <c r="G12" s="115">
        <v>8112</v>
      </c>
      <c r="H12" s="116" t="str">
        <f t="shared" si="0"/>
        <v>-</v>
      </c>
      <c r="I12" s="115">
        <v>60780</v>
      </c>
      <c r="J12" s="116">
        <f t="shared" si="0"/>
        <v>6.4926035502958577</v>
      </c>
      <c r="K12" s="115">
        <v>65148</v>
      </c>
      <c r="L12" s="116">
        <f t="shared" si="0"/>
        <v>7.1865745310957463E-2</v>
      </c>
      <c r="M12" s="115">
        <v>66545</v>
      </c>
      <c r="N12" s="116">
        <v>2.1443482532080838E-2</v>
      </c>
      <c r="O12" s="116">
        <v>4.6091207771996379E-2</v>
      </c>
    </row>
    <row r="13" spans="1:16" x14ac:dyDescent="0.25">
      <c r="A13" s="1" t="s">
        <v>78</v>
      </c>
      <c r="B13" s="114" t="s">
        <v>79</v>
      </c>
      <c r="C13" s="115">
        <v>65314</v>
      </c>
      <c r="D13" s="116">
        <v>-3.1265758951084188E-2</v>
      </c>
      <c r="E13" s="115">
        <v>0</v>
      </c>
      <c r="F13" s="116">
        <f t="shared" si="0"/>
        <v>-1</v>
      </c>
      <c r="G13" s="115">
        <v>18010</v>
      </c>
      <c r="H13" s="116" t="str">
        <f t="shared" si="0"/>
        <v>-</v>
      </c>
      <c r="I13" s="115">
        <v>53595</v>
      </c>
      <c r="J13" s="116">
        <f t="shared" si="0"/>
        <v>1.975846751804553</v>
      </c>
      <c r="K13" s="115">
        <v>58098</v>
      </c>
      <c r="L13" s="116">
        <f t="shared" si="0"/>
        <v>8.4019031626084484E-2</v>
      </c>
      <c r="M13" s="115">
        <v>77065</v>
      </c>
      <c r="N13" s="116">
        <v>0.32646562704396032</v>
      </c>
      <c r="O13" s="116">
        <v>0.17991548519459832</v>
      </c>
    </row>
    <row r="14" spans="1:16" x14ac:dyDescent="0.25">
      <c r="A14" s="1" t="s">
        <v>80</v>
      </c>
      <c r="B14" s="114" t="s">
        <v>81</v>
      </c>
      <c r="C14" s="115">
        <v>70924</v>
      </c>
      <c r="D14" s="116">
        <v>-6.2484302917344081E-2</v>
      </c>
      <c r="E14" s="115">
        <v>0</v>
      </c>
      <c r="F14" s="116">
        <f t="shared" si="0"/>
        <v>-1</v>
      </c>
      <c r="G14" s="115">
        <v>25023</v>
      </c>
      <c r="H14" s="116" t="str">
        <f t="shared" si="0"/>
        <v>-</v>
      </c>
      <c r="I14" s="115">
        <v>63207</v>
      </c>
      <c r="J14" s="116">
        <f t="shared" si="0"/>
        <v>1.5259561203692602</v>
      </c>
      <c r="K14" s="115">
        <v>71344</v>
      </c>
      <c r="L14" s="116">
        <f t="shared" si="0"/>
        <v>0.12873574129447696</v>
      </c>
      <c r="M14" s="115">
        <v>83393</v>
      </c>
      <c r="N14" s="116">
        <v>0.16888596097779773</v>
      </c>
      <c r="O14" s="116">
        <v>0.17580790705543969</v>
      </c>
    </row>
    <row r="15" spans="1:16" x14ac:dyDescent="0.25">
      <c r="A15" s="1" t="s">
        <v>82</v>
      </c>
      <c r="B15" s="114" t="s">
        <v>83</v>
      </c>
      <c r="C15" s="115">
        <v>72529</v>
      </c>
      <c r="D15" s="116">
        <v>-2.7761394101876724E-2</v>
      </c>
      <c r="E15" s="115">
        <v>0</v>
      </c>
      <c r="F15" s="116">
        <f t="shared" si="0"/>
        <v>-1</v>
      </c>
      <c r="G15" s="115">
        <v>41575</v>
      </c>
      <c r="H15" s="116" t="str">
        <f t="shared" si="0"/>
        <v>-</v>
      </c>
      <c r="I15" s="115">
        <v>73949</v>
      </c>
      <c r="J15" s="116">
        <f t="shared" si="0"/>
        <v>0.77868911605532176</v>
      </c>
      <c r="K15" s="115">
        <v>74357</v>
      </c>
      <c r="L15" s="116">
        <f t="shared" si="0"/>
        <v>5.5173159880457234E-3</v>
      </c>
      <c r="M15" s="115">
        <v>90048</v>
      </c>
      <c r="N15" s="116">
        <v>0.21102249956291952</v>
      </c>
      <c r="O15" s="116">
        <v>0.2415447614057824</v>
      </c>
    </row>
    <row r="16" spans="1:16" x14ac:dyDescent="0.25">
      <c r="A16" s="1" t="s">
        <v>84</v>
      </c>
      <c r="B16" s="114" t="s">
        <v>85</v>
      </c>
      <c r="C16" s="115">
        <v>76074</v>
      </c>
      <c r="D16" s="116">
        <v>-0.10513809815084929</v>
      </c>
      <c r="E16" s="115">
        <v>21705</v>
      </c>
      <c r="F16" s="116">
        <f t="shared" si="0"/>
        <v>-0.71468570076504456</v>
      </c>
      <c r="G16" s="115">
        <v>50036</v>
      </c>
      <c r="H16" s="116">
        <f t="shared" si="0"/>
        <v>1.3052752821930431</v>
      </c>
      <c r="I16" s="115">
        <v>65748</v>
      </c>
      <c r="J16" s="116">
        <f t="shared" si="0"/>
        <v>0.31401390998481093</v>
      </c>
      <c r="K16" s="115">
        <v>73184</v>
      </c>
      <c r="L16" s="116">
        <f t="shared" si="0"/>
        <v>0.11309849729269339</v>
      </c>
      <c r="M16" s="115">
        <v>89034</v>
      </c>
      <c r="N16" s="116">
        <v>0.21657739396589415</v>
      </c>
      <c r="O16" s="116">
        <v>0.17036043852038807</v>
      </c>
    </row>
    <row r="17" spans="1:16" x14ac:dyDescent="0.25">
      <c r="A17" s="1" t="s">
        <v>86</v>
      </c>
      <c r="B17" s="114" t="s">
        <v>87</v>
      </c>
      <c r="C17" s="115">
        <v>69073</v>
      </c>
      <c r="D17" s="116">
        <v>-3.9345219882617966E-2</v>
      </c>
      <c r="E17" s="115">
        <v>17561</v>
      </c>
      <c r="F17" s="116">
        <f t="shared" si="0"/>
        <v>-0.74576173034325999</v>
      </c>
      <c r="G17" s="115">
        <v>48518</v>
      </c>
      <c r="H17" s="116">
        <f t="shared" si="0"/>
        <v>1.7628267182962247</v>
      </c>
      <c r="I17" s="115">
        <v>62173</v>
      </c>
      <c r="J17" s="116">
        <f t="shared" si="0"/>
        <v>0.28144193907415804</v>
      </c>
      <c r="K17" s="115">
        <v>71851</v>
      </c>
      <c r="L17" s="116">
        <f t="shared" si="0"/>
        <v>0.15566242581184753</v>
      </c>
      <c r="M17" s="115"/>
      <c r="N17" s="116"/>
      <c r="O17" s="116"/>
    </row>
    <row r="18" spans="1:16" x14ac:dyDescent="0.25">
      <c r="A18" s="1" t="s">
        <v>88</v>
      </c>
      <c r="B18" s="114" t="s">
        <v>89</v>
      </c>
      <c r="C18" s="115">
        <v>66991</v>
      </c>
      <c r="D18" s="116">
        <v>-9.7705906698989375E-3</v>
      </c>
      <c r="E18" s="115">
        <v>14861</v>
      </c>
      <c r="F18" s="116">
        <f t="shared" si="0"/>
        <v>-0.77816423101610666</v>
      </c>
      <c r="G18" s="115">
        <v>52374</v>
      </c>
      <c r="H18" s="116">
        <f t="shared" si="0"/>
        <v>2.5242581252943945</v>
      </c>
      <c r="I18" s="115">
        <v>64171</v>
      </c>
      <c r="J18" s="116">
        <f t="shared" si="0"/>
        <v>0.22524535074655372</v>
      </c>
      <c r="K18" s="115">
        <v>70925</v>
      </c>
      <c r="L18" s="116">
        <f t="shared" si="0"/>
        <v>0.10525003506256714</v>
      </c>
      <c r="M18" s="115"/>
      <c r="N18" s="116"/>
      <c r="O18" s="116"/>
    </row>
    <row r="19" spans="1:16" x14ac:dyDescent="0.25">
      <c r="A19" s="1" t="s">
        <v>90</v>
      </c>
      <c r="B19" s="114" t="s">
        <v>91</v>
      </c>
      <c r="C19" s="115">
        <v>66714</v>
      </c>
      <c r="D19" s="116">
        <v>5.5668080258244101E-2</v>
      </c>
      <c r="E19" s="115">
        <v>6170</v>
      </c>
      <c r="F19" s="116">
        <f t="shared" si="0"/>
        <v>-0.90751566387864613</v>
      </c>
      <c r="G19" s="115">
        <v>47468</v>
      </c>
      <c r="H19" s="116">
        <f t="shared" si="0"/>
        <v>6.6933549432739063</v>
      </c>
      <c r="I19" s="115">
        <v>61752</v>
      </c>
      <c r="J19" s="116">
        <f t="shared" si="0"/>
        <v>0.30091851352490107</v>
      </c>
      <c r="K19" s="115">
        <v>66055</v>
      </c>
      <c r="L19" s="116">
        <f t="shared" si="0"/>
        <v>6.9681953620935433E-2</v>
      </c>
      <c r="M19" s="115"/>
      <c r="N19" s="116"/>
      <c r="O19" s="116"/>
    </row>
    <row r="20" spans="1:16" x14ac:dyDescent="0.25">
      <c r="A20" s="1" t="s">
        <v>92</v>
      </c>
      <c r="B20" s="114" t="s">
        <v>93</v>
      </c>
      <c r="C20" s="115">
        <v>62015</v>
      </c>
      <c r="D20" s="116">
        <v>2.2101723967432596E-2</v>
      </c>
      <c r="E20" s="115">
        <v>8912</v>
      </c>
      <c r="F20" s="116">
        <f t="shared" si="0"/>
        <v>-0.85629283237926312</v>
      </c>
      <c r="G20" s="115">
        <v>44151</v>
      </c>
      <c r="H20" s="116">
        <f t="shared" si="0"/>
        <v>3.9541068222621183</v>
      </c>
      <c r="I20" s="115">
        <v>61100</v>
      </c>
      <c r="J20" s="116">
        <f t="shared" si="0"/>
        <v>0.38388711467463921</v>
      </c>
      <c r="K20" s="115">
        <v>62539</v>
      </c>
      <c r="L20" s="116">
        <f t="shared" si="0"/>
        <v>2.3551554828150634E-2</v>
      </c>
      <c r="M20" s="115"/>
      <c r="N20" s="116"/>
      <c r="O20" s="116"/>
    </row>
    <row r="21" spans="1:16" ht="15.75" x14ac:dyDescent="0.25">
      <c r="A21" s="1" t="s">
        <v>0</v>
      </c>
      <c r="B21" s="117" t="s">
        <v>30</v>
      </c>
      <c r="C21" s="118">
        <v>791721</v>
      </c>
      <c r="D21" s="119">
        <v>-3.0745499397063059E-2</v>
      </c>
      <c r="E21" s="118">
        <v>225835</v>
      </c>
      <c r="F21" s="119">
        <f t="shared" si="0"/>
        <v>-0.71475431370394371</v>
      </c>
      <c r="G21" s="118">
        <v>354204</v>
      </c>
      <c r="H21" s="119">
        <f t="shared" si="0"/>
        <v>0.56841942125888378</v>
      </c>
      <c r="I21" s="118">
        <v>710225</v>
      </c>
      <c r="J21" s="119">
        <f t="shared" si="0"/>
        <v>1.0051298121986201</v>
      </c>
      <c r="K21" s="118">
        <v>797848</v>
      </c>
      <c r="L21" s="119">
        <f t="shared" si="0"/>
        <v>0.12337357879545219</v>
      </c>
      <c r="M21" s="118">
        <v>613713</v>
      </c>
      <c r="N21" s="119">
        <v>0.16569543266765185</v>
      </c>
      <c r="O21" s="119">
        <v>0.16469992105183251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237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15001</v>
      </c>
      <c r="D31" s="116">
        <v>-0.10809203876568163</v>
      </c>
      <c r="E31" s="115">
        <v>19992</v>
      </c>
      <c r="F31" s="116">
        <f t="shared" ref="F31:L43" si="1">IFERROR(E31/C31-1,"-")</f>
        <v>0.33271115258982742</v>
      </c>
      <c r="G31" s="115">
        <v>2136</v>
      </c>
      <c r="H31" s="116">
        <f t="shared" si="1"/>
        <v>-0.89315726290516206</v>
      </c>
      <c r="I31" s="115">
        <v>12392</v>
      </c>
      <c r="J31" s="116">
        <f t="shared" si="1"/>
        <v>4.8014981273408237</v>
      </c>
      <c r="K31" s="115">
        <v>18745</v>
      </c>
      <c r="L31" s="116">
        <f t="shared" si="1"/>
        <v>0.51266946417043258</v>
      </c>
      <c r="M31" s="115">
        <v>17189</v>
      </c>
      <c r="N31" s="116">
        <v>-8.3008802347292576E-2</v>
      </c>
      <c r="O31" s="116">
        <v>0.14585694287047524</v>
      </c>
    </row>
    <row r="32" spans="1:16" x14ac:dyDescent="0.25">
      <c r="B32" s="114" t="s">
        <v>73</v>
      </c>
      <c r="C32" s="115">
        <v>15850</v>
      </c>
      <c r="D32" s="116">
        <v>3.3852977627030212E-2</v>
      </c>
      <c r="E32" s="115">
        <v>19508</v>
      </c>
      <c r="F32" s="116">
        <f t="shared" si="1"/>
        <v>0.23078864353312301</v>
      </c>
      <c r="G32" s="115">
        <v>2964</v>
      </c>
      <c r="H32" s="116">
        <f t="shared" si="1"/>
        <v>-0.84806233340168136</v>
      </c>
      <c r="I32" s="115">
        <v>19887</v>
      </c>
      <c r="J32" s="116">
        <f t="shared" si="1"/>
        <v>5.7095141700404861</v>
      </c>
      <c r="K32" s="115">
        <v>18181</v>
      </c>
      <c r="L32" s="116">
        <f t="shared" si="1"/>
        <v>-8.5784683461557765E-2</v>
      </c>
      <c r="M32" s="115">
        <v>18681</v>
      </c>
      <c r="N32" s="116">
        <v>2.7501237555690006E-2</v>
      </c>
      <c r="O32" s="116">
        <v>0.17861198738170336</v>
      </c>
    </row>
    <row r="33" spans="2:16" x14ac:dyDescent="0.25">
      <c r="B33" s="114" t="s">
        <v>75</v>
      </c>
      <c r="C33" s="115">
        <v>23828</v>
      </c>
      <c r="D33" s="116">
        <v>-0.20620960756879203</v>
      </c>
      <c r="E33" s="115">
        <v>7560</v>
      </c>
      <c r="F33" s="116">
        <f t="shared" si="1"/>
        <v>-0.68272620446533483</v>
      </c>
      <c r="G33" s="115">
        <v>3489</v>
      </c>
      <c r="H33" s="116">
        <f t="shared" si="1"/>
        <v>-0.53849206349206347</v>
      </c>
      <c r="I33" s="115">
        <v>21912</v>
      </c>
      <c r="J33" s="116">
        <f t="shared" si="1"/>
        <v>5.2803095442820291</v>
      </c>
      <c r="K33" s="115">
        <v>25120</v>
      </c>
      <c r="L33" s="116">
        <f t="shared" si="1"/>
        <v>0.14640379700620665</v>
      </c>
      <c r="M33" s="115">
        <v>25095</v>
      </c>
      <c r="N33" s="116">
        <v>-9.9522292993625694E-4</v>
      </c>
      <c r="O33" s="116">
        <v>5.3172737955346605E-2</v>
      </c>
    </row>
    <row r="34" spans="2:16" x14ac:dyDescent="0.25">
      <c r="B34" s="114" t="s">
        <v>77</v>
      </c>
      <c r="C34" s="115">
        <v>32525</v>
      </c>
      <c r="D34" s="116">
        <v>7.9094920540128122E-2</v>
      </c>
      <c r="E34" s="115">
        <v>0</v>
      </c>
      <c r="F34" s="116">
        <f t="shared" si="1"/>
        <v>-1</v>
      </c>
      <c r="G34" s="115">
        <v>4130</v>
      </c>
      <c r="H34" s="116" t="str">
        <f t="shared" si="1"/>
        <v>-</v>
      </c>
      <c r="I34" s="115">
        <v>29771</v>
      </c>
      <c r="J34" s="116">
        <f t="shared" si="1"/>
        <v>6.2084745762711862</v>
      </c>
      <c r="K34" s="115">
        <v>30357</v>
      </c>
      <c r="L34" s="116">
        <f t="shared" si="1"/>
        <v>1.9683584696516654E-2</v>
      </c>
      <c r="M34" s="115">
        <v>29692</v>
      </c>
      <c r="N34" s="116">
        <v>-2.1905985439931497E-2</v>
      </c>
      <c r="O34" s="116">
        <v>-8.7102229054573432E-2</v>
      </c>
    </row>
    <row r="35" spans="2:16" x14ac:dyDescent="0.25">
      <c r="B35" s="114" t="s">
        <v>79</v>
      </c>
      <c r="C35" s="115">
        <v>38671</v>
      </c>
      <c r="D35" s="116">
        <v>4.7001489102477256E-2</v>
      </c>
      <c r="E35" s="115">
        <v>0</v>
      </c>
      <c r="F35" s="116">
        <f t="shared" si="1"/>
        <v>-1</v>
      </c>
      <c r="G35" s="115">
        <v>10368</v>
      </c>
      <c r="H35" s="116" t="str">
        <f t="shared" si="1"/>
        <v>-</v>
      </c>
      <c r="I35" s="115">
        <v>31151</v>
      </c>
      <c r="J35" s="116">
        <f t="shared" si="1"/>
        <v>2.0045331790123457</v>
      </c>
      <c r="K35" s="115">
        <v>31312</v>
      </c>
      <c r="L35" s="116">
        <f t="shared" si="1"/>
        <v>5.1683734069531972E-3</v>
      </c>
      <c r="M35" s="115">
        <v>41525</v>
      </c>
      <c r="N35" s="116">
        <v>0.32616888094021457</v>
      </c>
      <c r="O35" s="116">
        <v>7.3802073905510523E-2</v>
      </c>
    </row>
    <row r="36" spans="2:16" x14ac:dyDescent="0.25">
      <c r="B36" s="114" t="s">
        <v>81</v>
      </c>
      <c r="C36" s="115">
        <v>41845</v>
      </c>
      <c r="D36" s="116">
        <v>-4.1409838406435417E-3</v>
      </c>
      <c r="E36" s="115">
        <v>0</v>
      </c>
      <c r="F36" s="116">
        <f t="shared" si="1"/>
        <v>-1</v>
      </c>
      <c r="G36" s="115">
        <v>16084</v>
      </c>
      <c r="H36" s="116" t="str">
        <f t="shared" si="1"/>
        <v>-</v>
      </c>
      <c r="I36" s="115">
        <v>38004</v>
      </c>
      <c r="J36" s="116">
        <f t="shared" si="1"/>
        <v>1.3628450634170606</v>
      </c>
      <c r="K36" s="115">
        <v>41665</v>
      </c>
      <c r="L36" s="116">
        <f t="shared" si="1"/>
        <v>9.6331965056309921E-2</v>
      </c>
      <c r="M36" s="115">
        <v>44993</v>
      </c>
      <c r="N36" s="116">
        <v>7.987519500780027E-2</v>
      </c>
      <c r="O36" s="116">
        <v>7.5230015533516603E-2</v>
      </c>
    </row>
    <row r="37" spans="2:16" x14ac:dyDescent="0.25">
      <c r="B37" s="114" t="s">
        <v>83</v>
      </c>
      <c r="C37" s="115">
        <v>38654</v>
      </c>
      <c r="D37" s="116">
        <v>1.5580252752160906E-2</v>
      </c>
      <c r="E37" s="115">
        <v>0</v>
      </c>
      <c r="F37" s="116">
        <f t="shared" si="1"/>
        <v>-1</v>
      </c>
      <c r="G37" s="115">
        <v>27705</v>
      </c>
      <c r="H37" s="116" t="str">
        <f t="shared" si="1"/>
        <v>-</v>
      </c>
      <c r="I37" s="115">
        <v>43951</v>
      </c>
      <c r="J37" s="116">
        <f t="shared" si="1"/>
        <v>0.58639234795163331</v>
      </c>
      <c r="K37" s="115">
        <v>40381</v>
      </c>
      <c r="L37" s="116">
        <f t="shared" si="1"/>
        <v>-8.1226820777684283E-2</v>
      </c>
      <c r="M37" s="115">
        <v>46418</v>
      </c>
      <c r="N37" s="116">
        <v>0.14950100294693058</v>
      </c>
      <c r="O37" s="116">
        <v>0.20085890205412116</v>
      </c>
    </row>
    <row r="38" spans="2:16" x14ac:dyDescent="0.25">
      <c r="B38" s="114" t="s">
        <v>85</v>
      </c>
      <c r="C38" s="115">
        <v>41294</v>
      </c>
      <c r="D38" s="116">
        <v>-0.13500492259997066</v>
      </c>
      <c r="E38" s="115">
        <v>14514</v>
      </c>
      <c r="F38" s="116">
        <f t="shared" si="1"/>
        <v>-0.64852036615488928</v>
      </c>
      <c r="G38" s="115">
        <v>32855</v>
      </c>
      <c r="H38" s="116">
        <f t="shared" si="1"/>
        <v>1.2636764503238251</v>
      </c>
      <c r="I38" s="115">
        <v>37614</v>
      </c>
      <c r="J38" s="116">
        <f t="shared" si="1"/>
        <v>0.14484857708111409</v>
      </c>
      <c r="K38" s="115">
        <v>37101</v>
      </c>
      <c r="L38" s="116">
        <f t="shared" si="1"/>
        <v>-1.3638538841920567E-2</v>
      </c>
      <c r="M38" s="115">
        <v>47635</v>
      </c>
      <c r="N38" s="116">
        <v>0.28392765693647082</v>
      </c>
      <c r="O38" s="116">
        <v>0.15355741754250007</v>
      </c>
    </row>
    <row r="39" spans="2:16" x14ac:dyDescent="0.25">
      <c r="B39" s="114" t="s">
        <v>87</v>
      </c>
      <c r="C39" s="115">
        <v>32388</v>
      </c>
      <c r="D39" s="116">
        <v>6.057217407510862E-3</v>
      </c>
      <c r="E39" s="115">
        <v>13494</v>
      </c>
      <c r="F39" s="116">
        <f t="shared" si="1"/>
        <v>-0.58336420896628383</v>
      </c>
      <c r="G39" s="115">
        <v>27292</v>
      </c>
      <c r="H39" s="116">
        <f t="shared" si="1"/>
        <v>1.0225285311990513</v>
      </c>
      <c r="I39" s="115">
        <v>32660</v>
      </c>
      <c r="J39" s="116">
        <f t="shared" si="1"/>
        <v>0.19668767404367582</v>
      </c>
      <c r="K39" s="115">
        <v>34430</v>
      </c>
      <c r="L39" s="116">
        <f t="shared" si="1"/>
        <v>5.4194733619105984E-2</v>
      </c>
      <c r="M39" s="115"/>
      <c r="N39" s="116" t="s">
        <v>236</v>
      </c>
      <c r="O39" s="116" t="s">
        <v>236</v>
      </c>
    </row>
    <row r="40" spans="2:16" x14ac:dyDescent="0.25">
      <c r="B40" s="114" t="s">
        <v>89</v>
      </c>
      <c r="C40" s="115">
        <v>28745</v>
      </c>
      <c r="D40" s="116">
        <v>6.4775910364145428E-3</v>
      </c>
      <c r="E40" s="115">
        <v>10718</v>
      </c>
      <c r="F40" s="116">
        <f t="shared" si="1"/>
        <v>-0.62713515393981556</v>
      </c>
      <c r="G40" s="115">
        <v>24336</v>
      </c>
      <c r="H40" s="116">
        <f t="shared" si="1"/>
        <v>1.2705728680724016</v>
      </c>
      <c r="I40" s="115">
        <v>30437</v>
      </c>
      <c r="J40" s="116">
        <f t="shared" si="1"/>
        <v>0.25069855358316895</v>
      </c>
      <c r="K40" s="115">
        <v>27145</v>
      </c>
      <c r="L40" s="116">
        <f t="shared" si="1"/>
        <v>-0.10815783421493574</v>
      </c>
      <c r="M40" s="115"/>
      <c r="N40" s="116" t="s">
        <v>236</v>
      </c>
      <c r="O40" s="116" t="s">
        <v>236</v>
      </c>
    </row>
    <row r="41" spans="2:16" x14ac:dyDescent="0.25">
      <c r="B41" s="114" t="s">
        <v>91</v>
      </c>
      <c r="C41" s="115">
        <v>24381</v>
      </c>
      <c r="D41" s="116">
        <v>0.25513513513513519</v>
      </c>
      <c r="E41" s="115">
        <v>3323</v>
      </c>
      <c r="F41" s="116">
        <f t="shared" si="1"/>
        <v>-0.86370534432549939</v>
      </c>
      <c r="G41" s="115">
        <v>14014</v>
      </c>
      <c r="H41" s="116">
        <f t="shared" si="1"/>
        <v>3.2172735479987962</v>
      </c>
      <c r="I41" s="115">
        <v>21959</v>
      </c>
      <c r="J41" s="116">
        <f t="shared" si="1"/>
        <v>0.566933066933067</v>
      </c>
      <c r="K41" s="115">
        <v>18241</v>
      </c>
      <c r="L41" s="116">
        <f t="shared" si="1"/>
        <v>-0.16931554260212212</v>
      </c>
      <c r="M41" s="115"/>
      <c r="N41" s="116" t="s">
        <v>236</v>
      </c>
      <c r="O41" s="116" t="s">
        <v>236</v>
      </c>
    </row>
    <row r="42" spans="2:16" x14ac:dyDescent="0.25">
      <c r="B42" s="114" t="s">
        <v>93</v>
      </c>
      <c r="C42" s="115">
        <v>23101</v>
      </c>
      <c r="D42" s="116">
        <v>0.21182395215863181</v>
      </c>
      <c r="E42" s="115">
        <v>4935</v>
      </c>
      <c r="F42" s="116">
        <f t="shared" si="1"/>
        <v>-0.78637288429072338</v>
      </c>
      <c r="G42" s="115">
        <v>16320</v>
      </c>
      <c r="H42" s="116">
        <f t="shared" si="1"/>
        <v>2.3069908814589666</v>
      </c>
      <c r="I42" s="115">
        <v>22605</v>
      </c>
      <c r="J42" s="116">
        <f t="shared" si="1"/>
        <v>0.38511029411764697</v>
      </c>
      <c r="K42" s="115">
        <v>19245</v>
      </c>
      <c r="L42" s="116">
        <f t="shared" si="1"/>
        <v>-0.14863968148639684</v>
      </c>
      <c r="M42" s="115"/>
      <c r="N42" s="116" t="s">
        <v>236</v>
      </c>
      <c r="O42" s="116" t="s">
        <v>236</v>
      </c>
    </row>
    <row r="43" spans="2:16" ht="15.75" x14ac:dyDescent="0.25">
      <c r="B43" s="117" t="s">
        <v>30</v>
      </c>
      <c r="C43" s="118">
        <v>356283</v>
      </c>
      <c r="D43" s="119">
        <v>-5.8938434595146028E-5</v>
      </c>
      <c r="E43" s="118">
        <v>103133</v>
      </c>
      <c r="F43" s="119">
        <f t="shared" si="1"/>
        <v>-0.71053067364987943</v>
      </c>
      <c r="G43" s="118">
        <v>181693</v>
      </c>
      <c r="H43" s="119">
        <f t="shared" si="1"/>
        <v>0.76173484723609319</v>
      </c>
      <c r="I43" s="118">
        <v>342343</v>
      </c>
      <c r="J43" s="119">
        <f t="shared" si="1"/>
        <v>0.8841837605191174</v>
      </c>
      <c r="K43" s="118">
        <v>341923</v>
      </c>
      <c r="L43" s="119">
        <f t="shared" si="1"/>
        <v>-1.2268397484394011E-3</v>
      </c>
      <c r="M43" s="118">
        <v>271228</v>
      </c>
      <c r="N43" s="119">
        <v>0.11679884049377831</v>
      </c>
      <c r="O43" s="119">
        <v>9.5127347901222681E-2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238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12483</v>
      </c>
      <c r="D53" s="116">
        <v>-2.1248235847577179E-2</v>
      </c>
      <c r="E53" s="115">
        <v>16449</v>
      </c>
      <c r="F53" s="116">
        <f>IFERROR(E53/C53-1,"-")</f>
        <v>0.31771208844027887</v>
      </c>
      <c r="G53" s="115">
        <v>1035</v>
      </c>
      <c r="H53" s="116">
        <f>IFERROR(G53/E53-1,"-")</f>
        <v>-0.9370782418384096</v>
      </c>
      <c r="I53" s="115">
        <v>9244</v>
      </c>
      <c r="J53" s="116">
        <f>IFERROR(I53/G53-1,"-")</f>
        <v>7.931400966183574</v>
      </c>
      <c r="K53" s="115">
        <v>15131</v>
      </c>
      <c r="L53" s="116">
        <f>IFERROR(K53/I53-1,"-")</f>
        <v>0.63684552141929895</v>
      </c>
      <c r="M53" s="115">
        <v>13891</v>
      </c>
      <c r="N53" s="116">
        <v>-8.1950961602009098E-2</v>
      </c>
      <c r="O53" s="116">
        <v>0.11279339902267083</v>
      </c>
    </row>
    <row r="54" spans="1:16" x14ac:dyDescent="0.25">
      <c r="A54" s="1">
        <v>2</v>
      </c>
      <c r="B54" s="114" t="s">
        <v>73</v>
      </c>
      <c r="C54" s="115">
        <v>13158</v>
      </c>
      <c r="D54" s="116">
        <v>0.17629179331306988</v>
      </c>
      <c r="E54" s="115">
        <v>15519</v>
      </c>
      <c r="F54" s="116">
        <f t="shared" ref="F54:L65" si="2">IFERROR(E54/C54-1,"-")</f>
        <v>0.17943456452348383</v>
      </c>
      <c r="G54" s="115">
        <v>1123</v>
      </c>
      <c r="H54" s="116">
        <f t="shared" si="2"/>
        <v>-0.92763709001868677</v>
      </c>
      <c r="I54" s="115">
        <v>13995</v>
      </c>
      <c r="J54" s="116">
        <f t="shared" si="2"/>
        <v>11.462154942119323</v>
      </c>
      <c r="K54" s="115">
        <v>15141</v>
      </c>
      <c r="L54" s="116">
        <f t="shared" si="2"/>
        <v>8.1886387995712795E-2</v>
      </c>
      <c r="M54" s="115">
        <v>15143</v>
      </c>
      <c r="N54" s="116">
        <v>1.3209167162009372E-4</v>
      </c>
      <c r="O54" s="116">
        <v>0.150858793129655</v>
      </c>
    </row>
    <row r="55" spans="1:16" x14ac:dyDescent="0.25">
      <c r="A55" s="1">
        <v>3</v>
      </c>
      <c r="B55" s="114" t="s">
        <v>75</v>
      </c>
      <c r="C55" s="115">
        <v>19921</v>
      </c>
      <c r="D55" s="116">
        <v>-9.0282217554114585E-2</v>
      </c>
      <c r="E55" s="115">
        <v>6340</v>
      </c>
      <c r="F55" s="116">
        <f t="shared" si="2"/>
        <v>-0.68174288439335373</v>
      </c>
      <c r="G55" s="115">
        <v>1764</v>
      </c>
      <c r="H55" s="116">
        <f t="shared" si="2"/>
        <v>-0.7217665615141956</v>
      </c>
      <c r="I55" s="115">
        <v>16558</v>
      </c>
      <c r="J55" s="116">
        <f t="shared" si="2"/>
        <v>8.3866213151927429</v>
      </c>
      <c r="K55" s="115">
        <v>19982</v>
      </c>
      <c r="L55" s="116">
        <f t="shared" si="2"/>
        <v>0.2067882594516246</v>
      </c>
      <c r="M55" s="115">
        <v>19127</v>
      </c>
      <c r="N55" s="116">
        <v>-4.2788509658692853E-2</v>
      </c>
      <c r="O55" s="116">
        <v>-3.9857436875658903E-2</v>
      </c>
    </row>
    <row r="56" spans="1:16" x14ac:dyDescent="0.25">
      <c r="A56" s="1">
        <v>4</v>
      </c>
      <c r="B56" s="114" t="s">
        <v>77</v>
      </c>
      <c r="C56" s="115">
        <v>26666</v>
      </c>
      <c r="D56" s="116">
        <v>0.1367550515815501</v>
      </c>
      <c r="E56" s="115">
        <v>0</v>
      </c>
      <c r="F56" s="116">
        <f t="shared" si="2"/>
        <v>-1</v>
      </c>
      <c r="G56" s="115">
        <v>2509</v>
      </c>
      <c r="H56" s="116" t="str">
        <f t="shared" si="2"/>
        <v>-</v>
      </c>
      <c r="I56" s="115">
        <v>19780</v>
      </c>
      <c r="J56" s="116">
        <f t="shared" si="2"/>
        <v>6.883618971701873</v>
      </c>
      <c r="K56" s="115">
        <v>21271</v>
      </c>
      <c r="L56" s="116">
        <f t="shared" si="2"/>
        <v>7.5379170879676494E-2</v>
      </c>
      <c r="M56" s="115">
        <v>21707</v>
      </c>
      <c r="N56" s="116">
        <v>2.0497390813783989E-2</v>
      </c>
      <c r="O56" s="116">
        <v>-0.18596714917872947</v>
      </c>
    </row>
    <row r="57" spans="1:16" x14ac:dyDescent="0.25">
      <c r="A57" s="1">
        <v>5</v>
      </c>
      <c r="B57" s="114" t="s">
        <v>79</v>
      </c>
      <c r="C57" s="115">
        <v>30645</v>
      </c>
      <c r="D57" s="116">
        <v>3.1609775802868167E-2</v>
      </c>
      <c r="E57" s="115">
        <v>0</v>
      </c>
      <c r="F57" s="116">
        <f t="shared" si="2"/>
        <v>-1</v>
      </c>
      <c r="G57" s="115">
        <v>5166</v>
      </c>
      <c r="H57" s="116" t="str">
        <f t="shared" si="2"/>
        <v>-</v>
      </c>
      <c r="I57" s="115">
        <v>22561</v>
      </c>
      <c r="J57" s="116">
        <f t="shared" si="2"/>
        <v>3.3672086720867211</v>
      </c>
      <c r="K57" s="115">
        <v>22383</v>
      </c>
      <c r="L57" s="116">
        <f t="shared" si="2"/>
        <v>-7.8897212003014028E-3</v>
      </c>
      <c r="M57" s="115">
        <v>27547</v>
      </c>
      <c r="N57" s="116">
        <v>0.23071080730911864</v>
      </c>
      <c r="O57" s="116">
        <v>-0.10109316364822973</v>
      </c>
    </row>
    <row r="58" spans="1:16" x14ac:dyDescent="0.25">
      <c r="A58" s="1">
        <v>6</v>
      </c>
      <c r="B58" s="114" t="s">
        <v>81</v>
      </c>
      <c r="C58" s="115">
        <v>33765</v>
      </c>
      <c r="D58" s="116">
        <v>3.8891111042737236E-2</v>
      </c>
      <c r="E58" s="115">
        <v>0</v>
      </c>
      <c r="F58" s="116">
        <f t="shared" si="2"/>
        <v>-1</v>
      </c>
      <c r="G58" s="115">
        <v>9694</v>
      </c>
      <c r="H58" s="116" t="str">
        <f t="shared" si="2"/>
        <v>-</v>
      </c>
      <c r="I58" s="115">
        <v>29162</v>
      </c>
      <c r="J58" s="116">
        <f t="shared" si="2"/>
        <v>2.0082525273364968</v>
      </c>
      <c r="K58" s="115">
        <v>28739</v>
      </c>
      <c r="L58" s="116">
        <f t="shared" si="2"/>
        <v>-1.450517797133255E-2</v>
      </c>
      <c r="M58" s="115">
        <v>29587</v>
      </c>
      <c r="N58" s="116">
        <v>2.9506941786422658E-2</v>
      </c>
      <c r="O58" s="116">
        <v>-0.1237375981045461</v>
      </c>
    </row>
    <row r="59" spans="1:16" x14ac:dyDescent="0.25">
      <c r="A59" s="1">
        <v>7</v>
      </c>
      <c r="B59" s="114" t="s">
        <v>83</v>
      </c>
      <c r="C59" s="115">
        <v>29343</v>
      </c>
      <c r="D59" s="116">
        <v>8.4007536296132113E-2</v>
      </c>
      <c r="E59" s="115">
        <v>0</v>
      </c>
      <c r="F59" s="116">
        <f t="shared" si="2"/>
        <v>-1</v>
      </c>
      <c r="G59" s="115">
        <v>17914</v>
      </c>
      <c r="H59" s="116" t="str">
        <f t="shared" si="2"/>
        <v>-</v>
      </c>
      <c r="I59" s="115">
        <v>27917</v>
      </c>
      <c r="J59" s="116">
        <f t="shared" si="2"/>
        <v>0.55839008596628337</v>
      </c>
      <c r="K59" s="115">
        <v>27261</v>
      </c>
      <c r="L59" s="116">
        <f t="shared" si="2"/>
        <v>-2.349822688684311E-2</v>
      </c>
      <c r="M59" s="115">
        <v>31281</v>
      </c>
      <c r="N59" s="116">
        <v>0.14746340926598434</v>
      </c>
      <c r="O59" s="116">
        <v>6.6046416521827966E-2</v>
      </c>
    </row>
    <row r="60" spans="1:16" x14ac:dyDescent="0.25">
      <c r="A60" s="1">
        <v>8</v>
      </c>
      <c r="B60" s="114" t="s">
        <v>85</v>
      </c>
      <c r="C60" s="115">
        <v>32585</v>
      </c>
      <c r="D60" s="116">
        <v>-4.6887796887796873E-2</v>
      </c>
      <c r="E60" s="115">
        <v>10383</v>
      </c>
      <c r="F60" s="116">
        <f t="shared" si="2"/>
        <v>-0.68135645235537823</v>
      </c>
      <c r="G60" s="115">
        <v>23069</v>
      </c>
      <c r="H60" s="116">
        <f t="shared" si="2"/>
        <v>1.2218048733506692</v>
      </c>
      <c r="I60" s="115">
        <v>27261</v>
      </c>
      <c r="J60" s="116">
        <f t="shared" si="2"/>
        <v>0.18171572239802325</v>
      </c>
      <c r="K60" s="115">
        <v>28059</v>
      </c>
      <c r="L60" s="116">
        <f t="shared" si="2"/>
        <v>2.9272587212501477E-2</v>
      </c>
      <c r="M60" s="115">
        <v>34534</v>
      </c>
      <c r="N60" s="116">
        <v>0.23076374781709963</v>
      </c>
      <c r="O60" s="116">
        <v>5.9812797299370946E-2</v>
      </c>
    </row>
    <row r="61" spans="1:16" x14ac:dyDescent="0.25">
      <c r="A61" s="1">
        <v>9</v>
      </c>
      <c r="B61" s="114" t="s">
        <v>87</v>
      </c>
      <c r="C61" s="115">
        <v>25304</v>
      </c>
      <c r="D61" s="116">
        <v>7.3340402969247043E-2</v>
      </c>
      <c r="E61" s="115">
        <v>10136</v>
      </c>
      <c r="F61" s="116">
        <f t="shared" si="2"/>
        <v>-0.5994309200126462</v>
      </c>
      <c r="G61" s="115">
        <v>18763</v>
      </c>
      <c r="H61" s="116">
        <f t="shared" si="2"/>
        <v>0.85112470402525653</v>
      </c>
      <c r="I61" s="115">
        <v>24649</v>
      </c>
      <c r="J61" s="116">
        <f t="shared" si="2"/>
        <v>0.31370249960027707</v>
      </c>
      <c r="K61" s="115">
        <v>23246</v>
      </c>
      <c r="L61" s="116">
        <f t="shared" si="2"/>
        <v>-5.6919144792892173E-2</v>
      </c>
      <c r="M61" s="115"/>
      <c r="N61" s="116" t="s">
        <v>236</v>
      </c>
      <c r="O61" s="116" t="s">
        <v>236</v>
      </c>
    </row>
    <row r="62" spans="1:16" x14ac:dyDescent="0.25">
      <c r="A62" s="1">
        <v>10</v>
      </c>
      <c r="B62" s="114" t="s">
        <v>89</v>
      </c>
      <c r="C62" s="115">
        <v>22270</v>
      </c>
      <c r="D62" s="116">
        <v>0.11122199491043361</v>
      </c>
      <c r="E62" s="115">
        <v>6283</v>
      </c>
      <c r="F62" s="116">
        <f t="shared" si="2"/>
        <v>-0.71787157611136054</v>
      </c>
      <c r="G62" s="115">
        <v>14277</v>
      </c>
      <c r="H62" s="116">
        <f t="shared" si="2"/>
        <v>1.2723221391055231</v>
      </c>
      <c r="I62" s="115">
        <v>19972</v>
      </c>
      <c r="J62" s="116">
        <f t="shared" si="2"/>
        <v>0.39889332492820628</v>
      </c>
      <c r="K62" s="115">
        <v>20489</v>
      </c>
      <c r="L62" s="116">
        <f t="shared" si="2"/>
        <v>2.588624073703194E-2</v>
      </c>
      <c r="M62" s="115"/>
      <c r="N62" s="116" t="s">
        <v>236</v>
      </c>
      <c r="O62" s="116" t="s">
        <v>236</v>
      </c>
    </row>
    <row r="63" spans="1:16" x14ac:dyDescent="0.25">
      <c r="A63" s="1">
        <v>11</v>
      </c>
      <c r="B63" s="114" t="s">
        <v>91</v>
      </c>
      <c r="C63" s="115">
        <v>19221</v>
      </c>
      <c r="D63" s="116">
        <v>0.23599768503633212</v>
      </c>
      <c r="E63" s="115">
        <v>1583</v>
      </c>
      <c r="F63" s="116">
        <f t="shared" si="2"/>
        <v>-0.917642162218407</v>
      </c>
      <c r="G63" s="115">
        <v>9457</v>
      </c>
      <c r="H63" s="116">
        <f t="shared" si="2"/>
        <v>4.9740998104864182</v>
      </c>
      <c r="I63" s="115">
        <v>16997</v>
      </c>
      <c r="J63" s="116">
        <f t="shared" si="2"/>
        <v>0.79729301046843615</v>
      </c>
      <c r="K63" s="115">
        <v>13792</v>
      </c>
      <c r="L63" s="116">
        <f t="shared" si="2"/>
        <v>-0.18856268753309402</v>
      </c>
      <c r="M63" s="115"/>
      <c r="N63" s="116" t="s">
        <v>236</v>
      </c>
      <c r="O63" s="116" t="s">
        <v>236</v>
      </c>
    </row>
    <row r="64" spans="1:16" x14ac:dyDescent="0.25">
      <c r="A64" s="1">
        <v>12</v>
      </c>
      <c r="B64" s="114" t="s">
        <v>93</v>
      </c>
      <c r="C64" s="115">
        <v>18858</v>
      </c>
      <c r="D64" s="116">
        <v>0.28033131916627063</v>
      </c>
      <c r="E64" s="115">
        <v>1958</v>
      </c>
      <c r="F64" s="116">
        <f t="shared" si="2"/>
        <v>-0.8961713861491144</v>
      </c>
      <c r="G64" s="115">
        <v>9933</v>
      </c>
      <c r="H64" s="116">
        <f t="shared" si="2"/>
        <v>4.0730337078651688</v>
      </c>
      <c r="I64" s="115">
        <v>16856</v>
      </c>
      <c r="J64" s="116">
        <f t="shared" si="2"/>
        <v>0.69696969696969702</v>
      </c>
      <c r="K64" s="115">
        <v>14326</v>
      </c>
      <c r="L64" s="116">
        <f t="shared" si="2"/>
        <v>-0.15009492168960603</v>
      </c>
      <c r="M64" s="115"/>
      <c r="N64" s="116" t="s">
        <v>236</v>
      </c>
      <c r="O64" s="116" t="s">
        <v>236</v>
      </c>
    </row>
    <row r="65" spans="1:16" ht="15.75" x14ac:dyDescent="0.25">
      <c r="B65" s="117" t="s">
        <v>30</v>
      </c>
      <c r="C65" s="118">
        <v>284219</v>
      </c>
      <c r="D65" s="119">
        <v>6.5863884555382279E-2</v>
      </c>
      <c r="E65" s="118">
        <v>74813</v>
      </c>
      <c r="F65" s="119">
        <f t="shared" si="2"/>
        <v>-0.73677692202139899</v>
      </c>
      <c r="G65" s="118">
        <v>114704</v>
      </c>
      <c r="H65" s="119">
        <f t="shared" si="2"/>
        <v>0.53320946894256349</v>
      </c>
      <c r="I65" s="118">
        <v>244952</v>
      </c>
      <c r="J65" s="119">
        <f t="shared" si="2"/>
        <v>1.1355140186915889</v>
      </c>
      <c r="K65" s="118">
        <v>249820</v>
      </c>
      <c r="L65" s="119">
        <f t="shared" si="2"/>
        <v>1.987328129592747E-2</v>
      </c>
      <c r="M65" s="118">
        <v>192817</v>
      </c>
      <c r="N65" s="119">
        <v>8.3442435957228112E-2</v>
      </c>
      <c r="O65" s="119">
        <v>-2.8952590070807638E-2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239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2518</v>
      </c>
      <c r="D75" s="116">
        <v>-0.38056580565805653</v>
      </c>
      <c r="E75" s="115">
        <v>3543</v>
      </c>
      <c r="F75" s="116">
        <f>IFERROR(E75/C75-1,"-")</f>
        <v>0.40706910246227168</v>
      </c>
      <c r="G75" s="115">
        <v>1101</v>
      </c>
      <c r="H75" s="116">
        <f>IFERROR(G75/E75-1,"-")</f>
        <v>-0.6892464013547841</v>
      </c>
      <c r="I75" s="115">
        <v>3148</v>
      </c>
      <c r="J75" s="116">
        <f>IFERROR(I75/G75-1,"-")</f>
        <v>1.8592188919164396</v>
      </c>
      <c r="K75" s="115">
        <v>3614</v>
      </c>
      <c r="L75" s="116">
        <f>IFERROR(K75/I75-1,"-")</f>
        <v>0.14803049555273184</v>
      </c>
      <c r="M75" s="115">
        <v>3298</v>
      </c>
      <c r="N75" s="116">
        <v>-8.7437742114001127E-2</v>
      </c>
      <c r="O75" s="116">
        <v>0.30976965845909454</v>
      </c>
    </row>
    <row r="76" spans="1:16" x14ac:dyDescent="0.25">
      <c r="A76" s="1">
        <v>2</v>
      </c>
      <c r="B76" s="114" t="s">
        <v>73</v>
      </c>
      <c r="C76" s="115">
        <v>2692</v>
      </c>
      <c r="D76" s="116">
        <v>-0.35054282267792525</v>
      </c>
      <c r="E76" s="115">
        <v>3989</v>
      </c>
      <c r="F76" s="116">
        <f t="shared" ref="F76:L87" si="3">IFERROR(E76/C76-1,"-")</f>
        <v>0.48179791976225861</v>
      </c>
      <c r="G76" s="115">
        <v>1841</v>
      </c>
      <c r="H76" s="116">
        <f t="shared" si="3"/>
        <v>-0.53848082226121829</v>
      </c>
      <c r="I76" s="115">
        <v>5892</v>
      </c>
      <c r="J76" s="116">
        <f t="shared" si="3"/>
        <v>2.2004345464421511</v>
      </c>
      <c r="K76" s="115">
        <v>3040</v>
      </c>
      <c r="L76" s="116">
        <f t="shared" si="3"/>
        <v>-0.48404616429056346</v>
      </c>
      <c r="M76" s="115">
        <v>3538</v>
      </c>
      <c r="N76" s="116">
        <v>0.16381578947368425</v>
      </c>
      <c r="O76" s="116">
        <v>0.31426448736998513</v>
      </c>
    </row>
    <row r="77" spans="1:16" x14ac:dyDescent="0.25">
      <c r="A77" s="1">
        <v>3</v>
      </c>
      <c r="B77" s="114" t="s">
        <v>75</v>
      </c>
      <c r="C77" s="115">
        <v>3907</v>
      </c>
      <c r="D77" s="116">
        <v>-0.51884236453201971</v>
      </c>
      <c r="E77" s="115">
        <v>1220</v>
      </c>
      <c r="F77" s="116">
        <f t="shared" si="3"/>
        <v>-0.68773995392884568</v>
      </c>
      <c r="G77" s="115">
        <v>1725</v>
      </c>
      <c r="H77" s="116">
        <f t="shared" si="3"/>
        <v>0.41393442622950816</v>
      </c>
      <c r="I77" s="115">
        <v>5354</v>
      </c>
      <c r="J77" s="116">
        <f t="shared" si="3"/>
        <v>2.1037681159420289</v>
      </c>
      <c r="K77" s="115">
        <v>5138</v>
      </c>
      <c r="L77" s="116">
        <f t="shared" si="3"/>
        <v>-4.0343668285394152E-2</v>
      </c>
      <c r="M77" s="115">
        <v>5968</v>
      </c>
      <c r="N77" s="116">
        <v>0.16154145581938506</v>
      </c>
      <c r="O77" s="116">
        <v>0.52751471717430243</v>
      </c>
    </row>
    <row r="78" spans="1:16" x14ac:dyDescent="0.25">
      <c r="A78" s="1">
        <v>4</v>
      </c>
      <c r="B78" s="114" t="s">
        <v>77</v>
      </c>
      <c r="C78" s="115">
        <v>5859</v>
      </c>
      <c r="D78" s="116">
        <v>-0.12329792009576535</v>
      </c>
      <c r="E78" s="115">
        <v>0</v>
      </c>
      <c r="F78" s="116">
        <f t="shared" si="3"/>
        <v>-1</v>
      </c>
      <c r="G78" s="115">
        <v>1621</v>
      </c>
      <c r="H78" s="116" t="str">
        <f t="shared" si="3"/>
        <v>-</v>
      </c>
      <c r="I78" s="115">
        <v>9991</v>
      </c>
      <c r="J78" s="116">
        <f t="shared" si="3"/>
        <v>5.1634793337446023</v>
      </c>
      <c r="K78" s="115">
        <v>9086</v>
      </c>
      <c r="L78" s="116">
        <f t="shared" si="3"/>
        <v>-9.0581523371033978E-2</v>
      </c>
      <c r="M78" s="115">
        <v>7985</v>
      </c>
      <c r="N78" s="116">
        <v>-0.12117543473475678</v>
      </c>
      <c r="O78" s="116">
        <v>0.36286055640894355</v>
      </c>
    </row>
    <row r="79" spans="1:16" x14ac:dyDescent="0.25">
      <c r="A79" s="1">
        <v>5</v>
      </c>
      <c r="B79" s="114" t="s">
        <v>79</v>
      </c>
      <c r="C79" s="115">
        <v>8026</v>
      </c>
      <c r="D79" s="116">
        <v>0.11025038041222857</v>
      </c>
      <c r="E79" s="115">
        <v>0</v>
      </c>
      <c r="F79" s="116">
        <f t="shared" si="3"/>
        <v>-1</v>
      </c>
      <c r="G79" s="115">
        <v>5202</v>
      </c>
      <c r="H79" s="116" t="str">
        <f t="shared" si="3"/>
        <v>-</v>
      </c>
      <c r="I79" s="115">
        <v>8590</v>
      </c>
      <c r="J79" s="116">
        <f t="shared" si="3"/>
        <v>0.65128796616685891</v>
      </c>
      <c r="K79" s="115">
        <v>8929</v>
      </c>
      <c r="L79" s="116">
        <f t="shared" si="3"/>
        <v>3.9464493597206163E-2</v>
      </c>
      <c r="M79" s="115">
        <v>13978</v>
      </c>
      <c r="N79" s="116">
        <v>0.56546085787882183</v>
      </c>
      <c r="O79" s="116">
        <v>0.74158983304261161</v>
      </c>
    </row>
    <row r="80" spans="1:16" x14ac:dyDescent="0.25">
      <c r="A80" s="1">
        <v>6</v>
      </c>
      <c r="B80" s="114" t="s">
        <v>81</v>
      </c>
      <c r="C80" s="115">
        <v>8080</v>
      </c>
      <c r="D80" s="116">
        <v>-0.15108216011767173</v>
      </c>
      <c r="E80" s="115">
        <v>0</v>
      </c>
      <c r="F80" s="116">
        <f t="shared" si="3"/>
        <v>-1</v>
      </c>
      <c r="G80" s="115">
        <v>6390</v>
      </c>
      <c r="H80" s="116" t="str">
        <f t="shared" si="3"/>
        <v>-</v>
      </c>
      <c r="I80" s="115">
        <v>8842</v>
      </c>
      <c r="J80" s="116">
        <f t="shared" si="3"/>
        <v>0.38372456964006263</v>
      </c>
      <c r="K80" s="115">
        <v>12926</v>
      </c>
      <c r="L80" s="116">
        <f t="shared" si="3"/>
        <v>0.46188645102917891</v>
      </c>
      <c r="M80" s="115">
        <v>15406</v>
      </c>
      <c r="N80" s="116">
        <v>0.19186136469131987</v>
      </c>
      <c r="O80" s="116">
        <v>0.90668316831683171</v>
      </c>
    </row>
    <row r="81" spans="1:16" x14ac:dyDescent="0.25">
      <c r="A81" s="1">
        <v>7</v>
      </c>
      <c r="B81" s="114" t="s">
        <v>83</v>
      </c>
      <c r="C81" s="115">
        <v>9311</v>
      </c>
      <c r="D81" s="116">
        <v>-0.15292940320232895</v>
      </c>
      <c r="E81" s="115">
        <v>0</v>
      </c>
      <c r="F81" s="116">
        <f t="shared" si="3"/>
        <v>-1</v>
      </c>
      <c r="G81" s="115">
        <v>9791</v>
      </c>
      <c r="H81" s="116" t="str">
        <f t="shared" si="3"/>
        <v>-</v>
      </c>
      <c r="I81" s="115">
        <v>16034</v>
      </c>
      <c r="J81" s="116">
        <f t="shared" si="3"/>
        <v>0.63762639158410783</v>
      </c>
      <c r="K81" s="115">
        <v>13120</v>
      </c>
      <c r="L81" s="116">
        <f t="shared" si="3"/>
        <v>-0.18173880503929152</v>
      </c>
      <c r="M81" s="115">
        <v>15137</v>
      </c>
      <c r="N81" s="116">
        <v>0.15373475609756104</v>
      </c>
      <c r="O81" s="116">
        <v>0.62571152400386643</v>
      </c>
    </row>
    <row r="82" spans="1:16" x14ac:dyDescent="0.25">
      <c r="A82" s="1">
        <v>8</v>
      </c>
      <c r="B82" s="114" t="s">
        <v>85</v>
      </c>
      <c r="C82" s="115">
        <v>8709</v>
      </c>
      <c r="D82" s="116">
        <v>-0.35731680318795656</v>
      </c>
      <c r="E82" s="115">
        <v>4131</v>
      </c>
      <c r="F82" s="116">
        <f t="shared" si="3"/>
        <v>-0.52566310713055464</v>
      </c>
      <c r="G82" s="115">
        <v>9786</v>
      </c>
      <c r="H82" s="116">
        <f t="shared" si="3"/>
        <v>1.3689179375453886</v>
      </c>
      <c r="I82" s="115">
        <v>10353</v>
      </c>
      <c r="J82" s="116">
        <f t="shared" si="3"/>
        <v>5.7939914163090078E-2</v>
      </c>
      <c r="K82" s="115">
        <v>9042</v>
      </c>
      <c r="L82" s="116">
        <f t="shared" si="3"/>
        <v>-0.12662996232975954</v>
      </c>
      <c r="M82" s="115">
        <v>13101</v>
      </c>
      <c r="N82" s="116">
        <v>0.44890510948905105</v>
      </c>
      <c r="O82" s="116">
        <v>0.50430589045814678</v>
      </c>
    </row>
    <row r="83" spans="1:16" x14ac:dyDescent="0.25">
      <c r="A83" s="1">
        <v>9</v>
      </c>
      <c r="B83" s="114" t="s">
        <v>87</v>
      </c>
      <c r="C83" s="115">
        <v>7084</v>
      </c>
      <c r="D83" s="116">
        <v>-0.1779995358551868</v>
      </c>
      <c r="E83" s="115">
        <v>3358</v>
      </c>
      <c r="F83" s="116">
        <f t="shared" si="3"/>
        <v>-0.52597402597402598</v>
      </c>
      <c r="G83" s="115">
        <v>8529</v>
      </c>
      <c r="H83" s="116">
        <f t="shared" si="3"/>
        <v>1.5399047051816557</v>
      </c>
      <c r="I83" s="115">
        <v>8011</v>
      </c>
      <c r="J83" s="116">
        <f t="shared" si="3"/>
        <v>-6.0733966467346745E-2</v>
      </c>
      <c r="K83" s="115">
        <v>11184</v>
      </c>
      <c r="L83" s="116">
        <f t="shared" si="3"/>
        <v>0.39608038946448643</v>
      </c>
      <c r="M83" s="115"/>
      <c r="N83" s="116" t="s">
        <v>236</v>
      </c>
      <c r="O83" s="116" t="s">
        <v>236</v>
      </c>
    </row>
    <row r="84" spans="1:16" x14ac:dyDescent="0.25">
      <c r="A84" s="1">
        <v>10</v>
      </c>
      <c r="B84" s="114" t="s">
        <v>89</v>
      </c>
      <c r="C84" s="115">
        <v>6475</v>
      </c>
      <c r="D84" s="116">
        <v>-0.23993426458504519</v>
      </c>
      <c r="E84" s="115">
        <v>4435</v>
      </c>
      <c r="F84" s="116">
        <f t="shared" si="3"/>
        <v>-0.31505791505791503</v>
      </c>
      <c r="G84" s="115">
        <v>10059</v>
      </c>
      <c r="H84" s="116">
        <f t="shared" si="3"/>
        <v>1.2680947012401353</v>
      </c>
      <c r="I84" s="115">
        <v>10465</v>
      </c>
      <c r="J84" s="116">
        <f t="shared" si="3"/>
        <v>4.0361864996520502E-2</v>
      </c>
      <c r="K84" s="115">
        <v>6656</v>
      </c>
      <c r="L84" s="116">
        <f t="shared" si="3"/>
        <v>-0.36397515527950308</v>
      </c>
      <c r="M84" s="115"/>
      <c r="N84" s="116" t="s">
        <v>236</v>
      </c>
      <c r="O84" s="116" t="s">
        <v>236</v>
      </c>
    </row>
    <row r="85" spans="1:16" x14ac:dyDescent="0.25">
      <c r="A85" s="1">
        <v>11</v>
      </c>
      <c r="B85" s="114" t="s">
        <v>91</v>
      </c>
      <c r="C85" s="115">
        <v>5160</v>
      </c>
      <c r="D85" s="116">
        <v>0.33195663397005681</v>
      </c>
      <c r="E85" s="115">
        <v>1740</v>
      </c>
      <c r="F85" s="116">
        <f t="shared" si="3"/>
        <v>-0.66279069767441867</v>
      </c>
      <c r="G85" s="115">
        <v>4557</v>
      </c>
      <c r="H85" s="116">
        <f t="shared" si="3"/>
        <v>1.6189655172413793</v>
      </c>
      <c r="I85" s="115">
        <v>4962</v>
      </c>
      <c r="J85" s="116">
        <f t="shared" si="3"/>
        <v>8.8874259381171772E-2</v>
      </c>
      <c r="K85" s="115">
        <v>4449</v>
      </c>
      <c r="L85" s="116">
        <f t="shared" si="3"/>
        <v>-0.10338573155985487</v>
      </c>
      <c r="M85" s="115"/>
      <c r="N85" s="116" t="s">
        <v>236</v>
      </c>
      <c r="O85" s="116" t="s">
        <v>236</v>
      </c>
    </row>
    <row r="86" spans="1:16" x14ac:dyDescent="0.25">
      <c r="A86" s="1">
        <v>12</v>
      </c>
      <c r="B86" s="114" t="s">
        <v>93</v>
      </c>
      <c r="C86" s="115">
        <v>4243</v>
      </c>
      <c r="D86" s="116">
        <v>-2.0996769727734232E-2</v>
      </c>
      <c r="E86" s="115">
        <v>2977</v>
      </c>
      <c r="F86" s="116">
        <f t="shared" si="3"/>
        <v>-0.29837379212821113</v>
      </c>
      <c r="G86" s="115">
        <v>6387</v>
      </c>
      <c r="H86" s="116">
        <f t="shared" si="3"/>
        <v>1.1454484380248573</v>
      </c>
      <c r="I86" s="115">
        <v>5749</v>
      </c>
      <c r="J86" s="116">
        <f t="shared" si="3"/>
        <v>-9.9890402379834042E-2</v>
      </c>
      <c r="K86" s="115">
        <v>4919</v>
      </c>
      <c r="L86" s="116">
        <f t="shared" si="3"/>
        <v>-0.14437293442337795</v>
      </c>
      <c r="M86" s="115"/>
      <c r="N86" s="116" t="s">
        <v>236</v>
      </c>
      <c r="O86" s="116" t="s">
        <v>236</v>
      </c>
    </row>
    <row r="87" spans="1:16" ht="15.75" x14ac:dyDescent="0.25">
      <c r="B87" s="117" t="s">
        <v>30</v>
      </c>
      <c r="C87" s="118">
        <v>72064</v>
      </c>
      <c r="D87" s="119">
        <v>-0.19614492236301984</v>
      </c>
      <c r="E87" s="118">
        <v>28320</v>
      </c>
      <c r="F87" s="119">
        <f t="shared" si="3"/>
        <v>-0.6070159857904085</v>
      </c>
      <c r="G87" s="118">
        <v>66989</v>
      </c>
      <c r="H87" s="119">
        <f t="shared" si="3"/>
        <v>1.3654307909604522</v>
      </c>
      <c r="I87" s="118">
        <v>97391</v>
      </c>
      <c r="J87" s="119">
        <f t="shared" si="3"/>
        <v>0.45383570436937415</v>
      </c>
      <c r="K87" s="118">
        <v>92103</v>
      </c>
      <c r="L87" s="119">
        <f t="shared" si="3"/>
        <v>-5.4296598248298134E-2</v>
      </c>
      <c r="M87" s="118">
        <v>78411</v>
      </c>
      <c r="N87" s="119">
        <v>0.20827490561676565</v>
      </c>
      <c r="O87" s="119">
        <v>0.59690032992546138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240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42350</v>
      </c>
      <c r="D97" s="116">
        <v>5.1651353364787767E-2</v>
      </c>
      <c r="E97" s="115">
        <v>41319</v>
      </c>
      <c r="F97" s="116">
        <f t="shared" ref="F97:L109" si="4">IFERROR(E97/C97-1,"-")</f>
        <v>-2.4344746162928033E-2</v>
      </c>
      <c r="G97" s="115">
        <v>2467</v>
      </c>
      <c r="H97" s="116">
        <f t="shared" si="4"/>
        <v>-0.94029381156368741</v>
      </c>
      <c r="I97" s="115">
        <v>23713</v>
      </c>
      <c r="J97" s="116">
        <f t="shared" si="4"/>
        <v>8.6120794487231453</v>
      </c>
      <c r="K97" s="115">
        <v>41343</v>
      </c>
      <c r="L97" s="116">
        <f t="shared" si="4"/>
        <v>0.74347404377345749</v>
      </c>
      <c r="M97" s="115">
        <v>47292</v>
      </c>
      <c r="N97" s="116">
        <v>0.14389376678034971</v>
      </c>
      <c r="O97" s="116">
        <v>0.11669421487603304</v>
      </c>
    </row>
    <row r="98" spans="2:15" x14ac:dyDescent="0.25">
      <c r="B98" s="114" t="s">
        <v>73</v>
      </c>
      <c r="C98" s="115">
        <v>37133</v>
      </c>
      <c r="D98" s="116">
        <v>-6.248737628761869E-2</v>
      </c>
      <c r="E98" s="115">
        <v>38135</v>
      </c>
      <c r="F98" s="116">
        <f t="shared" si="4"/>
        <v>2.6984084237740014E-2</v>
      </c>
      <c r="G98" s="115">
        <v>3219</v>
      </c>
      <c r="H98" s="116">
        <f t="shared" si="4"/>
        <v>-0.91558935361216731</v>
      </c>
      <c r="I98" s="115">
        <v>30572</v>
      </c>
      <c r="J98" s="116">
        <f t="shared" si="4"/>
        <v>8.4973594283939118</v>
      </c>
      <c r="K98" s="115">
        <v>39648</v>
      </c>
      <c r="L98" s="116">
        <f t="shared" si="4"/>
        <v>0.29687295564568883</v>
      </c>
      <c r="M98" s="115">
        <v>48188</v>
      </c>
      <c r="N98" s="116">
        <v>0.21539548022598876</v>
      </c>
      <c r="O98" s="116">
        <v>0.29771362400021539</v>
      </c>
    </row>
    <row r="99" spans="2:15" x14ac:dyDescent="0.25">
      <c r="B99" s="114" t="s">
        <v>75</v>
      </c>
      <c r="C99" s="115">
        <v>44312</v>
      </c>
      <c r="D99" s="116">
        <v>-2.1550962727433287E-2</v>
      </c>
      <c r="E99" s="115">
        <v>15728</v>
      </c>
      <c r="F99" s="116">
        <f t="shared" si="4"/>
        <v>-0.64506228561112122</v>
      </c>
      <c r="G99" s="115">
        <v>4662</v>
      </c>
      <c r="H99" s="116">
        <f t="shared" si="4"/>
        <v>-0.70358596134282814</v>
      </c>
      <c r="I99" s="115">
        <v>35274</v>
      </c>
      <c r="J99" s="116">
        <f t="shared" si="4"/>
        <v>6.5662805662805663</v>
      </c>
      <c r="K99" s="115">
        <v>41310</v>
      </c>
      <c r="L99" s="116">
        <f t="shared" si="4"/>
        <v>0.17111753699608778</v>
      </c>
      <c r="M99" s="115">
        <v>51183</v>
      </c>
      <c r="N99" s="116">
        <v>0.23899782135076242</v>
      </c>
      <c r="O99" s="116">
        <v>0.15505957754107236</v>
      </c>
    </row>
    <row r="100" spans="2:15" x14ac:dyDescent="0.25">
      <c r="B100" s="114" t="s">
        <v>77</v>
      </c>
      <c r="C100" s="115">
        <v>31088</v>
      </c>
      <c r="D100" s="116">
        <v>-6.5050675167664163E-2</v>
      </c>
      <c r="E100" s="115">
        <v>0</v>
      </c>
      <c r="F100" s="116">
        <f t="shared" si="4"/>
        <v>-1</v>
      </c>
      <c r="G100" s="115">
        <v>3982</v>
      </c>
      <c r="H100" s="116" t="str">
        <f t="shared" si="4"/>
        <v>-</v>
      </c>
      <c r="I100" s="115">
        <v>31009</v>
      </c>
      <c r="J100" s="116">
        <f t="shared" si="4"/>
        <v>6.7872928176795577</v>
      </c>
      <c r="K100" s="115">
        <v>34791</v>
      </c>
      <c r="L100" s="116">
        <f t="shared" si="4"/>
        <v>0.12196459092521517</v>
      </c>
      <c r="M100" s="115">
        <v>36853</v>
      </c>
      <c r="N100" s="116">
        <v>5.926820154637702E-2</v>
      </c>
      <c r="O100" s="116">
        <v>0.18544132784354095</v>
      </c>
    </row>
    <row r="101" spans="2:15" x14ac:dyDescent="0.25">
      <c r="B101" s="114" t="s">
        <v>79</v>
      </c>
      <c r="C101" s="115">
        <v>26643</v>
      </c>
      <c r="D101" s="116">
        <v>-0.12608652868435721</v>
      </c>
      <c r="E101" s="115">
        <v>0</v>
      </c>
      <c r="F101" s="116">
        <f t="shared" si="4"/>
        <v>-1</v>
      </c>
      <c r="G101" s="115">
        <v>7642</v>
      </c>
      <c r="H101" s="116" t="str">
        <f t="shared" si="4"/>
        <v>-</v>
      </c>
      <c r="I101" s="115">
        <v>22444</v>
      </c>
      <c r="J101" s="116">
        <f t="shared" si="4"/>
        <v>1.9369275058885109</v>
      </c>
      <c r="K101" s="115">
        <v>26786</v>
      </c>
      <c r="L101" s="116">
        <f t="shared" si="4"/>
        <v>0.19345927642131522</v>
      </c>
      <c r="M101" s="115">
        <v>35540</v>
      </c>
      <c r="N101" s="116">
        <v>0.32681251399985056</v>
      </c>
      <c r="O101" s="116">
        <v>0.33393386630634692</v>
      </c>
    </row>
    <row r="102" spans="2:15" x14ac:dyDescent="0.25">
      <c r="B102" s="114" t="s">
        <v>81</v>
      </c>
      <c r="C102" s="115">
        <v>29079</v>
      </c>
      <c r="D102" s="116">
        <v>-0.13537702188392009</v>
      </c>
      <c r="E102" s="115">
        <v>0</v>
      </c>
      <c r="F102" s="116">
        <f t="shared" si="4"/>
        <v>-1</v>
      </c>
      <c r="G102" s="115">
        <v>8939</v>
      </c>
      <c r="H102" s="116" t="str">
        <f t="shared" si="4"/>
        <v>-</v>
      </c>
      <c r="I102" s="115">
        <v>25203</v>
      </c>
      <c r="J102" s="116">
        <f t="shared" si="4"/>
        <v>1.8194428907036579</v>
      </c>
      <c r="K102" s="115">
        <v>29679</v>
      </c>
      <c r="L102" s="116">
        <f t="shared" si="4"/>
        <v>0.17759790501130812</v>
      </c>
      <c r="M102" s="115">
        <v>38400</v>
      </c>
      <c r="N102" s="116">
        <v>0.29384413221469718</v>
      </c>
      <c r="O102" s="116">
        <v>0.32054059630661302</v>
      </c>
    </row>
    <row r="103" spans="2:15" x14ac:dyDescent="0.25">
      <c r="B103" s="114" t="s">
        <v>83</v>
      </c>
      <c r="C103" s="115">
        <v>33875</v>
      </c>
      <c r="D103" s="116">
        <v>-7.2908399244642763E-2</v>
      </c>
      <c r="E103" s="115">
        <v>0</v>
      </c>
      <c r="F103" s="116">
        <f t="shared" si="4"/>
        <v>-1</v>
      </c>
      <c r="G103" s="115">
        <v>13870</v>
      </c>
      <c r="H103" s="116" t="str">
        <f t="shared" si="4"/>
        <v>-</v>
      </c>
      <c r="I103" s="115">
        <v>29998</v>
      </c>
      <c r="J103" s="116">
        <f t="shared" si="4"/>
        <v>1.1627974044700795</v>
      </c>
      <c r="K103" s="115">
        <v>33976</v>
      </c>
      <c r="L103" s="116">
        <f t="shared" si="4"/>
        <v>0.13260884058937261</v>
      </c>
      <c r="M103" s="115">
        <v>43630</v>
      </c>
      <c r="N103" s="116">
        <v>0.28414174711561091</v>
      </c>
      <c r="O103" s="116">
        <v>0.28797047970479706</v>
      </c>
    </row>
    <row r="104" spans="2:15" x14ac:dyDescent="0.25">
      <c r="B104" s="114" t="s">
        <v>85</v>
      </c>
      <c r="C104" s="115">
        <v>34780</v>
      </c>
      <c r="D104" s="116">
        <v>-6.6884876452123487E-2</v>
      </c>
      <c r="E104" s="115">
        <v>7191</v>
      </c>
      <c r="F104" s="116">
        <f t="shared" si="4"/>
        <v>-0.79324324324324325</v>
      </c>
      <c r="G104" s="115">
        <v>17181</v>
      </c>
      <c r="H104" s="116">
        <f t="shared" si="4"/>
        <v>1.3892365456821025</v>
      </c>
      <c r="I104" s="115">
        <v>28134</v>
      </c>
      <c r="J104" s="116">
        <f t="shared" si="4"/>
        <v>0.63750654793085393</v>
      </c>
      <c r="K104" s="115">
        <v>36083</v>
      </c>
      <c r="L104" s="116">
        <f t="shared" si="4"/>
        <v>0.28254069808772297</v>
      </c>
      <c r="M104" s="115">
        <v>41399</v>
      </c>
      <c r="N104" s="116">
        <v>0.14732699609234268</v>
      </c>
      <c r="O104" s="116">
        <v>0.1903105232892468</v>
      </c>
    </row>
    <row r="105" spans="2:15" x14ac:dyDescent="0.25">
      <c r="B105" s="114" t="s">
        <v>87</v>
      </c>
      <c r="C105" s="115">
        <v>36685</v>
      </c>
      <c r="D105" s="116">
        <v>-7.6154020499131225E-2</v>
      </c>
      <c r="E105" s="115">
        <v>4067</v>
      </c>
      <c r="F105" s="116">
        <f t="shared" si="4"/>
        <v>-0.88913724955703966</v>
      </c>
      <c r="G105" s="115">
        <v>21226</v>
      </c>
      <c r="H105" s="116">
        <f t="shared" si="4"/>
        <v>4.2190804032456359</v>
      </c>
      <c r="I105" s="115">
        <v>29513</v>
      </c>
      <c r="J105" s="116">
        <f t="shared" si="4"/>
        <v>0.39041741260717977</v>
      </c>
      <c r="K105" s="115">
        <v>37421</v>
      </c>
      <c r="L105" s="116">
        <f t="shared" si="4"/>
        <v>0.26794971707383186</v>
      </c>
      <c r="M105" s="115"/>
      <c r="N105" s="116" t="s">
        <v>236</v>
      </c>
      <c r="O105" s="116" t="s">
        <v>236</v>
      </c>
    </row>
    <row r="106" spans="2:15" x14ac:dyDescent="0.25">
      <c r="B106" s="114" t="s">
        <v>89</v>
      </c>
      <c r="C106" s="115">
        <v>38246</v>
      </c>
      <c r="D106" s="116">
        <v>-2.1641256523073804E-2</v>
      </c>
      <c r="E106" s="115">
        <v>4143</v>
      </c>
      <c r="F106" s="116">
        <f t="shared" si="4"/>
        <v>-0.89167494639962352</v>
      </c>
      <c r="G106" s="115">
        <v>28038</v>
      </c>
      <c r="H106" s="116">
        <f t="shared" si="4"/>
        <v>5.7675597393193341</v>
      </c>
      <c r="I106" s="115">
        <v>33734</v>
      </c>
      <c r="J106" s="116">
        <f t="shared" si="4"/>
        <v>0.20315286397032595</v>
      </c>
      <c r="K106" s="115">
        <v>43780</v>
      </c>
      <c r="L106" s="116">
        <f t="shared" si="4"/>
        <v>0.29780043872650741</v>
      </c>
      <c r="M106" s="115"/>
      <c r="N106" s="116" t="s">
        <v>236</v>
      </c>
      <c r="O106" s="116" t="s">
        <v>236</v>
      </c>
    </row>
    <row r="107" spans="2:15" x14ac:dyDescent="0.25">
      <c r="B107" s="114" t="s">
        <v>91</v>
      </c>
      <c r="C107" s="115">
        <v>42333</v>
      </c>
      <c r="D107" s="116">
        <v>-3.2852802083571331E-2</v>
      </c>
      <c r="E107" s="115">
        <v>2847</v>
      </c>
      <c r="F107" s="116">
        <f t="shared" si="4"/>
        <v>-0.93274750194883427</v>
      </c>
      <c r="G107" s="115">
        <v>33454</v>
      </c>
      <c r="H107" s="116">
        <f t="shared" si="4"/>
        <v>10.750614682121531</v>
      </c>
      <c r="I107" s="115">
        <v>39793</v>
      </c>
      <c r="J107" s="116">
        <f t="shared" si="4"/>
        <v>0.18948406767501647</v>
      </c>
      <c r="K107" s="115">
        <v>47814</v>
      </c>
      <c r="L107" s="116">
        <f t="shared" si="4"/>
        <v>0.20156811499509963</v>
      </c>
      <c r="M107" s="115"/>
      <c r="N107" s="116" t="s">
        <v>236</v>
      </c>
      <c r="O107" s="116" t="s">
        <v>236</v>
      </c>
    </row>
    <row r="108" spans="2:15" x14ac:dyDescent="0.25">
      <c r="B108" s="114" t="s">
        <v>93</v>
      </c>
      <c r="C108" s="115">
        <v>38914</v>
      </c>
      <c r="D108" s="116">
        <v>-6.4814592295306506E-2</v>
      </c>
      <c r="E108" s="115">
        <v>3977</v>
      </c>
      <c r="F108" s="116">
        <f t="shared" si="4"/>
        <v>-0.8978002775350773</v>
      </c>
      <c r="G108" s="115">
        <v>27831</v>
      </c>
      <c r="H108" s="116">
        <f t="shared" si="4"/>
        <v>5.9979884334925826</v>
      </c>
      <c r="I108" s="115">
        <v>38495</v>
      </c>
      <c r="J108" s="116">
        <f t="shared" si="4"/>
        <v>0.38316984657396436</v>
      </c>
      <c r="K108" s="115">
        <v>43294</v>
      </c>
      <c r="L108" s="116">
        <f t="shared" si="4"/>
        <v>0.12466554097934801</v>
      </c>
      <c r="M108" s="115"/>
      <c r="N108" s="116" t="s">
        <v>236</v>
      </c>
      <c r="O108" s="116" t="s">
        <v>236</v>
      </c>
    </row>
    <row r="109" spans="2:15" ht="15.75" x14ac:dyDescent="0.25">
      <c r="B109" s="117" t="s">
        <v>30</v>
      </c>
      <c r="C109" s="118">
        <v>435438</v>
      </c>
      <c r="D109" s="119">
        <v>-5.4487102931181641E-2</v>
      </c>
      <c r="E109" s="118">
        <v>122702</v>
      </c>
      <c r="F109" s="119">
        <f t="shared" si="4"/>
        <v>-0.7182101699897574</v>
      </c>
      <c r="G109" s="118">
        <v>172511</v>
      </c>
      <c r="H109" s="119">
        <f t="shared" si="4"/>
        <v>0.40593470359081341</v>
      </c>
      <c r="I109" s="118">
        <v>367882</v>
      </c>
      <c r="J109" s="119">
        <f t="shared" si="4"/>
        <v>1.1325132890076577</v>
      </c>
      <c r="K109" s="118">
        <v>455925</v>
      </c>
      <c r="L109" s="119">
        <f t="shared" si="4"/>
        <v>0.23932402237674033</v>
      </c>
      <c r="M109" s="118">
        <v>342485</v>
      </c>
      <c r="N109" s="119">
        <v>0.20756586370303509</v>
      </c>
      <c r="O109" s="119">
        <v>0.226401919358304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241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6327</v>
      </c>
      <c r="D119" s="116">
        <v>5.3095872170439318E-2</v>
      </c>
      <c r="E119" s="115">
        <v>7157</v>
      </c>
      <c r="F119" s="116">
        <f t="shared" ref="F119:L131" si="5">IFERROR(E119/C119-1,"-")</f>
        <v>0.13118381539434165</v>
      </c>
      <c r="G119" s="115">
        <v>221</v>
      </c>
      <c r="H119" s="116">
        <f t="shared" si="5"/>
        <v>-0.96912114014251782</v>
      </c>
      <c r="I119" s="115">
        <v>2891</v>
      </c>
      <c r="J119" s="116">
        <f t="shared" si="5"/>
        <v>12.081447963800905</v>
      </c>
      <c r="K119" s="115">
        <v>7281</v>
      </c>
      <c r="L119" s="116">
        <f t="shared" si="5"/>
        <v>1.5185057073676926</v>
      </c>
      <c r="M119" s="115">
        <v>9178</v>
      </c>
      <c r="N119" s="116">
        <v>0.26054113445955229</v>
      </c>
      <c r="O119" s="116">
        <v>0.45060850324008217</v>
      </c>
    </row>
    <row r="120" spans="1:16" x14ac:dyDescent="0.25">
      <c r="B120" s="114" t="s">
        <v>73</v>
      </c>
      <c r="C120" s="115">
        <v>6252</v>
      </c>
      <c r="D120" s="116">
        <v>5.6795131845841729E-2</v>
      </c>
      <c r="E120" s="115">
        <v>6693</v>
      </c>
      <c r="F120" s="116">
        <f t="shared" si="5"/>
        <v>7.0537428023032644E-2</v>
      </c>
      <c r="G120" s="115">
        <v>193</v>
      </c>
      <c r="H120" s="116">
        <f t="shared" si="5"/>
        <v>-0.97116390258479013</v>
      </c>
      <c r="I120" s="115">
        <v>5005</v>
      </c>
      <c r="J120" s="116">
        <f t="shared" si="5"/>
        <v>24.932642487046632</v>
      </c>
      <c r="K120" s="115">
        <v>7345</v>
      </c>
      <c r="L120" s="116">
        <f t="shared" si="5"/>
        <v>0.46753246753246747</v>
      </c>
      <c r="M120" s="115">
        <v>9359</v>
      </c>
      <c r="N120" s="116">
        <v>0.27420013614703875</v>
      </c>
      <c r="O120" s="116">
        <v>0.49696097248880355</v>
      </c>
    </row>
    <row r="121" spans="1:16" x14ac:dyDescent="0.25">
      <c r="B121" s="114" t="s">
        <v>75</v>
      </c>
      <c r="C121" s="115">
        <v>6655</v>
      </c>
      <c r="D121" s="116">
        <v>1.805109377390246E-2</v>
      </c>
      <c r="E121" s="115">
        <v>2950</v>
      </c>
      <c r="F121" s="116">
        <f t="shared" si="5"/>
        <v>-0.55672426746806913</v>
      </c>
      <c r="G121" s="115">
        <v>274</v>
      </c>
      <c r="H121" s="116">
        <f t="shared" si="5"/>
        <v>-0.90711864406779663</v>
      </c>
      <c r="I121" s="115">
        <v>5912</v>
      </c>
      <c r="J121" s="116">
        <f t="shared" si="5"/>
        <v>20.576642335766422</v>
      </c>
      <c r="K121" s="115">
        <v>7695</v>
      </c>
      <c r="L121" s="116">
        <f t="shared" si="5"/>
        <v>0.30158998646820034</v>
      </c>
      <c r="M121" s="115">
        <v>9705</v>
      </c>
      <c r="N121" s="116">
        <v>0.26120857699805078</v>
      </c>
      <c r="O121" s="116">
        <v>0.45830202854996238</v>
      </c>
    </row>
    <row r="122" spans="1:16" x14ac:dyDescent="0.25">
      <c r="B122" s="114" t="s">
        <v>77</v>
      </c>
      <c r="C122" s="115">
        <v>5258</v>
      </c>
      <c r="D122" s="116">
        <v>3.5243158101988525E-2</v>
      </c>
      <c r="E122" s="115">
        <v>0</v>
      </c>
      <c r="F122" s="116">
        <f t="shared" si="5"/>
        <v>-1</v>
      </c>
      <c r="G122" s="115">
        <v>223</v>
      </c>
      <c r="H122" s="116" t="str">
        <f t="shared" si="5"/>
        <v>-</v>
      </c>
      <c r="I122" s="115">
        <v>5980</v>
      </c>
      <c r="J122" s="116">
        <f t="shared" si="5"/>
        <v>25.816143497757846</v>
      </c>
      <c r="K122" s="115">
        <v>6310</v>
      </c>
      <c r="L122" s="116">
        <f t="shared" si="5"/>
        <v>5.5183946488294389E-2</v>
      </c>
      <c r="M122" s="115">
        <v>6601</v>
      </c>
      <c r="N122" s="116">
        <v>4.6117274167987388E-2</v>
      </c>
      <c r="O122" s="116">
        <v>0.2554203119056675</v>
      </c>
    </row>
    <row r="123" spans="1:16" x14ac:dyDescent="0.25">
      <c r="B123" s="114" t="s">
        <v>79</v>
      </c>
      <c r="C123" s="115">
        <v>4546</v>
      </c>
      <c r="D123" s="116">
        <v>0.26559020044543424</v>
      </c>
      <c r="E123" s="115">
        <v>0</v>
      </c>
      <c r="F123" s="116">
        <f t="shared" si="5"/>
        <v>-1</v>
      </c>
      <c r="G123" s="115">
        <v>497</v>
      </c>
      <c r="H123" s="116" t="str">
        <f t="shared" si="5"/>
        <v>-</v>
      </c>
      <c r="I123" s="115">
        <v>4239</v>
      </c>
      <c r="J123" s="116">
        <f t="shared" si="5"/>
        <v>7.5291750503018111</v>
      </c>
      <c r="K123" s="115">
        <v>5598</v>
      </c>
      <c r="L123" s="116">
        <f t="shared" si="5"/>
        <v>0.32059447983014855</v>
      </c>
      <c r="M123" s="115">
        <v>7123</v>
      </c>
      <c r="N123" s="116">
        <v>0.27241872097177566</v>
      </c>
      <c r="O123" s="116">
        <v>0.56687197536295653</v>
      </c>
    </row>
    <row r="124" spans="1:16" x14ac:dyDescent="0.25">
      <c r="B124" s="114" t="s">
        <v>81</v>
      </c>
      <c r="C124" s="115">
        <v>5163</v>
      </c>
      <c r="D124" s="116">
        <v>2.0759193357058114E-2</v>
      </c>
      <c r="E124" s="115">
        <v>0</v>
      </c>
      <c r="F124" s="116">
        <f t="shared" si="5"/>
        <v>-1</v>
      </c>
      <c r="G124" s="115">
        <v>665</v>
      </c>
      <c r="H124" s="116" t="str">
        <f t="shared" si="5"/>
        <v>-</v>
      </c>
      <c r="I124" s="115">
        <v>6003</v>
      </c>
      <c r="J124" s="116">
        <f t="shared" si="5"/>
        <v>8.0270676691729328</v>
      </c>
      <c r="K124" s="115">
        <v>6492</v>
      </c>
      <c r="L124" s="116">
        <f t="shared" si="5"/>
        <v>8.1459270364817593E-2</v>
      </c>
      <c r="M124" s="115">
        <v>8890</v>
      </c>
      <c r="N124" s="116">
        <v>0.36937769562538514</v>
      </c>
      <c r="O124" s="116">
        <v>0.72186713151268633</v>
      </c>
    </row>
    <row r="125" spans="1:16" x14ac:dyDescent="0.25">
      <c r="B125" s="114" t="s">
        <v>83</v>
      </c>
      <c r="C125" s="115">
        <v>6959</v>
      </c>
      <c r="D125" s="116">
        <v>0.30367178718621202</v>
      </c>
      <c r="E125" s="115">
        <v>0</v>
      </c>
      <c r="F125" s="116">
        <f t="shared" si="5"/>
        <v>-1</v>
      </c>
      <c r="G125" s="115">
        <v>888</v>
      </c>
      <c r="H125" s="116" t="str">
        <f t="shared" si="5"/>
        <v>-</v>
      </c>
      <c r="I125" s="115">
        <v>7721</v>
      </c>
      <c r="J125" s="116">
        <f t="shared" si="5"/>
        <v>7.6948198198198199</v>
      </c>
      <c r="K125" s="115">
        <v>8234</v>
      </c>
      <c r="L125" s="116">
        <f t="shared" si="5"/>
        <v>6.6442170703276737E-2</v>
      </c>
      <c r="M125" s="115">
        <v>10473</v>
      </c>
      <c r="N125" s="116">
        <v>0.27192130191887287</v>
      </c>
      <c r="O125" s="116">
        <v>0.5049576088518466</v>
      </c>
    </row>
    <row r="126" spans="1:16" x14ac:dyDescent="0.25">
      <c r="B126" s="114" t="s">
        <v>85</v>
      </c>
      <c r="C126" s="115">
        <v>6381</v>
      </c>
      <c r="D126" s="116">
        <v>0.30544189852700487</v>
      </c>
      <c r="E126" s="115">
        <v>642</v>
      </c>
      <c r="F126" s="116">
        <f t="shared" si="5"/>
        <v>-0.89938881053126474</v>
      </c>
      <c r="G126" s="115">
        <v>1309</v>
      </c>
      <c r="H126" s="116">
        <f t="shared" si="5"/>
        <v>1.0389408099688473</v>
      </c>
      <c r="I126" s="115">
        <v>7303</v>
      </c>
      <c r="J126" s="116">
        <f t="shared" si="5"/>
        <v>4.579067990832697</v>
      </c>
      <c r="K126" s="115">
        <v>8909</v>
      </c>
      <c r="L126" s="116">
        <f t="shared" si="5"/>
        <v>0.21990962618102139</v>
      </c>
      <c r="M126" s="115">
        <v>9992</v>
      </c>
      <c r="N126" s="116">
        <v>0.12156246492311151</v>
      </c>
      <c r="O126" s="116">
        <v>0.5658987619495377</v>
      </c>
    </row>
    <row r="127" spans="1:16" x14ac:dyDescent="0.25">
      <c r="B127" s="114" t="s">
        <v>87</v>
      </c>
      <c r="C127" s="115">
        <v>7802</v>
      </c>
      <c r="D127" s="116">
        <v>0.1396435874963482</v>
      </c>
      <c r="E127" s="115">
        <v>721</v>
      </c>
      <c r="F127" s="116">
        <f t="shared" si="5"/>
        <v>-0.9075877980005127</v>
      </c>
      <c r="G127" s="115">
        <v>2089</v>
      </c>
      <c r="H127" s="116">
        <f t="shared" si="5"/>
        <v>1.897364771151179</v>
      </c>
      <c r="I127" s="115">
        <v>6158</v>
      </c>
      <c r="J127" s="116">
        <f t="shared" si="5"/>
        <v>1.9478219243657251</v>
      </c>
      <c r="K127" s="115">
        <v>9384</v>
      </c>
      <c r="L127" s="116">
        <f t="shared" si="5"/>
        <v>0.52387138681390066</v>
      </c>
      <c r="M127" s="115"/>
      <c r="N127" s="116" t="s">
        <v>236</v>
      </c>
      <c r="O127" s="116" t="s">
        <v>236</v>
      </c>
    </row>
    <row r="128" spans="1:16" x14ac:dyDescent="0.25">
      <c r="A128" s="120"/>
      <c r="B128" s="114" t="s">
        <v>89</v>
      </c>
      <c r="C128" s="115">
        <v>6607</v>
      </c>
      <c r="D128" s="116">
        <v>-5.5062929061784893E-2</v>
      </c>
      <c r="E128" s="115">
        <v>677</v>
      </c>
      <c r="F128" s="116">
        <f t="shared" si="5"/>
        <v>-0.8975329196306947</v>
      </c>
      <c r="G128" s="115">
        <v>4120</v>
      </c>
      <c r="H128" s="116">
        <f t="shared" si="5"/>
        <v>5.0856720827178732</v>
      </c>
      <c r="I128" s="115">
        <v>6898</v>
      </c>
      <c r="J128" s="116">
        <f t="shared" si="5"/>
        <v>0.67427184466019408</v>
      </c>
      <c r="K128" s="115">
        <v>9558</v>
      </c>
      <c r="L128" s="116">
        <f t="shared" si="5"/>
        <v>0.38561902000579873</v>
      </c>
      <c r="M128" s="115"/>
      <c r="N128" s="116" t="s">
        <v>236</v>
      </c>
      <c r="O128" s="116" t="s">
        <v>236</v>
      </c>
    </row>
    <row r="129" spans="2:16" x14ac:dyDescent="0.25">
      <c r="B129" s="114" t="s">
        <v>91</v>
      </c>
      <c r="C129" s="115">
        <v>6359</v>
      </c>
      <c r="D129" s="116">
        <v>-7.2761738116068786E-2</v>
      </c>
      <c r="E129" s="115">
        <v>468</v>
      </c>
      <c r="F129" s="116">
        <f t="shared" si="5"/>
        <v>-0.92640352256644132</v>
      </c>
      <c r="G129" s="115">
        <v>3596</v>
      </c>
      <c r="H129" s="116">
        <f t="shared" si="5"/>
        <v>6.683760683760684</v>
      </c>
      <c r="I129" s="115">
        <v>6752</v>
      </c>
      <c r="J129" s="116">
        <f t="shared" si="5"/>
        <v>0.8776418242491657</v>
      </c>
      <c r="K129" s="115">
        <v>8753</v>
      </c>
      <c r="L129" s="116">
        <f t="shared" si="5"/>
        <v>0.29635663507109</v>
      </c>
      <c r="M129" s="115"/>
      <c r="N129" s="116" t="s">
        <v>236</v>
      </c>
      <c r="O129" s="116" t="s">
        <v>236</v>
      </c>
    </row>
    <row r="130" spans="2:16" x14ac:dyDescent="0.25">
      <c r="B130" s="114" t="s">
        <v>93</v>
      </c>
      <c r="C130" s="115">
        <v>6740</v>
      </c>
      <c r="D130" s="116">
        <v>9.5222619434514044E-2</v>
      </c>
      <c r="E130" s="115">
        <v>669</v>
      </c>
      <c r="F130" s="116">
        <f t="shared" si="5"/>
        <v>-0.90074183976261124</v>
      </c>
      <c r="G130" s="115">
        <v>2620</v>
      </c>
      <c r="H130" s="116">
        <f t="shared" si="5"/>
        <v>2.9162929745889388</v>
      </c>
      <c r="I130" s="115">
        <v>6692</v>
      </c>
      <c r="J130" s="116">
        <f t="shared" si="5"/>
        <v>1.5541984732824425</v>
      </c>
      <c r="K130" s="115">
        <v>8301</v>
      </c>
      <c r="L130" s="116">
        <f t="shared" si="5"/>
        <v>0.24043634190077712</v>
      </c>
      <c r="M130" s="115"/>
      <c r="N130" s="116" t="s">
        <v>236</v>
      </c>
      <c r="O130" s="116" t="s">
        <v>236</v>
      </c>
    </row>
    <row r="131" spans="2:16" ht="15.75" x14ac:dyDescent="0.25">
      <c r="B131" s="117" t="s">
        <v>30</v>
      </c>
      <c r="C131" s="118">
        <v>75049</v>
      </c>
      <c r="D131" s="119">
        <v>8.3489735223630568E-2</v>
      </c>
      <c r="E131" s="118">
        <v>21332</v>
      </c>
      <c r="F131" s="119">
        <f t="shared" si="5"/>
        <v>-0.71575903742887981</v>
      </c>
      <c r="G131" s="118">
        <v>16695</v>
      </c>
      <c r="H131" s="119">
        <f t="shared" si="5"/>
        <v>-0.21737296081005064</v>
      </c>
      <c r="I131" s="118">
        <v>71554</v>
      </c>
      <c r="J131" s="119">
        <f t="shared" si="5"/>
        <v>3.2859538784067084</v>
      </c>
      <c r="K131" s="118">
        <v>93860</v>
      </c>
      <c r="L131" s="119">
        <f t="shared" si="5"/>
        <v>0.31173659054699954</v>
      </c>
      <c r="M131" s="118">
        <v>71321</v>
      </c>
      <c r="N131" s="119">
        <v>0.23256256048665835</v>
      </c>
      <c r="O131" s="119">
        <v>0.50019982751730097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242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17007</v>
      </c>
      <c r="D141" s="116">
        <v>-1.8298314477026123E-2</v>
      </c>
      <c r="E141" s="115">
        <v>14156</v>
      </c>
      <c r="F141" s="116">
        <f t="shared" ref="F141:L153" si="6">IFERROR(E141/C141-1,"-")</f>
        <v>-0.16763685541247719</v>
      </c>
      <c r="G141" s="115">
        <v>532</v>
      </c>
      <c r="H141" s="116">
        <f t="shared" si="6"/>
        <v>-0.96241876236224921</v>
      </c>
      <c r="I141" s="115">
        <v>7114</v>
      </c>
      <c r="J141" s="116">
        <f t="shared" si="6"/>
        <v>12.37218045112782</v>
      </c>
      <c r="K141" s="115">
        <v>12895</v>
      </c>
      <c r="L141" s="116">
        <f t="shared" si="6"/>
        <v>0.81262299690750628</v>
      </c>
      <c r="M141" s="115">
        <v>14175</v>
      </c>
      <c r="N141" s="116">
        <v>9.9263280341217452E-2</v>
      </c>
      <c r="O141" s="116">
        <v>-0.16651966837184684</v>
      </c>
    </row>
    <row r="142" spans="2:16" x14ac:dyDescent="0.25">
      <c r="B142" s="114" t="s">
        <v>73</v>
      </c>
      <c r="C142" s="115">
        <v>13886</v>
      </c>
      <c r="D142" s="116">
        <v>-0.15416945848815256</v>
      </c>
      <c r="E142" s="115">
        <v>12909</v>
      </c>
      <c r="F142" s="116">
        <f t="shared" si="6"/>
        <v>-7.0358634595996006E-2</v>
      </c>
      <c r="G142" s="115">
        <v>682</v>
      </c>
      <c r="H142" s="116">
        <f t="shared" si="6"/>
        <v>-0.94716864203269036</v>
      </c>
      <c r="I142" s="115">
        <v>8736</v>
      </c>
      <c r="J142" s="116">
        <f t="shared" si="6"/>
        <v>11.809384164222873</v>
      </c>
      <c r="K142" s="115">
        <v>11990</v>
      </c>
      <c r="L142" s="116">
        <f t="shared" si="6"/>
        <v>0.37248168498168499</v>
      </c>
      <c r="M142" s="115">
        <v>14402</v>
      </c>
      <c r="N142" s="116">
        <v>0.20116763969974971</v>
      </c>
      <c r="O142" s="116">
        <v>3.7159729223678495E-2</v>
      </c>
    </row>
    <row r="143" spans="2:16" x14ac:dyDescent="0.25">
      <c r="B143" s="114" t="s">
        <v>75</v>
      </c>
      <c r="C143" s="115">
        <v>17049</v>
      </c>
      <c r="D143" s="116">
        <v>-0.1624993859606032</v>
      </c>
      <c r="E143" s="115">
        <v>5816</v>
      </c>
      <c r="F143" s="116">
        <f t="shared" si="6"/>
        <v>-0.65886562261716231</v>
      </c>
      <c r="G143" s="115">
        <v>1017</v>
      </c>
      <c r="H143" s="116">
        <f t="shared" si="6"/>
        <v>-0.82513755158184321</v>
      </c>
      <c r="I143" s="115">
        <v>11732</v>
      </c>
      <c r="J143" s="116">
        <f t="shared" si="6"/>
        <v>10.535889872173058</v>
      </c>
      <c r="K143" s="115">
        <v>13300</v>
      </c>
      <c r="L143" s="116">
        <f t="shared" si="6"/>
        <v>0.13365155131264927</v>
      </c>
      <c r="M143" s="115">
        <v>16585</v>
      </c>
      <c r="N143" s="116">
        <v>0.24699248120300754</v>
      </c>
      <c r="O143" s="116">
        <v>-2.7215672473458907E-2</v>
      </c>
    </row>
    <row r="144" spans="2:16" x14ac:dyDescent="0.25">
      <c r="B144" s="114" t="s">
        <v>77</v>
      </c>
      <c r="C144" s="115">
        <v>12193</v>
      </c>
      <c r="D144" s="116">
        <v>-0.11103820355788863</v>
      </c>
      <c r="E144" s="115">
        <v>0</v>
      </c>
      <c r="F144" s="116">
        <f t="shared" si="6"/>
        <v>-1</v>
      </c>
      <c r="G144" s="115">
        <v>670</v>
      </c>
      <c r="H144" s="116" t="str">
        <f t="shared" si="6"/>
        <v>-</v>
      </c>
      <c r="I144" s="115">
        <v>10086</v>
      </c>
      <c r="J144" s="116">
        <f t="shared" si="6"/>
        <v>14.053731343283582</v>
      </c>
      <c r="K144" s="115">
        <v>10947</v>
      </c>
      <c r="L144" s="116">
        <f t="shared" si="6"/>
        <v>8.5365853658536661E-2</v>
      </c>
      <c r="M144" s="115">
        <v>10802</v>
      </c>
      <c r="N144" s="116">
        <v>-1.3245638074358301E-2</v>
      </c>
      <c r="O144" s="116">
        <v>-0.11408185024194206</v>
      </c>
    </row>
    <row r="145" spans="1:16" x14ac:dyDescent="0.25">
      <c r="B145" s="114" t="s">
        <v>79</v>
      </c>
      <c r="C145" s="115">
        <v>10498</v>
      </c>
      <c r="D145" s="116">
        <v>-0.20535917038831275</v>
      </c>
      <c r="E145" s="115">
        <v>0</v>
      </c>
      <c r="F145" s="116">
        <f t="shared" si="6"/>
        <v>-1</v>
      </c>
      <c r="G145" s="115">
        <v>1334</v>
      </c>
      <c r="H145" s="116" t="str">
        <f t="shared" si="6"/>
        <v>-</v>
      </c>
      <c r="I145" s="115">
        <v>7619</v>
      </c>
      <c r="J145" s="116">
        <f t="shared" si="6"/>
        <v>4.7113943028485759</v>
      </c>
      <c r="K145" s="115">
        <v>7834</v>
      </c>
      <c r="L145" s="116">
        <f t="shared" si="6"/>
        <v>2.821892636828971E-2</v>
      </c>
      <c r="M145" s="115">
        <v>9191</v>
      </c>
      <c r="N145" s="116">
        <v>0.17321930048506506</v>
      </c>
      <c r="O145" s="116">
        <v>-0.12449990474376071</v>
      </c>
    </row>
    <row r="146" spans="1:16" x14ac:dyDescent="0.25">
      <c r="B146" s="114" t="s">
        <v>81</v>
      </c>
      <c r="C146" s="115">
        <v>11543</v>
      </c>
      <c r="D146" s="116">
        <v>-0.26873614190687356</v>
      </c>
      <c r="E146" s="115">
        <v>0</v>
      </c>
      <c r="F146" s="116">
        <f t="shared" si="6"/>
        <v>-1</v>
      </c>
      <c r="G146" s="115">
        <v>2166</v>
      </c>
      <c r="H146" s="116" t="str">
        <f t="shared" si="6"/>
        <v>-</v>
      </c>
      <c r="I146" s="115">
        <v>7897</v>
      </c>
      <c r="J146" s="116">
        <f t="shared" si="6"/>
        <v>2.6458910433979685</v>
      </c>
      <c r="K146" s="115">
        <v>7571</v>
      </c>
      <c r="L146" s="116">
        <f t="shared" si="6"/>
        <v>-4.1281499303532976E-2</v>
      </c>
      <c r="M146" s="115">
        <v>8315</v>
      </c>
      <c r="N146" s="116">
        <v>9.8269713380002566E-2</v>
      </c>
      <c r="O146" s="116">
        <v>-0.27965000433162956</v>
      </c>
    </row>
    <row r="147" spans="1:16" x14ac:dyDescent="0.25">
      <c r="B147" s="114" t="s">
        <v>83</v>
      </c>
      <c r="C147" s="115">
        <v>11043</v>
      </c>
      <c r="D147" s="116">
        <v>-0.27681728880157175</v>
      </c>
      <c r="E147" s="115">
        <v>0</v>
      </c>
      <c r="F147" s="116">
        <f t="shared" si="6"/>
        <v>-1</v>
      </c>
      <c r="G147" s="115">
        <v>3531</v>
      </c>
      <c r="H147" s="116" t="str">
        <f t="shared" si="6"/>
        <v>-</v>
      </c>
      <c r="I147" s="115">
        <v>7419</v>
      </c>
      <c r="J147" s="116">
        <f t="shared" si="6"/>
        <v>1.1011045029736617</v>
      </c>
      <c r="K147" s="115">
        <v>7114</v>
      </c>
      <c r="L147" s="116">
        <f t="shared" si="6"/>
        <v>-4.1110661814260707E-2</v>
      </c>
      <c r="M147" s="115">
        <v>7892</v>
      </c>
      <c r="N147" s="116">
        <v>0.10936182175990994</v>
      </c>
      <c r="O147" s="116">
        <v>-0.28533912885991131</v>
      </c>
    </row>
    <row r="148" spans="1:16" x14ac:dyDescent="0.25">
      <c r="B148" s="114" t="s">
        <v>85</v>
      </c>
      <c r="C148" s="115">
        <v>11914</v>
      </c>
      <c r="D148" s="116">
        <v>-0.20222311503950718</v>
      </c>
      <c r="E148" s="115">
        <v>2117</v>
      </c>
      <c r="F148" s="116">
        <f t="shared" si="6"/>
        <v>-0.82230988752727885</v>
      </c>
      <c r="G148" s="115">
        <v>4311</v>
      </c>
      <c r="H148" s="116">
        <f t="shared" si="6"/>
        <v>1.0363722248464811</v>
      </c>
      <c r="I148" s="115">
        <v>7234</v>
      </c>
      <c r="J148" s="116">
        <f t="shared" si="6"/>
        <v>0.6780329389932731</v>
      </c>
      <c r="K148" s="115">
        <v>7492</v>
      </c>
      <c r="L148" s="116">
        <f t="shared" si="6"/>
        <v>3.5664915675974518E-2</v>
      </c>
      <c r="M148" s="115">
        <v>7549</v>
      </c>
      <c r="N148" s="116">
        <v>7.6081153230111997E-3</v>
      </c>
      <c r="O148" s="116">
        <v>-0.36637569246264901</v>
      </c>
    </row>
    <row r="149" spans="1:16" x14ac:dyDescent="0.25">
      <c r="B149" s="114" t="s">
        <v>87</v>
      </c>
      <c r="C149" s="115">
        <v>12497</v>
      </c>
      <c r="D149" s="116">
        <v>-0.2198639116049691</v>
      </c>
      <c r="E149" s="115">
        <v>355</v>
      </c>
      <c r="F149" s="116">
        <f t="shared" si="6"/>
        <v>-0.97159318236376735</v>
      </c>
      <c r="G149" s="115">
        <v>6864</v>
      </c>
      <c r="H149" s="116">
        <f t="shared" si="6"/>
        <v>18.335211267605633</v>
      </c>
      <c r="I149" s="115">
        <v>9313</v>
      </c>
      <c r="J149" s="116">
        <f t="shared" si="6"/>
        <v>0.35678904428904423</v>
      </c>
      <c r="K149" s="115">
        <v>9338</v>
      </c>
      <c r="L149" s="116">
        <f t="shared" si="6"/>
        <v>2.68441962847632E-3</v>
      </c>
      <c r="M149" s="115"/>
      <c r="N149" s="116" t="s">
        <v>236</v>
      </c>
      <c r="O149" s="116" t="s">
        <v>236</v>
      </c>
    </row>
    <row r="150" spans="1:16" x14ac:dyDescent="0.25">
      <c r="A150" s="120"/>
      <c r="B150" s="114" t="s">
        <v>89</v>
      </c>
      <c r="C150" s="115">
        <v>12463</v>
      </c>
      <c r="D150" s="116">
        <v>-0.20088484226724801</v>
      </c>
      <c r="E150" s="115">
        <v>396</v>
      </c>
      <c r="F150" s="116">
        <f t="shared" si="6"/>
        <v>-0.96822594880847312</v>
      </c>
      <c r="G150" s="115">
        <v>9102</v>
      </c>
      <c r="H150" s="116">
        <f t="shared" si="6"/>
        <v>21.984848484848484</v>
      </c>
      <c r="I150" s="115">
        <v>9337</v>
      </c>
      <c r="J150" s="116">
        <f t="shared" si="6"/>
        <v>2.5818501428257479E-2</v>
      </c>
      <c r="K150" s="115">
        <v>10604</v>
      </c>
      <c r="L150" s="116">
        <f t="shared" si="6"/>
        <v>0.13569669058584122</v>
      </c>
      <c r="M150" s="115"/>
      <c r="N150" s="116" t="s">
        <v>236</v>
      </c>
      <c r="O150" s="116" t="s">
        <v>236</v>
      </c>
    </row>
    <row r="151" spans="1:16" x14ac:dyDescent="0.25">
      <c r="B151" s="114" t="s">
        <v>91</v>
      </c>
      <c r="C151" s="115">
        <v>15859</v>
      </c>
      <c r="D151" s="116">
        <v>-0.18538113827820013</v>
      </c>
      <c r="E151" s="115">
        <v>1144</v>
      </c>
      <c r="F151" s="116">
        <f t="shared" si="6"/>
        <v>-0.9278643041805914</v>
      </c>
      <c r="G151" s="115">
        <v>12855</v>
      </c>
      <c r="H151" s="116">
        <f t="shared" si="6"/>
        <v>10.236888111888112</v>
      </c>
      <c r="I151" s="115">
        <v>14128</v>
      </c>
      <c r="J151" s="116">
        <f t="shared" si="6"/>
        <v>9.9027615713729977E-2</v>
      </c>
      <c r="K151" s="115">
        <v>15608</v>
      </c>
      <c r="L151" s="116">
        <f t="shared" si="6"/>
        <v>0.10475651189127966</v>
      </c>
      <c r="M151" s="115"/>
      <c r="N151" s="116" t="s">
        <v>236</v>
      </c>
      <c r="O151" s="116" t="s">
        <v>236</v>
      </c>
    </row>
    <row r="152" spans="1:16" x14ac:dyDescent="0.25">
      <c r="B152" s="114" t="s">
        <v>93</v>
      </c>
      <c r="C152" s="115">
        <v>13402</v>
      </c>
      <c r="D152" s="116">
        <v>-0.20330519557722027</v>
      </c>
      <c r="E152" s="115">
        <v>1122</v>
      </c>
      <c r="F152" s="116">
        <f t="shared" si="6"/>
        <v>-0.91628115206685568</v>
      </c>
      <c r="G152" s="115">
        <v>10163</v>
      </c>
      <c r="H152" s="116">
        <f t="shared" si="6"/>
        <v>8.0579322638146174</v>
      </c>
      <c r="I152" s="115">
        <v>12505</v>
      </c>
      <c r="J152" s="116">
        <f t="shared" si="6"/>
        <v>0.23044376660434907</v>
      </c>
      <c r="K152" s="115">
        <v>12656</v>
      </c>
      <c r="L152" s="116">
        <f t="shared" si="6"/>
        <v>1.2075169932027174E-2</v>
      </c>
      <c r="M152" s="115"/>
      <c r="N152" s="116" t="s">
        <v>236</v>
      </c>
      <c r="O152" s="116" t="s">
        <v>236</v>
      </c>
    </row>
    <row r="153" spans="1:16" ht="15.75" x14ac:dyDescent="0.25">
      <c r="B153" s="117" t="s">
        <v>30</v>
      </c>
      <c r="C153" s="118">
        <v>159354</v>
      </c>
      <c r="D153" s="119">
        <v>-0.18246040663044649</v>
      </c>
      <c r="E153" s="118">
        <v>39522</v>
      </c>
      <c r="F153" s="119">
        <f t="shared" si="6"/>
        <v>-0.75198614405662867</v>
      </c>
      <c r="G153" s="118">
        <v>53227</v>
      </c>
      <c r="H153" s="119">
        <f t="shared" si="6"/>
        <v>0.3467688882141593</v>
      </c>
      <c r="I153" s="118">
        <v>113120</v>
      </c>
      <c r="J153" s="119">
        <f t="shared" si="6"/>
        <v>1.1252371916508537</v>
      </c>
      <c r="K153" s="118">
        <v>127349</v>
      </c>
      <c r="L153" s="119">
        <f t="shared" si="6"/>
        <v>0.12578677510608194</v>
      </c>
      <c r="M153" s="118">
        <v>88911</v>
      </c>
      <c r="N153" s="119">
        <v>0.12342215988779803</v>
      </c>
      <c r="O153" s="119">
        <v>-0.15429979169242769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243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1605</v>
      </c>
      <c r="D163" s="116">
        <v>0.48611111111111116</v>
      </c>
      <c r="E163" s="115">
        <v>2065</v>
      </c>
      <c r="F163" s="116">
        <f t="shared" ref="F163:L175" si="7">IFERROR(E163/C163-1,"-")</f>
        <v>0.28660436137071654</v>
      </c>
      <c r="G163" s="115">
        <v>561</v>
      </c>
      <c r="H163" s="116">
        <f t="shared" si="7"/>
        <v>-0.72832929782082323</v>
      </c>
      <c r="I163" s="115">
        <v>1736</v>
      </c>
      <c r="J163" s="116">
        <f t="shared" si="7"/>
        <v>2.0944741532976825</v>
      </c>
      <c r="K163" s="115">
        <v>3060</v>
      </c>
      <c r="L163" s="116">
        <f t="shared" si="7"/>
        <v>0.76267281105990792</v>
      </c>
      <c r="M163" s="115">
        <v>3566</v>
      </c>
      <c r="N163" s="116">
        <v>0.16535947712418309</v>
      </c>
      <c r="O163" s="116">
        <v>1.2218068535825544</v>
      </c>
    </row>
    <row r="164" spans="2:15" x14ac:dyDescent="0.25">
      <c r="B164" s="114" t="s">
        <v>73</v>
      </c>
      <c r="C164" s="115">
        <v>1708</v>
      </c>
      <c r="D164" s="116">
        <v>8.1012658227848089E-2</v>
      </c>
      <c r="E164" s="115">
        <v>2993</v>
      </c>
      <c r="F164" s="116">
        <f t="shared" si="7"/>
        <v>0.75234192037470726</v>
      </c>
      <c r="G164" s="115">
        <v>694</v>
      </c>
      <c r="H164" s="116">
        <f t="shared" si="7"/>
        <v>-0.76812562646174409</v>
      </c>
      <c r="I164" s="115">
        <v>3013</v>
      </c>
      <c r="J164" s="116">
        <f t="shared" si="7"/>
        <v>3.3414985590778095</v>
      </c>
      <c r="K164" s="115">
        <v>3296</v>
      </c>
      <c r="L164" s="116">
        <f t="shared" si="7"/>
        <v>9.3926319283106574E-2</v>
      </c>
      <c r="M164" s="115">
        <v>4901</v>
      </c>
      <c r="N164" s="116">
        <v>0.48695388349514568</v>
      </c>
      <c r="O164" s="116">
        <v>1.8694379391100702</v>
      </c>
    </row>
    <row r="165" spans="2:15" x14ac:dyDescent="0.25">
      <c r="B165" s="114" t="s">
        <v>75</v>
      </c>
      <c r="C165" s="115">
        <v>1976</v>
      </c>
      <c r="D165" s="116">
        <v>0.14418066010422703</v>
      </c>
      <c r="E165" s="115">
        <v>794</v>
      </c>
      <c r="F165" s="116">
        <f t="shared" si="7"/>
        <v>-0.59817813765182182</v>
      </c>
      <c r="G165" s="115">
        <v>1289</v>
      </c>
      <c r="H165" s="116">
        <f t="shared" si="7"/>
        <v>0.6234256926952142</v>
      </c>
      <c r="I165" s="115">
        <v>3335</v>
      </c>
      <c r="J165" s="116">
        <f t="shared" si="7"/>
        <v>1.587276958882855</v>
      </c>
      <c r="K165" s="115">
        <v>3835</v>
      </c>
      <c r="L165" s="116">
        <f t="shared" si="7"/>
        <v>0.14992503748125929</v>
      </c>
      <c r="M165" s="115">
        <v>5266</v>
      </c>
      <c r="N165" s="116">
        <v>0.37314211212516302</v>
      </c>
      <c r="O165" s="116">
        <v>1.6649797570850202</v>
      </c>
    </row>
    <row r="166" spans="2:15" x14ac:dyDescent="0.25">
      <c r="B166" s="114" t="s">
        <v>77</v>
      </c>
      <c r="C166" s="115">
        <v>2822</v>
      </c>
      <c r="D166" s="116">
        <v>-0.12414649286157664</v>
      </c>
      <c r="E166" s="115">
        <v>0</v>
      </c>
      <c r="F166" s="116">
        <f t="shared" si="7"/>
        <v>-1</v>
      </c>
      <c r="G166" s="115">
        <v>595</v>
      </c>
      <c r="H166" s="116" t="str">
        <f t="shared" si="7"/>
        <v>-</v>
      </c>
      <c r="I166" s="115">
        <v>3289</v>
      </c>
      <c r="J166" s="116">
        <f t="shared" si="7"/>
        <v>4.5277310924369747</v>
      </c>
      <c r="K166" s="115">
        <v>3992</v>
      </c>
      <c r="L166" s="116">
        <f t="shared" si="7"/>
        <v>0.21374277896017024</v>
      </c>
      <c r="M166" s="115">
        <v>5053</v>
      </c>
      <c r="N166" s="116">
        <v>0.26578156312625256</v>
      </c>
      <c r="O166" s="116">
        <v>0.79057406094968097</v>
      </c>
    </row>
    <row r="167" spans="2:15" x14ac:dyDescent="0.25">
      <c r="B167" s="114" t="s">
        <v>79</v>
      </c>
      <c r="C167" s="115">
        <v>2070</v>
      </c>
      <c r="D167" s="116">
        <v>-6.2924400181077367E-2</v>
      </c>
      <c r="E167" s="115">
        <v>0</v>
      </c>
      <c r="F167" s="116">
        <f t="shared" si="7"/>
        <v>-1</v>
      </c>
      <c r="G167" s="115">
        <v>1601</v>
      </c>
      <c r="H167" s="116" t="str">
        <f t="shared" si="7"/>
        <v>-</v>
      </c>
      <c r="I167" s="115">
        <v>2303</v>
      </c>
      <c r="J167" s="116">
        <f t="shared" si="7"/>
        <v>0.43847595252966887</v>
      </c>
      <c r="K167" s="115">
        <v>2825</v>
      </c>
      <c r="L167" s="116">
        <f t="shared" si="7"/>
        <v>0.22666087711680416</v>
      </c>
      <c r="M167" s="115">
        <v>4892</v>
      </c>
      <c r="N167" s="116">
        <v>0.73168141592920355</v>
      </c>
      <c r="O167" s="116">
        <v>1.3632850241545893</v>
      </c>
    </row>
    <row r="168" spans="2:15" x14ac:dyDescent="0.25">
      <c r="B168" s="114" t="s">
        <v>81</v>
      </c>
      <c r="C168" s="115">
        <v>1838</v>
      </c>
      <c r="D168" s="116">
        <v>3.9005087620124446E-2</v>
      </c>
      <c r="E168" s="115">
        <v>0</v>
      </c>
      <c r="F168" s="116">
        <f t="shared" si="7"/>
        <v>-1</v>
      </c>
      <c r="G168" s="115">
        <v>1182</v>
      </c>
      <c r="H168" s="116" t="str">
        <f t="shared" si="7"/>
        <v>-</v>
      </c>
      <c r="I168" s="115">
        <v>1777</v>
      </c>
      <c r="J168" s="116">
        <f t="shared" si="7"/>
        <v>0.50338409475465307</v>
      </c>
      <c r="K168" s="115">
        <v>2564</v>
      </c>
      <c r="L168" s="116">
        <f t="shared" si="7"/>
        <v>0.44288126055149135</v>
      </c>
      <c r="M168" s="115">
        <v>5187</v>
      </c>
      <c r="N168" s="116">
        <v>1.0230109204368176</v>
      </c>
      <c r="O168" s="116">
        <v>1.82208922742111</v>
      </c>
    </row>
    <row r="169" spans="2:15" x14ac:dyDescent="0.25">
      <c r="B169" s="114" t="s">
        <v>83</v>
      </c>
      <c r="C169" s="115">
        <v>2038</v>
      </c>
      <c r="D169" s="116">
        <v>7.9129574678535874E-3</v>
      </c>
      <c r="E169" s="115">
        <v>0</v>
      </c>
      <c r="F169" s="116">
        <f t="shared" si="7"/>
        <v>-1</v>
      </c>
      <c r="G169" s="115">
        <v>2026</v>
      </c>
      <c r="H169" s="116" t="str">
        <f t="shared" si="7"/>
        <v>-</v>
      </c>
      <c r="I169" s="115">
        <v>2337</v>
      </c>
      <c r="J169" s="116">
        <f t="shared" si="7"/>
        <v>0.15350444225074034</v>
      </c>
      <c r="K169" s="115">
        <v>3169</v>
      </c>
      <c r="L169" s="116">
        <f t="shared" si="7"/>
        <v>0.35601198117244337</v>
      </c>
      <c r="M169" s="115">
        <v>5388</v>
      </c>
      <c r="N169" s="116">
        <v>0.7002208898706217</v>
      </c>
      <c r="O169" s="116">
        <v>1.6437684003925419</v>
      </c>
    </row>
    <row r="170" spans="2:15" x14ac:dyDescent="0.25">
      <c r="B170" s="114" t="s">
        <v>85</v>
      </c>
      <c r="C170" s="115">
        <v>2614</v>
      </c>
      <c r="D170" s="116">
        <v>2.3893458676067292E-2</v>
      </c>
      <c r="E170" s="115">
        <v>599</v>
      </c>
      <c r="F170" s="116">
        <f t="shared" si="7"/>
        <v>-0.77084927314460594</v>
      </c>
      <c r="G170" s="115">
        <v>2204</v>
      </c>
      <c r="H170" s="116">
        <f t="shared" si="7"/>
        <v>2.679465776293823</v>
      </c>
      <c r="I170" s="115">
        <v>2265</v>
      </c>
      <c r="J170" s="116">
        <f t="shared" si="7"/>
        <v>2.7676950998185124E-2</v>
      </c>
      <c r="K170" s="115">
        <v>4052</v>
      </c>
      <c r="L170" s="116">
        <f t="shared" si="7"/>
        <v>0.788962472406181</v>
      </c>
      <c r="M170" s="115">
        <v>5505</v>
      </c>
      <c r="N170" s="116">
        <v>0.35858835143139189</v>
      </c>
      <c r="O170" s="116">
        <v>1.1059678653404745</v>
      </c>
    </row>
    <row r="171" spans="2:15" x14ac:dyDescent="0.25">
      <c r="B171" s="114" t="s">
        <v>87</v>
      </c>
      <c r="C171" s="115">
        <v>2247</v>
      </c>
      <c r="D171" s="116">
        <v>0.12971342383107087</v>
      </c>
      <c r="E171" s="115">
        <v>234</v>
      </c>
      <c r="F171" s="116">
        <f t="shared" si="7"/>
        <v>-0.89586114819759677</v>
      </c>
      <c r="G171" s="115">
        <v>2090</v>
      </c>
      <c r="H171" s="116">
        <f t="shared" si="7"/>
        <v>7.9316239316239319</v>
      </c>
      <c r="I171" s="115">
        <v>2484</v>
      </c>
      <c r="J171" s="116">
        <f t="shared" si="7"/>
        <v>0.18851674641148319</v>
      </c>
      <c r="K171" s="115">
        <v>3816</v>
      </c>
      <c r="L171" s="116">
        <f t="shared" si="7"/>
        <v>0.53623188405797095</v>
      </c>
      <c r="M171" s="115"/>
      <c r="N171" s="116" t="s">
        <v>236</v>
      </c>
      <c r="O171" s="116" t="s">
        <v>236</v>
      </c>
    </row>
    <row r="172" spans="2:15" x14ac:dyDescent="0.25">
      <c r="B172" s="114" t="s">
        <v>89</v>
      </c>
      <c r="C172" s="115">
        <v>2637</v>
      </c>
      <c r="D172" s="116">
        <v>0.24152542372881358</v>
      </c>
      <c r="E172" s="115">
        <v>872</v>
      </c>
      <c r="F172" s="116">
        <f t="shared" si="7"/>
        <v>-0.66932119833143722</v>
      </c>
      <c r="G172" s="115">
        <v>2935</v>
      </c>
      <c r="H172" s="116">
        <f t="shared" si="7"/>
        <v>2.3658256880733943</v>
      </c>
      <c r="I172" s="115">
        <v>2881</v>
      </c>
      <c r="J172" s="116">
        <f t="shared" si="7"/>
        <v>-1.8398637137989726E-2</v>
      </c>
      <c r="K172" s="115">
        <v>4916</v>
      </c>
      <c r="L172" s="116">
        <f t="shared" si="7"/>
        <v>0.70635196112460941</v>
      </c>
      <c r="M172" s="115"/>
      <c r="N172" s="116" t="s">
        <v>236</v>
      </c>
      <c r="O172" s="116" t="s">
        <v>236</v>
      </c>
    </row>
    <row r="173" spans="2:15" x14ac:dyDescent="0.25">
      <c r="B173" s="114" t="s">
        <v>91</v>
      </c>
      <c r="C173" s="115">
        <v>2145</v>
      </c>
      <c r="D173" s="116">
        <v>0.79048414023372282</v>
      </c>
      <c r="E173" s="115">
        <v>86</v>
      </c>
      <c r="F173" s="116">
        <f t="shared" si="7"/>
        <v>-0.95990675990675989</v>
      </c>
      <c r="G173" s="115">
        <v>2657</v>
      </c>
      <c r="H173" s="116">
        <f t="shared" si="7"/>
        <v>29.895348837209301</v>
      </c>
      <c r="I173" s="115">
        <v>2543</v>
      </c>
      <c r="J173" s="116">
        <f t="shared" si="7"/>
        <v>-4.290553255551377E-2</v>
      </c>
      <c r="K173" s="115">
        <v>3401</v>
      </c>
      <c r="L173" s="116">
        <f t="shared" si="7"/>
        <v>0.3373967754620526</v>
      </c>
      <c r="M173" s="115"/>
      <c r="N173" s="116" t="s">
        <v>236</v>
      </c>
      <c r="O173" s="116" t="s">
        <v>236</v>
      </c>
    </row>
    <row r="174" spans="2:15" x14ac:dyDescent="0.25">
      <c r="B174" s="114" t="s">
        <v>93</v>
      </c>
      <c r="C174" s="115">
        <v>1747</v>
      </c>
      <c r="D174" s="116">
        <v>0.28173147468818782</v>
      </c>
      <c r="E174" s="115">
        <v>484</v>
      </c>
      <c r="F174" s="116">
        <f t="shared" si="7"/>
        <v>-0.72295363480251862</v>
      </c>
      <c r="G174" s="115">
        <v>2093</v>
      </c>
      <c r="H174" s="116">
        <f t="shared" si="7"/>
        <v>3.3243801652892566</v>
      </c>
      <c r="I174" s="115">
        <v>2795</v>
      </c>
      <c r="J174" s="116">
        <f t="shared" si="7"/>
        <v>0.3354037267080745</v>
      </c>
      <c r="K174" s="115">
        <v>3613</v>
      </c>
      <c r="L174" s="116">
        <f t="shared" si="7"/>
        <v>0.29266547406082299</v>
      </c>
      <c r="M174" s="115"/>
      <c r="N174" s="116" t="s">
        <v>236</v>
      </c>
      <c r="O174" s="116" t="s">
        <v>236</v>
      </c>
    </row>
    <row r="175" spans="2:15" ht="15.75" x14ac:dyDescent="0.25">
      <c r="B175" s="117" t="s">
        <v>30</v>
      </c>
      <c r="C175" s="118">
        <v>25447</v>
      </c>
      <c r="D175" s="119">
        <v>0.11433701173585575</v>
      </c>
      <c r="E175" s="118">
        <v>8286</v>
      </c>
      <c r="F175" s="119">
        <f t="shared" si="7"/>
        <v>-0.67438204896451448</v>
      </c>
      <c r="G175" s="118">
        <v>19927</v>
      </c>
      <c r="H175" s="119">
        <f t="shared" si="7"/>
        <v>1.4048998310403089</v>
      </c>
      <c r="I175" s="118">
        <v>30758</v>
      </c>
      <c r="J175" s="119">
        <f t="shared" si="7"/>
        <v>0.54353389873036573</v>
      </c>
      <c r="K175" s="118">
        <v>42539</v>
      </c>
      <c r="L175" s="119">
        <f t="shared" si="7"/>
        <v>0.38302230314064634</v>
      </c>
      <c r="M175" s="118">
        <v>39758</v>
      </c>
      <c r="N175" s="119">
        <v>0.48389504721382459</v>
      </c>
      <c r="O175" s="119">
        <v>1.3848599364165315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244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591</v>
      </c>
      <c r="D185" s="116">
        <v>0.19153225806451624</v>
      </c>
      <c r="E185" s="115">
        <v>433</v>
      </c>
      <c r="F185" s="116">
        <f t="shared" ref="F185:L197" si="8">IFERROR(E185/C185-1,"-")</f>
        <v>-0.26734348561759724</v>
      </c>
      <c r="G185" s="115">
        <v>79</v>
      </c>
      <c r="H185" s="116">
        <f t="shared" si="8"/>
        <v>-0.81755196304849886</v>
      </c>
      <c r="I185" s="115">
        <v>563</v>
      </c>
      <c r="J185" s="116">
        <f t="shared" si="8"/>
        <v>6.1265822784810124</v>
      </c>
      <c r="K185" s="115">
        <v>577</v>
      </c>
      <c r="L185" s="116">
        <f t="shared" si="8"/>
        <v>2.4866785079928899E-2</v>
      </c>
      <c r="M185" s="115">
        <v>552</v>
      </c>
      <c r="N185" s="116">
        <v>-4.3327556325823191E-2</v>
      </c>
      <c r="O185" s="116">
        <v>-6.5989847715736016E-2</v>
      </c>
    </row>
    <row r="186" spans="1:16" x14ac:dyDescent="0.25">
      <c r="B186" s="114" t="s">
        <v>73</v>
      </c>
      <c r="C186" s="115">
        <v>372</v>
      </c>
      <c r="D186" s="116">
        <v>-6.0606060606060552E-2</v>
      </c>
      <c r="E186" s="115">
        <v>399</v>
      </c>
      <c r="F186" s="116">
        <f t="shared" si="8"/>
        <v>7.2580645161290258E-2</v>
      </c>
      <c r="G186" s="115">
        <v>53</v>
      </c>
      <c r="H186" s="116">
        <f t="shared" si="8"/>
        <v>-0.86716791979949881</v>
      </c>
      <c r="I186" s="115">
        <v>604</v>
      </c>
      <c r="J186" s="116">
        <f t="shared" si="8"/>
        <v>10.39622641509434</v>
      </c>
      <c r="K186" s="115">
        <v>464</v>
      </c>
      <c r="L186" s="116">
        <f t="shared" si="8"/>
        <v>-0.23178807947019864</v>
      </c>
      <c r="M186" s="115">
        <v>653</v>
      </c>
      <c r="N186" s="116">
        <v>0.40732758620689657</v>
      </c>
      <c r="O186" s="116">
        <v>0.7553763440860215</v>
      </c>
    </row>
    <row r="187" spans="1:16" x14ac:dyDescent="0.25">
      <c r="B187" s="114" t="s">
        <v>75</v>
      </c>
      <c r="C187" s="115">
        <v>497</v>
      </c>
      <c r="D187" s="116">
        <v>8.113590263691739E-3</v>
      </c>
      <c r="E187" s="115">
        <v>255</v>
      </c>
      <c r="F187" s="116">
        <f t="shared" si="8"/>
        <v>-0.48692152917505027</v>
      </c>
      <c r="G187" s="115">
        <v>27</v>
      </c>
      <c r="H187" s="116">
        <f t="shared" si="8"/>
        <v>-0.89411764705882357</v>
      </c>
      <c r="I187" s="115">
        <v>493</v>
      </c>
      <c r="J187" s="116">
        <f t="shared" si="8"/>
        <v>17.25925925925926</v>
      </c>
      <c r="K187" s="115">
        <v>655</v>
      </c>
      <c r="L187" s="116">
        <f t="shared" si="8"/>
        <v>0.3286004056795131</v>
      </c>
      <c r="M187" s="115">
        <v>624</v>
      </c>
      <c r="N187" s="116">
        <v>-4.7328244274809195E-2</v>
      </c>
      <c r="O187" s="116">
        <v>0.25553319919517103</v>
      </c>
    </row>
    <row r="188" spans="1:16" x14ac:dyDescent="0.25">
      <c r="B188" s="114" t="s">
        <v>77</v>
      </c>
      <c r="C188" s="115">
        <v>594</v>
      </c>
      <c r="D188" s="116">
        <v>0.21721311475409832</v>
      </c>
      <c r="E188" s="115">
        <v>0</v>
      </c>
      <c r="F188" s="116">
        <f t="shared" si="8"/>
        <v>-1</v>
      </c>
      <c r="G188" s="115">
        <v>44</v>
      </c>
      <c r="H188" s="116" t="str">
        <f t="shared" si="8"/>
        <v>-</v>
      </c>
      <c r="I188" s="115">
        <v>523</v>
      </c>
      <c r="J188" s="116">
        <f t="shared" si="8"/>
        <v>10.886363636363637</v>
      </c>
      <c r="K188" s="115">
        <v>328</v>
      </c>
      <c r="L188" s="116">
        <f t="shared" si="8"/>
        <v>-0.37284894837476101</v>
      </c>
      <c r="M188" s="115">
        <v>505</v>
      </c>
      <c r="N188" s="116">
        <v>0.53963414634146334</v>
      </c>
      <c r="O188" s="116">
        <v>-0.14983164983164987</v>
      </c>
    </row>
    <row r="189" spans="1:16" x14ac:dyDescent="0.25">
      <c r="B189" s="114" t="s">
        <v>79</v>
      </c>
      <c r="C189" s="115">
        <v>430</v>
      </c>
      <c r="D189" s="116">
        <v>7.2319201995012516E-2</v>
      </c>
      <c r="E189" s="115">
        <v>0</v>
      </c>
      <c r="F189" s="116">
        <f t="shared" si="8"/>
        <v>-1</v>
      </c>
      <c r="G189" s="115">
        <v>260</v>
      </c>
      <c r="H189" s="116" t="str">
        <f t="shared" si="8"/>
        <v>-</v>
      </c>
      <c r="I189" s="115">
        <v>318</v>
      </c>
      <c r="J189" s="116">
        <f t="shared" si="8"/>
        <v>0.22307692307692317</v>
      </c>
      <c r="K189" s="115">
        <v>353</v>
      </c>
      <c r="L189" s="116">
        <f t="shared" si="8"/>
        <v>0.11006289308176109</v>
      </c>
      <c r="M189" s="115">
        <v>606</v>
      </c>
      <c r="N189" s="116">
        <v>0.71671388101983013</v>
      </c>
      <c r="O189" s="116">
        <v>0.40930232558139545</v>
      </c>
    </row>
    <row r="190" spans="1:16" x14ac:dyDescent="0.25">
      <c r="B190" s="114" t="s">
        <v>120</v>
      </c>
      <c r="C190" s="115">
        <v>493</v>
      </c>
      <c r="D190" s="116">
        <v>-0.25416036308623302</v>
      </c>
      <c r="E190" s="115">
        <v>0</v>
      </c>
      <c r="F190" s="116">
        <f t="shared" si="8"/>
        <v>-1</v>
      </c>
      <c r="G190" s="115">
        <v>260</v>
      </c>
      <c r="H190" s="116" t="str">
        <f t="shared" si="8"/>
        <v>-</v>
      </c>
      <c r="I190" s="115">
        <v>399</v>
      </c>
      <c r="J190" s="116">
        <f t="shared" si="8"/>
        <v>0.53461538461538471</v>
      </c>
      <c r="K190" s="115">
        <v>397</v>
      </c>
      <c r="L190" s="116">
        <f t="shared" si="8"/>
        <v>-5.0125313283208017E-3</v>
      </c>
      <c r="M190" s="115">
        <v>702</v>
      </c>
      <c r="N190" s="116">
        <v>0.76826196473551644</v>
      </c>
      <c r="O190" s="116">
        <v>0.42393509127789053</v>
      </c>
    </row>
    <row r="191" spans="1:16" x14ac:dyDescent="0.25">
      <c r="B191" s="114" t="s">
        <v>83</v>
      </c>
      <c r="C191" s="115">
        <v>784</v>
      </c>
      <c r="D191" s="116">
        <v>-5.4282267792521099E-2</v>
      </c>
      <c r="E191" s="115">
        <v>0</v>
      </c>
      <c r="F191" s="116">
        <f t="shared" si="8"/>
        <v>-1</v>
      </c>
      <c r="G191" s="115">
        <v>398</v>
      </c>
      <c r="H191" s="116" t="str">
        <f t="shared" si="8"/>
        <v>-</v>
      </c>
      <c r="I191" s="115">
        <v>504</v>
      </c>
      <c r="J191" s="116">
        <f t="shared" si="8"/>
        <v>0.26633165829145722</v>
      </c>
      <c r="K191" s="115">
        <v>799</v>
      </c>
      <c r="L191" s="116">
        <f t="shared" si="8"/>
        <v>0.58531746031746024</v>
      </c>
      <c r="M191" s="115">
        <v>1214</v>
      </c>
      <c r="N191" s="116">
        <v>0.51939924906132662</v>
      </c>
      <c r="O191" s="116">
        <v>0.54846938775510212</v>
      </c>
    </row>
    <row r="192" spans="1:16" x14ac:dyDescent="0.25">
      <c r="B192" s="114" t="s">
        <v>85</v>
      </c>
      <c r="C192" s="115">
        <v>664</v>
      </c>
      <c r="D192" s="116">
        <v>-0.19999999999999996</v>
      </c>
      <c r="E192" s="115">
        <v>240</v>
      </c>
      <c r="F192" s="116">
        <f t="shared" si="8"/>
        <v>-0.63855421686746983</v>
      </c>
      <c r="G192" s="115">
        <v>605</v>
      </c>
      <c r="H192" s="116">
        <f t="shared" si="8"/>
        <v>1.5208333333333335</v>
      </c>
      <c r="I192" s="115">
        <v>374</v>
      </c>
      <c r="J192" s="116">
        <f t="shared" si="8"/>
        <v>-0.38181818181818183</v>
      </c>
      <c r="K192" s="115">
        <v>830</v>
      </c>
      <c r="L192" s="116">
        <f t="shared" si="8"/>
        <v>1.2192513368983957</v>
      </c>
      <c r="M192" s="115">
        <v>796</v>
      </c>
      <c r="N192" s="116">
        <v>-4.096385542168679E-2</v>
      </c>
      <c r="O192" s="116">
        <v>0.1987951807228916</v>
      </c>
    </row>
    <row r="193" spans="2:16" x14ac:dyDescent="0.25">
      <c r="B193" s="114" t="s">
        <v>87</v>
      </c>
      <c r="C193" s="115">
        <v>538</v>
      </c>
      <c r="D193" s="116">
        <v>-0.17103235747303547</v>
      </c>
      <c r="E193" s="115">
        <v>446</v>
      </c>
      <c r="F193" s="116">
        <f t="shared" si="8"/>
        <v>-0.17100371747211895</v>
      </c>
      <c r="G193" s="115">
        <v>807</v>
      </c>
      <c r="H193" s="116">
        <f t="shared" si="8"/>
        <v>0.8094170403587444</v>
      </c>
      <c r="I193" s="115">
        <v>477</v>
      </c>
      <c r="J193" s="116">
        <f t="shared" si="8"/>
        <v>-0.40892193308550184</v>
      </c>
      <c r="K193" s="115">
        <v>664</v>
      </c>
      <c r="L193" s="116">
        <f t="shared" si="8"/>
        <v>0.39203354297693926</v>
      </c>
      <c r="M193" s="115"/>
      <c r="N193" s="116" t="s">
        <v>236</v>
      </c>
      <c r="O193" s="116" t="s">
        <v>236</v>
      </c>
    </row>
    <row r="194" spans="2:16" x14ac:dyDescent="0.25">
      <c r="B194" s="114" t="s">
        <v>89</v>
      </c>
      <c r="C194" s="115">
        <v>392</v>
      </c>
      <c r="D194" s="116">
        <v>-9.4688221709006926E-2</v>
      </c>
      <c r="E194" s="115">
        <v>129</v>
      </c>
      <c r="F194" s="116">
        <f t="shared" si="8"/>
        <v>-0.67091836734693877</v>
      </c>
      <c r="G194" s="115">
        <v>964</v>
      </c>
      <c r="H194" s="116">
        <f t="shared" si="8"/>
        <v>6.4728682170542635</v>
      </c>
      <c r="I194" s="115">
        <v>428</v>
      </c>
      <c r="J194" s="116">
        <f t="shared" si="8"/>
        <v>-0.55601659751037347</v>
      </c>
      <c r="K194" s="115">
        <v>701</v>
      </c>
      <c r="L194" s="116">
        <f t="shared" si="8"/>
        <v>0.63785046728971961</v>
      </c>
      <c r="M194" s="115"/>
      <c r="N194" s="116" t="s">
        <v>236</v>
      </c>
      <c r="O194" s="116" t="s">
        <v>236</v>
      </c>
    </row>
    <row r="195" spans="2:16" x14ac:dyDescent="0.25">
      <c r="B195" s="114" t="s">
        <v>91</v>
      </c>
      <c r="C195" s="115">
        <v>468</v>
      </c>
      <c r="D195" s="116">
        <v>9.6018735362997765E-2</v>
      </c>
      <c r="E195" s="115">
        <v>38</v>
      </c>
      <c r="F195" s="116">
        <f t="shared" si="8"/>
        <v>-0.91880341880341876</v>
      </c>
      <c r="G195" s="115">
        <v>1017</v>
      </c>
      <c r="H195" s="116">
        <f t="shared" si="8"/>
        <v>25.763157894736842</v>
      </c>
      <c r="I195" s="115">
        <v>514</v>
      </c>
      <c r="J195" s="116">
        <f t="shared" si="8"/>
        <v>-0.49459193706981319</v>
      </c>
      <c r="K195" s="115">
        <v>587</v>
      </c>
      <c r="L195" s="116">
        <f t="shared" si="8"/>
        <v>0.14202334630350189</v>
      </c>
      <c r="M195" s="115"/>
      <c r="N195" s="116" t="s">
        <v>236</v>
      </c>
      <c r="O195" s="116" t="s">
        <v>236</v>
      </c>
    </row>
    <row r="196" spans="2:16" x14ac:dyDescent="0.25">
      <c r="B196" s="114" t="s">
        <v>93</v>
      </c>
      <c r="C196" s="115">
        <v>426</v>
      </c>
      <c r="D196" s="116">
        <v>6.4999999999999947E-2</v>
      </c>
      <c r="E196" s="115">
        <v>101</v>
      </c>
      <c r="F196" s="116">
        <f t="shared" si="8"/>
        <v>-0.76291079812206575</v>
      </c>
      <c r="G196" s="115">
        <v>687</v>
      </c>
      <c r="H196" s="116">
        <f t="shared" si="8"/>
        <v>5.8019801980198018</v>
      </c>
      <c r="I196" s="115">
        <v>675</v>
      </c>
      <c r="J196" s="116">
        <f t="shared" si="8"/>
        <v>-1.7467248908296984E-2</v>
      </c>
      <c r="K196" s="115">
        <v>613</v>
      </c>
      <c r="L196" s="116">
        <f t="shared" si="8"/>
        <v>-9.1851851851851851E-2</v>
      </c>
      <c r="M196" s="115"/>
      <c r="N196" s="116" t="s">
        <v>236</v>
      </c>
      <c r="O196" s="116" t="s">
        <v>236</v>
      </c>
    </row>
    <row r="197" spans="2:16" ht="15.75" x14ac:dyDescent="0.25">
      <c r="B197" s="117" t="s">
        <v>30</v>
      </c>
      <c r="C197" s="118">
        <v>6249</v>
      </c>
      <c r="D197" s="119">
        <v>-3.9058895894202639E-2</v>
      </c>
      <c r="E197" s="118">
        <v>2082</v>
      </c>
      <c r="F197" s="119">
        <f t="shared" si="8"/>
        <v>-0.6668266922707633</v>
      </c>
      <c r="G197" s="118">
        <v>5201</v>
      </c>
      <c r="H197" s="119">
        <f t="shared" si="8"/>
        <v>1.4980787704130645</v>
      </c>
      <c r="I197" s="118">
        <v>5872</v>
      </c>
      <c r="J197" s="119">
        <f t="shared" si="8"/>
        <v>0.12901365122091901</v>
      </c>
      <c r="K197" s="118">
        <v>6968</v>
      </c>
      <c r="L197" s="119">
        <f t="shared" si="8"/>
        <v>0.18664850136239775</v>
      </c>
      <c r="M197" s="118">
        <v>5652</v>
      </c>
      <c r="N197" s="119">
        <v>0.28367022484669535</v>
      </c>
      <c r="O197" s="119">
        <v>0.27728813559322041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245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651</v>
      </c>
      <c r="D207" s="116">
        <v>-0.14116094986807393</v>
      </c>
      <c r="E207" s="115">
        <v>543</v>
      </c>
      <c r="F207" s="116">
        <f t="shared" ref="F207:L219" si="9">IFERROR(E207/C207-1,"-")</f>
        <v>-0.16589861751152069</v>
      </c>
      <c r="G207" s="115">
        <v>25</v>
      </c>
      <c r="H207" s="116">
        <f t="shared" si="9"/>
        <v>-0.95395948434622468</v>
      </c>
      <c r="I207" s="115">
        <v>1010</v>
      </c>
      <c r="J207" s="116">
        <f t="shared" si="9"/>
        <v>39.4</v>
      </c>
      <c r="K207" s="115">
        <v>878</v>
      </c>
      <c r="L207" s="116">
        <f t="shared" si="9"/>
        <v>-0.1306930693069307</v>
      </c>
      <c r="M207" s="115">
        <v>1284</v>
      </c>
      <c r="N207" s="116">
        <v>0.46241457858769941</v>
      </c>
      <c r="O207" s="116">
        <v>0.97235023041474644</v>
      </c>
    </row>
    <row r="208" spans="2:16" x14ac:dyDescent="0.25">
      <c r="B208" s="114" t="s">
        <v>73</v>
      </c>
      <c r="C208" s="115">
        <v>577</v>
      </c>
      <c r="D208" s="116">
        <v>-0.20741758241758246</v>
      </c>
      <c r="E208" s="115">
        <v>665</v>
      </c>
      <c r="F208" s="116">
        <f t="shared" si="9"/>
        <v>0.15251299826689779</v>
      </c>
      <c r="G208" s="115">
        <v>59</v>
      </c>
      <c r="H208" s="116">
        <f t="shared" si="9"/>
        <v>-0.9112781954887218</v>
      </c>
      <c r="I208" s="115">
        <v>945</v>
      </c>
      <c r="J208" s="116">
        <f t="shared" si="9"/>
        <v>15.016949152542374</v>
      </c>
      <c r="K208" s="115">
        <v>744</v>
      </c>
      <c r="L208" s="116">
        <f t="shared" si="9"/>
        <v>-0.21269841269841272</v>
      </c>
      <c r="M208" s="115">
        <v>1177</v>
      </c>
      <c r="N208" s="116">
        <v>0.581989247311828</v>
      </c>
      <c r="O208" s="116">
        <v>1.0398613518197575</v>
      </c>
    </row>
    <row r="209" spans="2:16" x14ac:dyDescent="0.25">
      <c r="B209" s="114" t="s">
        <v>75</v>
      </c>
      <c r="C209" s="115">
        <v>732</v>
      </c>
      <c r="D209" s="116">
        <v>-0.30285714285714282</v>
      </c>
      <c r="E209" s="115">
        <v>256</v>
      </c>
      <c r="F209" s="116">
        <f t="shared" si="9"/>
        <v>-0.6502732240437159</v>
      </c>
      <c r="G209" s="115">
        <v>63</v>
      </c>
      <c r="H209" s="116">
        <f t="shared" si="9"/>
        <v>-0.75390625</v>
      </c>
      <c r="I209" s="115">
        <v>771</v>
      </c>
      <c r="J209" s="116">
        <f t="shared" si="9"/>
        <v>11.238095238095237</v>
      </c>
      <c r="K209" s="115">
        <v>855</v>
      </c>
      <c r="L209" s="116">
        <f t="shared" si="9"/>
        <v>0.10894941634241251</v>
      </c>
      <c r="M209" s="115">
        <v>1050</v>
      </c>
      <c r="N209" s="116">
        <v>0.22807017543859653</v>
      </c>
      <c r="O209" s="116">
        <v>0.43442622950819665</v>
      </c>
    </row>
    <row r="210" spans="2:16" x14ac:dyDescent="0.25">
      <c r="B210" s="114" t="s">
        <v>77</v>
      </c>
      <c r="C210" s="115">
        <v>589</v>
      </c>
      <c r="D210" s="116">
        <v>-0.33671171171171166</v>
      </c>
      <c r="E210" s="115">
        <v>0</v>
      </c>
      <c r="F210" s="116">
        <f t="shared" si="9"/>
        <v>-1</v>
      </c>
      <c r="G210" s="115">
        <v>50</v>
      </c>
      <c r="H210" s="116" t="str">
        <f t="shared" si="9"/>
        <v>-</v>
      </c>
      <c r="I210" s="115">
        <v>905</v>
      </c>
      <c r="J210" s="116">
        <f t="shared" si="9"/>
        <v>17.100000000000001</v>
      </c>
      <c r="K210" s="115">
        <v>706</v>
      </c>
      <c r="L210" s="116">
        <f t="shared" si="9"/>
        <v>-0.21988950276243091</v>
      </c>
      <c r="M210" s="115">
        <v>1179</v>
      </c>
      <c r="N210" s="116">
        <v>0.66997167138810187</v>
      </c>
      <c r="O210" s="116">
        <v>1.0016977928692699</v>
      </c>
    </row>
    <row r="211" spans="2:16" x14ac:dyDescent="0.25">
      <c r="B211" s="114" t="s">
        <v>79</v>
      </c>
      <c r="C211" s="115">
        <v>502</v>
      </c>
      <c r="D211" s="116">
        <v>-0.29295774647887329</v>
      </c>
      <c r="E211" s="115">
        <v>0</v>
      </c>
      <c r="F211" s="116">
        <f t="shared" si="9"/>
        <v>-1</v>
      </c>
      <c r="G211" s="115">
        <v>138</v>
      </c>
      <c r="H211" s="116" t="str">
        <f t="shared" si="9"/>
        <v>-</v>
      </c>
      <c r="I211" s="115">
        <v>629</v>
      </c>
      <c r="J211" s="116">
        <f t="shared" si="9"/>
        <v>3.5579710144927539</v>
      </c>
      <c r="K211" s="115">
        <v>669</v>
      </c>
      <c r="L211" s="116">
        <f t="shared" si="9"/>
        <v>6.359300476947527E-2</v>
      </c>
      <c r="M211" s="115">
        <v>1100</v>
      </c>
      <c r="N211" s="116">
        <v>0.64424514200298955</v>
      </c>
      <c r="O211" s="116">
        <v>1.191235059760956</v>
      </c>
    </row>
    <row r="212" spans="2:16" x14ac:dyDescent="0.25">
      <c r="B212" s="114" t="s">
        <v>81</v>
      </c>
      <c r="C212" s="115">
        <v>600</v>
      </c>
      <c r="D212" s="116">
        <v>-0.27623642943305182</v>
      </c>
      <c r="E212" s="115">
        <v>0</v>
      </c>
      <c r="F212" s="116">
        <f t="shared" si="9"/>
        <v>-1</v>
      </c>
      <c r="G212" s="115">
        <v>244</v>
      </c>
      <c r="H212" s="116" t="str">
        <f t="shared" si="9"/>
        <v>-</v>
      </c>
      <c r="I212" s="115">
        <v>536</v>
      </c>
      <c r="J212" s="116">
        <f t="shared" si="9"/>
        <v>1.1967213114754101</v>
      </c>
      <c r="K212" s="115">
        <v>895</v>
      </c>
      <c r="L212" s="116">
        <f t="shared" si="9"/>
        <v>0.66977611940298498</v>
      </c>
      <c r="M212" s="115">
        <v>1467</v>
      </c>
      <c r="N212" s="116">
        <v>0.63910614525139664</v>
      </c>
      <c r="O212" s="116">
        <v>1.4449999999999998</v>
      </c>
    </row>
    <row r="213" spans="2:16" x14ac:dyDescent="0.25">
      <c r="B213" s="114" t="s">
        <v>83</v>
      </c>
      <c r="C213" s="115">
        <v>1496</v>
      </c>
      <c r="D213" s="116">
        <v>-0.1829601310759148</v>
      </c>
      <c r="E213" s="115">
        <v>0</v>
      </c>
      <c r="F213" s="116">
        <f t="shared" si="9"/>
        <v>-1</v>
      </c>
      <c r="G213" s="115">
        <v>538</v>
      </c>
      <c r="H213" s="116" t="str">
        <f t="shared" si="9"/>
        <v>-</v>
      </c>
      <c r="I213" s="115">
        <v>1018</v>
      </c>
      <c r="J213" s="116">
        <f t="shared" si="9"/>
        <v>0.89219330855018586</v>
      </c>
      <c r="K213" s="115">
        <v>1074</v>
      </c>
      <c r="L213" s="116">
        <f t="shared" si="9"/>
        <v>5.5009823182711193E-2</v>
      </c>
      <c r="M213" s="115">
        <v>2460</v>
      </c>
      <c r="N213" s="116">
        <v>1.2905027932960893</v>
      </c>
      <c r="O213" s="116">
        <v>0.64438502673796783</v>
      </c>
    </row>
    <row r="214" spans="2:16" x14ac:dyDescent="0.25">
      <c r="B214" s="114" t="s">
        <v>85</v>
      </c>
      <c r="C214" s="115">
        <v>1491</v>
      </c>
      <c r="D214" s="116">
        <v>-0.1542824730572887</v>
      </c>
      <c r="E214" s="115">
        <v>200</v>
      </c>
      <c r="F214" s="116">
        <f t="shared" si="9"/>
        <v>-0.86586183769282354</v>
      </c>
      <c r="G214" s="115">
        <v>792</v>
      </c>
      <c r="H214" s="116">
        <f t="shared" si="9"/>
        <v>2.96</v>
      </c>
      <c r="I214" s="115">
        <v>1226</v>
      </c>
      <c r="J214" s="116">
        <f t="shared" si="9"/>
        <v>0.54797979797979801</v>
      </c>
      <c r="K214" s="115">
        <v>1726</v>
      </c>
      <c r="L214" s="116">
        <f t="shared" si="9"/>
        <v>0.40783034257748785</v>
      </c>
      <c r="M214" s="115">
        <v>2080</v>
      </c>
      <c r="N214" s="116">
        <v>0.20509849362688293</v>
      </c>
      <c r="O214" s="116">
        <v>0.39503688799463443</v>
      </c>
    </row>
    <row r="215" spans="2:16" x14ac:dyDescent="0.25">
      <c r="B215" s="114" t="s">
        <v>87</v>
      </c>
      <c r="C215" s="115">
        <v>765</v>
      </c>
      <c r="D215" s="116">
        <v>-0.18617021276595747</v>
      </c>
      <c r="E215" s="115">
        <v>57</v>
      </c>
      <c r="F215" s="116">
        <f t="shared" si="9"/>
        <v>-0.92549019607843142</v>
      </c>
      <c r="G215" s="115">
        <v>661</v>
      </c>
      <c r="H215" s="116">
        <f t="shared" si="9"/>
        <v>10.596491228070175</v>
      </c>
      <c r="I215" s="115">
        <v>829</v>
      </c>
      <c r="J215" s="116">
        <f t="shared" si="9"/>
        <v>0.25416036308623302</v>
      </c>
      <c r="K215" s="115">
        <v>1287</v>
      </c>
      <c r="L215" s="116">
        <f t="shared" si="9"/>
        <v>0.55247285886610364</v>
      </c>
      <c r="M215" s="115"/>
      <c r="N215" s="116" t="s">
        <v>236</v>
      </c>
      <c r="O215" s="116" t="s">
        <v>236</v>
      </c>
    </row>
    <row r="216" spans="2:16" x14ac:dyDescent="0.25">
      <c r="B216" s="114" t="s">
        <v>89</v>
      </c>
      <c r="C216" s="115">
        <v>687</v>
      </c>
      <c r="D216" s="116">
        <v>-0.23835920177383596</v>
      </c>
      <c r="E216" s="115">
        <v>48</v>
      </c>
      <c r="F216" s="116">
        <f t="shared" si="9"/>
        <v>-0.93013100436681229</v>
      </c>
      <c r="G216" s="115">
        <v>1127</v>
      </c>
      <c r="H216" s="116">
        <f t="shared" si="9"/>
        <v>22.479166666666668</v>
      </c>
      <c r="I216" s="115">
        <v>890</v>
      </c>
      <c r="J216" s="116">
        <f t="shared" si="9"/>
        <v>-0.21029281277728484</v>
      </c>
      <c r="K216" s="115">
        <v>1412</v>
      </c>
      <c r="L216" s="116">
        <f t="shared" si="9"/>
        <v>0.58651685393258424</v>
      </c>
      <c r="M216" s="115"/>
      <c r="N216" s="116" t="s">
        <v>236</v>
      </c>
      <c r="O216" s="116" t="s">
        <v>236</v>
      </c>
    </row>
    <row r="217" spans="2:16" x14ac:dyDescent="0.25">
      <c r="B217" s="114" t="s">
        <v>91</v>
      </c>
      <c r="C217" s="115">
        <v>622</v>
      </c>
      <c r="D217" s="116">
        <v>1.8003273322422242E-2</v>
      </c>
      <c r="E217" s="115">
        <v>55</v>
      </c>
      <c r="F217" s="116">
        <f t="shared" si="9"/>
        <v>-0.91157556270096463</v>
      </c>
      <c r="G217" s="115">
        <v>1200</v>
      </c>
      <c r="H217" s="116">
        <f t="shared" si="9"/>
        <v>20.818181818181817</v>
      </c>
      <c r="I217" s="115">
        <v>1031</v>
      </c>
      <c r="J217" s="116">
        <f t="shared" si="9"/>
        <v>-0.14083333333333337</v>
      </c>
      <c r="K217" s="115">
        <v>1290</v>
      </c>
      <c r="L217" s="116">
        <f t="shared" si="9"/>
        <v>0.25121241513094072</v>
      </c>
      <c r="M217" s="115"/>
      <c r="N217" s="116" t="s">
        <v>236</v>
      </c>
      <c r="O217" s="116" t="s">
        <v>236</v>
      </c>
    </row>
    <row r="218" spans="2:16" x14ac:dyDescent="0.25">
      <c r="B218" s="114" t="s">
        <v>93</v>
      </c>
      <c r="C218" s="115">
        <v>584</v>
      </c>
      <c r="D218" s="116">
        <v>-0.13609467455621305</v>
      </c>
      <c r="E218" s="115">
        <v>69</v>
      </c>
      <c r="F218" s="116">
        <f t="shared" si="9"/>
        <v>-0.88184931506849318</v>
      </c>
      <c r="G218" s="115">
        <v>1099</v>
      </c>
      <c r="H218" s="116">
        <f t="shared" si="9"/>
        <v>14.927536231884059</v>
      </c>
      <c r="I218" s="115">
        <v>923</v>
      </c>
      <c r="J218" s="116">
        <f t="shared" si="9"/>
        <v>-0.16014558689717928</v>
      </c>
      <c r="K218" s="115">
        <v>1375</v>
      </c>
      <c r="L218" s="116">
        <f t="shared" si="9"/>
        <v>0.48970747562296868</v>
      </c>
      <c r="M218" s="115"/>
      <c r="N218" s="116" t="s">
        <v>236</v>
      </c>
      <c r="O218" s="116" t="s">
        <v>236</v>
      </c>
    </row>
    <row r="219" spans="2:16" ht="15.75" x14ac:dyDescent="0.25">
      <c r="B219" s="117" t="s">
        <v>30</v>
      </c>
      <c r="C219" s="118">
        <v>9296</v>
      </c>
      <c r="D219" s="119">
        <v>-0.20451822693821664</v>
      </c>
      <c r="E219" s="118">
        <v>2074</v>
      </c>
      <c r="F219" s="119">
        <f t="shared" si="9"/>
        <v>-0.77689328743545616</v>
      </c>
      <c r="G219" s="118">
        <v>5996</v>
      </c>
      <c r="H219" s="119">
        <f t="shared" si="9"/>
        <v>1.8910318225650915</v>
      </c>
      <c r="I219" s="118">
        <v>10713</v>
      </c>
      <c r="J219" s="119">
        <f t="shared" si="9"/>
        <v>0.78669112741827885</v>
      </c>
      <c r="K219" s="118">
        <v>12911</v>
      </c>
      <c r="L219" s="119">
        <f t="shared" si="9"/>
        <v>0.20517128722113309</v>
      </c>
      <c r="M219" s="118">
        <v>11797</v>
      </c>
      <c r="N219" s="119">
        <v>0.56313767059758835</v>
      </c>
      <c r="O219" s="119">
        <v>0.77719192527869829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244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591</v>
      </c>
      <c r="D229" s="116">
        <v>0.19153225806451624</v>
      </c>
      <c r="E229" s="115">
        <v>433</v>
      </c>
      <c r="F229" s="116">
        <f t="shared" ref="F229:L241" si="10">IFERROR(E229/C229-1,"-")</f>
        <v>-0.26734348561759724</v>
      </c>
      <c r="G229" s="115">
        <v>79</v>
      </c>
      <c r="H229" s="116">
        <f t="shared" si="10"/>
        <v>-0.81755196304849886</v>
      </c>
      <c r="I229" s="115">
        <v>563</v>
      </c>
      <c r="J229" s="116">
        <f t="shared" si="10"/>
        <v>6.1265822784810124</v>
      </c>
      <c r="K229" s="115">
        <v>577</v>
      </c>
      <c r="L229" s="116">
        <f t="shared" si="10"/>
        <v>2.4866785079928899E-2</v>
      </c>
      <c r="M229" s="115">
        <v>552</v>
      </c>
      <c r="N229" s="116">
        <v>-4.3327556325823191E-2</v>
      </c>
      <c r="O229" s="116">
        <v>-6.5989847715736016E-2</v>
      </c>
    </row>
    <row r="230" spans="2:16" x14ac:dyDescent="0.25">
      <c r="B230" s="114" t="s">
        <v>73</v>
      </c>
      <c r="C230" s="115">
        <v>372</v>
      </c>
      <c r="D230" s="116">
        <v>-6.0606060606060552E-2</v>
      </c>
      <c r="E230" s="115">
        <v>399</v>
      </c>
      <c r="F230" s="116">
        <f t="shared" si="10"/>
        <v>7.2580645161290258E-2</v>
      </c>
      <c r="G230" s="115">
        <v>53</v>
      </c>
      <c r="H230" s="116">
        <f t="shared" si="10"/>
        <v>-0.86716791979949881</v>
      </c>
      <c r="I230" s="115">
        <v>604</v>
      </c>
      <c r="J230" s="116">
        <f t="shared" si="10"/>
        <v>10.39622641509434</v>
      </c>
      <c r="K230" s="115">
        <v>464</v>
      </c>
      <c r="L230" s="116">
        <f t="shared" si="10"/>
        <v>-0.23178807947019864</v>
      </c>
      <c r="M230" s="115">
        <v>653</v>
      </c>
      <c r="N230" s="116">
        <v>0.40732758620689657</v>
      </c>
      <c r="O230" s="116">
        <v>0.7553763440860215</v>
      </c>
    </row>
    <row r="231" spans="2:16" x14ac:dyDescent="0.25">
      <c r="B231" s="114" t="s">
        <v>75</v>
      </c>
      <c r="C231" s="115">
        <v>497</v>
      </c>
      <c r="D231" s="116">
        <v>8.113590263691739E-3</v>
      </c>
      <c r="E231" s="115">
        <v>255</v>
      </c>
      <c r="F231" s="116">
        <f t="shared" si="10"/>
        <v>-0.48692152917505027</v>
      </c>
      <c r="G231" s="115">
        <v>27</v>
      </c>
      <c r="H231" s="116">
        <f t="shared" si="10"/>
        <v>-0.89411764705882357</v>
      </c>
      <c r="I231" s="115">
        <v>493</v>
      </c>
      <c r="J231" s="116">
        <f t="shared" si="10"/>
        <v>17.25925925925926</v>
      </c>
      <c r="K231" s="115">
        <v>655</v>
      </c>
      <c r="L231" s="116">
        <f t="shared" si="10"/>
        <v>0.3286004056795131</v>
      </c>
      <c r="M231" s="115">
        <v>624</v>
      </c>
      <c r="N231" s="116">
        <v>-4.7328244274809195E-2</v>
      </c>
      <c r="O231" s="116">
        <v>0.25553319919517103</v>
      </c>
    </row>
    <row r="232" spans="2:16" x14ac:dyDescent="0.25">
      <c r="B232" s="114" t="s">
        <v>77</v>
      </c>
      <c r="C232" s="115">
        <v>594</v>
      </c>
      <c r="D232" s="116">
        <v>0.21721311475409832</v>
      </c>
      <c r="E232" s="115">
        <v>0</v>
      </c>
      <c r="F232" s="116">
        <f t="shared" si="10"/>
        <v>-1</v>
      </c>
      <c r="G232" s="115">
        <v>44</v>
      </c>
      <c r="H232" s="116" t="str">
        <f t="shared" si="10"/>
        <v>-</v>
      </c>
      <c r="I232" s="115">
        <v>523</v>
      </c>
      <c r="J232" s="116">
        <f t="shared" si="10"/>
        <v>10.886363636363637</v>
      </c>
      <c r="K232" s="115">
        <v>328</v>
      </c>
      <c r="L232" s="116">
        <f t="shared" si="10"/>
        <v>-0.37284894837476101</v>
      </c>
      <c r="M232" s="115">
        <v>505</v>
      </c>
      <c r="N232" s="116">
        <v>0.53963414634146334</v>
      </c>
      <c r="O232" s="116">
        <v>-0.14983164983164987</v>
      </c>
    </row>
    <row r="233" spans="2:16" x14ac:dyDescent="0.25">
      <c r="B233" s="114" t="s">
        <v>79</v>
      </c>
      <c r="C233" s="115">
        <v>430</v>
      </c>
      <c r="D233" s="116">
        <v>7.2319201995012516E-2</v>
      </c>
      <c r="E233" s="115">
        <v>0</v>
      </c>
      <c r="F233" s="116">
        <f t="shared" si="10"/>
        <v>-1</v>
      </c>
      <c r="G233" s="115">
        <v>260</v>
      </c>
      <c r="H233" s="116" t="str">
        <f t="shared" si="10"/>
        <v>-</v>
      </c>
      <c r="I233" s="115">
        <v>318</v>
      </c>
      <c r="J233" s="116">
        <f t="shared" si="10"/>
        <v>0.22307692307692317</v>
      </c>
      <c r="K233" s="115">
        <v>353</v>
      </c>
      <c r="L233" s="116">
        <f t="shared" si="10"/>
        <v>0.11006289308176109</v>
      </c>
      <c r="M233" s="115">
        <v>606</v>
      </c>
      <c r="N233" s="116">
        <v>0.71671388101983013</v>
      </c>
      <c r="O233" s="116">
        <v>0.40930232558139545</v>
      </c>
    </row>
    <row r="234" spans="2:16" x14ac:dyDescent="0.25">
      <c r="B234" s="114" t="s">
        <v>81</v>
      </c>
      <c r="C234" s="115">
        <v>493</v>
      </c>
      <c r="D234" s="116">
        <v>-0.25416036308623302</v>
      </c>
      <c r="E234" s="115">
        <v>0</v>
      </c>
      <c r="F234" s="116">
        <f t="shared" si="10"/>
        <v>-1</v>
      </c>
      <c r="G234" s="115">
        <v>260</v>
      </c>
      <c r="H234" s="116" t="str">
        <f t="shared" si="10"/>
        <v>-</v>
      </c>
      <c r="I234" s="115">
        <v>399</v>
      </c>
      <c r="J234" s="116">
        <f t="shared" si="10"/>
        <v>0.53461538461538471</v>
      </c>
      <c r="K234" s="115">
        <v>397</v>
      </c>
      <c r="L234" s="116">
        <f t="shared" si="10"/>
        <v>-5.0125313283208017E-3</v>
      </c>
      <c r="M234" s="115">
        <v>702</v>
      </c>
      <c r="N234" s="116">
        <v>0.76826196473551644</v>
      </c>
      <c r="O234" s="116">
        <v>0.42393509127789053</v>
      </c>
    </row>
    <row r="235" spans="2:16" x14ac:dyDescent="0.25">
      <c r="B235" s="114" t="s">
        <v>83</v>
      </c>
      <c r="C235" s="115">
        <v>784</v>
      </c>
      <c r="D235" s="116">
        <v>-5.4282267792521099E-2</v>
      </c>
      <c r="E235" s="115">
        <v>0</v>
      </c>
      <c r="F235" s="116">
        <f t="shared" si="10"/>
        <v>-1</v>
      </c>
      <c r="G235" s="115">
        <v>398</v>
      </c>
      <c r="H235" s="116" t="str">
        <f t="shared" si="10"/>
        <v>-</v>
      </c>
      <c r="I235" s="115">
        <v>504</v>
      </c>
      <c r="J235" s="116">
        <f t="shared" si="10"/>
        <v>0.26633165829145722</v>
      </c>
      <c r="K235" s="115">
        <v>799</v>
      </c>
      <c r="L235" s="116">
        <f t="shared" si="10"/>
        <v>0.58531746031746024</v>
      </c>
      <c r="M235" s="115">
        <v>1214</v>
      </c>
      <c r="N235" s="116">
        <v>0.51939924906132662</v>
      </c>
      <c r="O235" s="116">
        <v>0.54846938775510212</v>
      </c>
    </row>
    <row r="236" spans="2:16" x14ac:dyDescent="0.25">
      <c r="B236" s="114" t="s">
        <v>85</v>
      </c>
      <c r="C236" s="115">
        <v>664</v>
      </c>
      <c r="D236" s="116">
        <v>-0.19999999999999996</v>
      </c>
      <c r="E236" s="115">
        <v>240</v>
      </c>
      <c r="F236" s="116">
        <f t="shared" si="10"/>
        <v>-0.63855421686746983</v>
      </c>
      <c r="G236" s="115">
        <v>605</v>
      </c>
      <c r="H236" s="116">
        <f t="shared" si="10"/>
        <v>1.5208333333333335</v>
      </c>
      <c r="I236" s="115">
        <v>374</v>
      </c>
      <c r="J236" s="116">
        <f t="shared" si="10"/>
        <v>-0.38181818181818183</v>
      </c>
      <c r="K236" s="115">
        <v>830</v>
      </c>
      <c r="L236" s="116">
        <f t="shared" si="10"/>
        <v>1.2192513368983957</v>
      </c>
      <c r="M236" s="115">
        <v>796</v>
      </c>
      <c r="N236" s="116">
        <v>-4.096385542168679E-2</v>
      </c>
      <c r="O236" s="116">
        <v>0.1987951807228916</v>
      </c>
    </row>
    <row r="237" spans="2:16" x14ac:dyDescent="0.25">
      <c r="B237" s="114" t="s">
        <v>87</v>
      </c>
      <c r="C237" s="115">
        <v>538</v>
      </c>
      <c r="D237" s="116">
        <v>-0.17103235747303547</v>
      </c>
      <c r="E237" s="115">
        <v>446</v>
      </c>
      <c r="F237" s="116">
        <f t="shared" si="10"/>
        <v>-0.17100371747211895</v>
      </c>
      <c r="G237" s="115">
        <v>807</v>
      </c>
      <c r="H237" s="116">
        <f t="shared" si="10"/>
        <v>0.8094170403587444</v>
      </c>
      <c r="I237" s="115">
        <v>477</v>
      </c>
      <c r="J237" s="116">
        <f t="shared" si="10"/>
        <v>-0.40892193308550184</v>
      </c>
      <c r="K237" s="115">
        <v>664</v>
      </c>
      <c r="L237" s="116">
        <f t="shared" si="10"/>
        <v>0.39203354297693926</v>
      </c>
      <c r="M237" s="115"/>
      <c r="N237" s="116" t="s">
        <v>236</v>
      </c>
      <c r="O237" s="116" t="s">
        <v>236</v>
      </c>
    </row>
    <row r="238" spans="2:16" x14ac:dyDescent="0.25">
      <c r="B238" s="114" t="s">
        <v>89</v>
      </c>
      <c r="C238" s="115">
        <v>392</v>
      </c>
      <c r="D238" s="116">
        <v>-9.4688221709006926E-2</v>
      </c>
      <c r="E238" s="115">
        <v>129</v>
      </c>
      <c r="F238" s="116">
        <f t="shared" si="10"/>
        <v>-0.67091836734693877</v>
      </c>
      <c r="G238" s="115">
        <v>964</v>
      </c>
      <c r="H238" s="116">
        <f t="shared" si="10"/>
        <v>6.4728682170542635</v>
      </c>
      <c r="I238" s="115">
        <v>428</v>
      </c>
      <c r="J238" s="116">
        <f t="shared" si="10"/>
        <v>-0.55601659751037347</v>
      </c>
      <c r="K238" s="115">
        <v>701</v>
      </c>
      <c r="L238" s="116">
        <f t="shared" si="10"/>
        <v>0.63785046728971961</v>
      </c>
      <c r="M238" s="115"/>
      <c r="N238" s="116" t="s">
        <v>236</v>
      </c>
      <c r="O238" s="116" t="s">
        <v>236</v>
      </c>
    </row>
    <row r="239" spans="2:16" x14ac:dyDescent="0.25">
      <c r="B239" s="114" t="s">
        <v>91</v>
      </c>
      <c r="C239" s="115">
        <v>468</v>
      </c>
      <c r="D239" s="116">
        <v>9.6018735362997765E-2</v>
      </c>
      <c r="E239" s="115">
        <v>38</v>
      </c>
      <c r="F239" s="116">
        <f t="shared" si="10"/>
        <v>-0.91880341880341876</v>
      </c>
      <c r="G239" s="115">
        <v>1017</v>
      </c>
      <c r="H239" s="116">
        <f t="shared" si="10"/>
        <v>25.763157894736842</v>
      </c>
      <c r="I239" s="115">
        <v>514</v>
      </c>
      <c r="J239" s="116">
        <f t="shared" si="10"/>
        <v>-0.49459193706981319</v>
      </c>
      <c r="K239" s="115">
        <v>587</v>
      </c>
      <c r="L239" s="116">
        <f t="shared" si="10"/>
        <v>0.14202334630350189</v>
      </c>
      <c r="M239" s="115"/>
      <c r="N239" s="116" t="s">
        <v>236</v>
      </c>
      <c r="O239" s="116" t="s">
        <v>236</v>
      </c>
    </row>
    <row r="240" spans="2:16" x14ac:dyDescent="0.25">
      <c r="B240" s="114" t="s">
        <v>93</v>
      </c>
      <c r="C240" s="115">
        <v>426</v>
      </c>
      <c r="D240" s="116">
        <v>6.4999999999999947E-2</v>
      </c>
      <c r="E240" s="115">
        <v>101</v>
      </c>
      <c r="F240" s="116">
        <f t="shared" si="10"/>
        <v>-0.76291079812206575</v>
      </c>
      <c r="G240" s="115">
        <v>687</v>
      </c>
      <c r="H240" s="116">
        <f t="shared" si="10"/>
        <v>5.8019801980198018</v>
      </c>
      <c r="I240" s="115">
        <v>675</v>
      </c>
      <c r="J240" s="116">
        <f t="shared" si="10"/>
        <v>-1.7467248908296984E-2</v>
      </c>
      <c r="K240" s="115">
        <v>613</v>
      </c>
      <c r="L240" s="116">
        <f t="shared" si="10"/>
        <v>-9.1851851851851851E-2</v>
      </c>
      <c r="M240" s="115"/>
      <c r="N240" s="116" t="s">
        <v>236</v>
      </c>
      <c r="O240" s="116" t="s">
        <v>236</v>
      </c>
    </row>
    <row r="241" spans="2:16" ht="15.75" x14ac:dyDescent="0.25">
      <c r="B241" s="117" t="s">
        <v>30</v>
      </c>
      <c r="C241" s="118">
        <v>6249</v>
      </c>
      <c r="D241" s="119">
        <v>-3.9058895894202639E-2</v>
      </c>
      <c r="E241" s="118">
        <v>2082</v>
      </c>
      <c r="F241" s="119">
        <f t="shared" si="10"/>
        <v>-0.6668266922707633</v>
      </c>
      <c r="G241" s="118">
        <v>5201</v>
      </c>
      <c r="H241" s="119">
        <f t="shared" si="10"/>
        <v>1.4980787704130645</v>
      </c>
      <c r="I241" s="118">
        <v>5872</v>
      </c>
      <c r="J241" s="119">
        <f t="shared" si="10"/>
        <v>0.12901365122091901</v>
      </c>
      <c r="K241" s="118">
        <v>6968</v>
      </c>
      <c r="L241" s="119">
        <f t="shared" si="10"/>
        <v>0.18664850136239775</v>
      </c>
      <c r="M241" s="118">
        <v>5652</v>
      </c>
      <c r="N241" s="119">
        <v>0.28367022484669535</v>
      </c>
      <c r="O241" s="119">
        <v>0.27728813559322041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246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">
        <v>273</v>
      </c>
      <c r="O250" s="112" t="s">
        <v>274</v>
      </c>
    </row>
    <row r="251" spans="2:16" x14ac:dyDescent="0.25">
      <c r="B251" s="114" t="s">
        <v>71</v>
      </c>
      <c r="C251" s="115">
        <v>1443</v>
      </c>
      <c r="D251" s="116">
        <v>0.351123595505618</v>
      </c>
      <c r="E251" s="115">
        <v>1251</v>
      </c>
      <c r="F251" s="116">
        <f t="shared" ref="F251:L263" si="11">IFERROR(E251/C251-1,"-")</f>
        <v>-0.13305613305613306</v>
      </c>
      <c r="G251" s="115">
        <v>13</v>
      </c>
      <c r="H251" s="116">
        <f t="shared" si="11"/>
        <v>-0.98960831334932053</v>
      </c>
      <c r="I251" s="115">
        <v>889</v>
      </c>
      <c r="J251" s="116">
        <f t="shared" si="11"/>
        <v>67.384615384615387</v>
      </c>
      <c r="K251" s="115">
        <v>1686</v>
      </c>
      <c r="L251" s="116">
        <f t="shared" si="11"/>
        <v>0.89651293588301462</v>
      </c>
      <c r="M251" s="115">
        <v>1354</v>
      </c>
      <c r="N251" s="116">
        <v>-0.1969157769869514</v>
      </c>
      <c r="O251" s="116">
        <v>-6.1677061677061662E-2</v>
      </c>
    </row>
    <row r="252" spans="2:16" x14ac:dyDescent="0.25">
      <c r="B252" s="114" t="s">
        <v>73</v>
      </c>
      <c r="C252" s="115">
        <v>1063</v>
      </c>
      <c r="D252" s="116">
        <v>-0.14618473895582329</v>
      </c>
      <c r="E252" s="115">
        <v>1180</v>
      </c>
      <c r="F252" s="116">
        <f t="shared" si="11"/>
        <v>0.11006585136406399</v>
      </c>
      <c r="G252" s="115">
        <v>17</v>
      </c>
      <c r="H252" s="116">
        <f t="shared" si="11"/>
        <v>-0.985593220338983</v>
      </c>
      <c r="I252" s="115">
        <v>888</v>
      </c>
      <c r="J252" s="116">
        <f t="shared" si="11"/>
        <v>51.235294117647058</v>
      </c>
      <c r="K252" s="115">
        <v>1463</v>
      </c>
      <c r="L252" s="116">
        <f t="shared" si="11"/>
        <v>0.64752252252252251</v>
      </c>
      <c r="M252" s="115">
        <v>1259</v>
      </c>
      <c r="N252" s="116">
        <v>-0.13943950786056047</v>
      </c>
      <c r="O252" s="116">
        <v>0.18438381937911563</v>
      </c>
    </row>
    <row r="253" spans="2:16" x14ac:dyDescent="0.25">
      <c r="B253" s="114" t="s">
        <v>75</v>
      </c>
      <c r="C253" s="115">
        <v>1474</v>
      </c>
      <c r="D253" s="116">
        <v>0.66178128523111601</v>
      </c>
      <c r="E253" s="115">
        <v>571</v>
      </c>
      <c r="F253" s="116">
        <f t="shared" si="11"/>
        <v>-0.61261872455902311</v>
      </c>
      <c r="G253" s="115">
        <v>14</v>
      </c>
      <c r="H253" s="116">
        <f t="shared" si="11"/>
        <v>-0.97548161120840626</v>
      </c>
      <c r="I253" s="115">
        <v>943</v>
      </c>
      <c r="J253" s="116">
        <f t="shared" si="11"/>
        <v>66.357142857142861</v>
      </c>
      <c r="K253" s="115">
        <v>1196</v>
      </c>
      <c r="L253" s="116">
        <f t="shared" si="11"/>
        <v>0.26829268292682928</v>
      </c>
      <c r="M253" s="115">
        <v>1166</v>
      </c>
      <c r="N253" s="116">
        <v>-2.5083612040133763E-2</v>
      </c>
      <c r="O253" s="116">
        <v>-0.20895522388059706</v>
      </c>
    </row>
    <row r="254" spans="2:16" x14ac:dyDescent="0.25">
      <c r="B254" s="114" t="s">
        <v>77</v>
      </c>
      <c r="C254" s="115">
        <v>444</v>
      </c>
      <c r="D254" s="116">
        <v>7.5060532687651227E-2</v>
      </c>
      <c r="E254" s="115">
        <v>0</v>
      </c>
      <c r="F254" s="116">
        <f t="shared" si="11"/>
        <v>-1</v>
      </c>
      <c r="G254" s="115">
        <v>14</v>
      </c>
      <c r="H254" s="116" t="str">
        <f t="shared" si="11"/>
        <v>-</v>
      </c>
      <c r="I254" s="115">
        <v>477</v>
      </c>
      <c r="J254" s="116">
        <f t="shared" si="11"/>
        <v>33.071428571428569</v>
      </c>
      <c r="K254" s="115">
        <v>518</v>
      </c>
      <c r="L254" s="116">
        <f t="shared" si="11"/>
        <v>8.595387840670865E-2</v>
      </c>
      <c r="M254" s="115">
        <v>300</v>
      </c>
      <c r="N254" s="116">
        <v>-0.4208494208494209</v>
      </c>
      <c r="O254" s="116">
        <v>-0.32432432432432434</v>
      </c>
    </row>
    <row r="255" spans="2:16" x14ac:dyDescent="0.25">
      <c r="B255" s="114" t="s">
        <v>79</v>
      </c>
      <c r="C255" s="115">
        <v>137</v>
      </c>
      <c r="D255" s="116">
        <v>0.23423423423423428</v>
      </c>
      <c r="E255" s="115">
        <v>0</v>
      </c>
      <c r="F255" s="116">
        <f t="shared" si="11"/>
        <v>-1</v>
      </c>
      <c r="G255" s="115">
        <v>33</v>
      </c>
      <c r="H255" s="116" t="str">
        <f t="shared" si="11"/>
        <v>-</v>
      </c>
      <c r="I255" s="115">
        <v>77</v>
      </c>
      <c r="J255" s="116">
        <f t="shared" si="11"/>
        <v>1.3333333333333335</v>
      </c>
      <c r="K255" s="115">
        <v>201</v>
      </c>
      <c r="L255" s="116">
        <f t="shared" si="11"/>
        <v>1.6103896103896105</v>
      </c>
      <c r="M255" s="115">
        <v>111</v>
      </c>
      <c r="N255" s="116">
        <v>-0.44776119402985071</v>
      </c>
      <c r="O255" s="116">
        <v>-0.18978102189781021</v>
      </c>
    </row>
    <row r="256" spans="2:16" x14ac:dyDescent="0.25">
      <c r="B256" s="114" t="s">
        <v>81</v>
      </c>
      <c r="C256" s="115">
        <v>130</v>
      </c>
      <c r="D256" s="116">
        <v>0.35416666666666674</v>
      </c>
      <c r="E256" s="115">
        <v>0</v>
      </c>
      <c r="F256" s="116">
        <f t="shared" si="11"/>
        <v>-1</v>
      </c>
      <c r="G256" s="115">
        <v>21</v>
      </c>
      <c r="H256" s="116" t="str">
        <f t="shared" si="11"/>
        <v>-</v>
      </c>
      <c r="I256" s="115">
        <v>102</v>
      </c>
      <c r="J256" s="116">
        <f t="shared" si="11"/>
        <v>3.8571428571428568</v>
      </c>
      <c r="K256" s="115">
        <v>160</v>
      </c>
      <c r="L256" s="116">
        <f t="shared" si="11"/>
        <v>0.56862745098039214</v>
      </c>
      <c r="M256" s="115">
        <v>128</v>
      </c>
      <c r="N256" s="116">
        <v>-0.19999999999999996</v>
      </c>
      <c r="O256" s="116">
        <v>-1.538461538461533E-2</v>
      </c>
    </row>
    <row r="257" spans="2:16" x14ac:dyDescent="0.25">
      <c r="B257" s="114" t="s">
        <v>83</v>
      </c>
      <c r="C257" s="115">
        <v>357</v>
      </c>
      <c r="D257" s="116">
        <v>0.7246376811594204</v>
      </c>
      <c r="E257" s="115">
        <v>0</v>
      </c>
      <c r="F257" s="116">
        <f t="shared" si="11"/>
        <v>-1</v>
      </c>
      <c r="G257" s="115">
        <v>138</v>
      </c>
      <c r="H257" s="116" t="str">
        <f t="shared" si="11"/>
        <v>-</v>
      </c>
      <c r="I257" s="115">
        <v>397</v>
      </c>
      <c r="J257" s="116">
        <f t="shared" si="11"/>
        <v>1.8768115942028984</v>
      </c>
      <c r="K257" s="115">
        <v>140</v>
      </c>
      <c r="L257" s="116">
        <f t="shared" si="11"/>
        <v>-0.64735516372795976</v>
      </c>
      <c r="M257" s="115">
        <v>219</v>
      </c>
      <c r="N257" s="116">
        <v>0.56428571428571428</v>
      </c>
      <c r="O257" s="116">
        <v>-0.38655462184873945</v>
      </c>
    </row>
    <row r="258" spans="2:16" x14ac:dyDescent="0.25">
      <c r="B258" s="114" t="s">
        <v>85</v>
      </c>
      <c r="C258" s="115">
        <v>253</v>
      </c>
      <c r="D258" s="116">
        <v>1.0403225806451615</v>
      </c>
      <c r="E258" s="115">
        <v>2</v>
      </c>
      <c r="F258" s="116">
        <f t="shared" si="11"/>
        <v>-0.9920948616600791</v>
      </c>
      <c r="G258" s="115">
        <v>123</v>
      </c>
      <c r="H258" s="116">
        <f t="shared" si="11"/>
        <v>60.5</v>
      </c>
      <c r="I258" s="115">
        <v>242</v>
      </c>
      <c r="J258" s="116">
        <f t="shared" si="11"/>
        <v>0.96747967479674801</v>
      </c>
      <c r="K258" s="115">
        <v>157</v>
      </c>
      <c r="L258" s="116">
        <f t="shared" si="11"/>
        <v>-0.35123966942148765</v>
      </c>
      <c r="M258" s="115">
        <v>156</v>
      </c>
      <c r="N258" s="116">
        <v>-6.3694267515923553E-3</v>
      </c>
      <c r="O258" s="116">
        <v>-0.38339920948616601</v>
      </c>
    </row>
    <row r="259" spans="2:16" x14ac:dyDescent="0.25">
      <c r="B259" s="114" t="s">
        <v>87</v>
      </c>
      <c r="C259" s="115">
        <v>237</v>
      </c>
      <c r="D259" s="116">
        <v>-0.27743902439024393</v>
      </c>
      <c r="E259" s="115">
        <v>20</v>
      </c>
      <c r="F259" s="116">
        <f t="shared" si="11"/>
        <v>-0.91561181434599159</v>
      </c>
      <c r="G259" s="115">
        <v>111</v>
      </c>
      <c r="H259" s="116">
        <f t="shared" si="11"/>
        <v>4.55</v>
      </c>
      <c r="I259" s="115">
        <v>238</v>
      </c>
      <c r="J259" s="116">
        <f t="shared" si="11"/>
        <v>1.144144144144144</v>
      </c>
      <c r="K259" s="115">
        <v>125</v>
      </c>
      <c r="L259" s="116">
        <f t="shared" si="11"/>
        <v>-0.47478991596638653</v>
      </c>
      <c r="M259" s="115"/>
      <c r="N259" s="116" t="s">
        <v>236</v>
      </c>
      <c r="O259" s="116" t="s">
        <v>236</v>
      </c>
    </row>
    <row r="260" spans="2:16" x14ac:dyDescent="0.25">
      <c r="B260" s="114" t="s">
        <v>89</v>
      </c>
      <c r="C260" s="115">
        <v>767</v>
      </c>
      <c r="D260" s="116">
        <v>0.18914728682170545</v>
      </c>
      <c r="E260" s="115">
        <v>5</v>
      </c>
      <c r="F260" s="116">
        <f t="shared" si="11"/>
        <v>-0.99348109517601046</v>
      </c>
      <c r="G260" s="115">
        <v>465</v>
      </c>
      <c r="H260" s="116">
        <f t="shared" si="11"/>
        <v>92</v>
      </c>
      <c r="I260" s="115">
        <v>871</v>
      </c>
      <c r="J260" s="116">
        <f t="shared" si="11"/>
        <v>0.87311827956989241</v>
      </c>
      <c r="K260" s="115">
        <v>669</v>
      </c>
      <c r="L260" s="116">
        <f t="shared" si="11"/>
        <v>-0.23191733639494838</v>
      </c>
      <c r="M260" s="115"/>
      <c r="N260" s="116" t="s">
        <v>236</v>
      </c>
      <c r="O260" s="116" t="s">
        <v>236</v>
      </c>
    </row>
    <row r="261" spans="2:16" x14ac:dyDescent="0.25">
      <c r="B261" s="114" t="s">
        <v>91</v>
      </c>
      <c r="C261" s="115">
        <v>1193</v>
      </c>
      <c r="D261" s="116">
        <v>0.15600775193798455</v>
      </c>
      <c r="E261" s="115">
        <v>3</v>
      </c>
      <c r="F261" s="116">
        <f t="shared" si="11"/>
        <v>-0.99748533109807214</v>
      </c>
      <c r="G261" s="115">
        <v>1028</v>
      </c>
      <c r="H261" s="116">
        <f t="shared" si="11"/>
        <v>341.66666666666669</v>
      </c>
      <c r="I261" s="115">
        <v>1448</v>
      </c>
      <c r="J261" s="116">
        <f t="shared" si="11"/>
        <v>0.4085603112840468</v>
      </c>
      <c r="K261" s="115">
        <v>1197</v>
      </c>
      <c r="L261" s="116">
        <f t="shared" si="11"/>
        <v>-0.1733425414364641</v>
      </c>
      <c r="M261" s="115"/>
      <c r="N261" s="116" t="s">
        <v>236</v>
      </c>
      <c r="O261" s="116" t="s">
        <v>236</v>
      </c>
    </row>
    <row r="262" spans="2:16" x14ac:dyDescent="0.25">
      <c r="B262" s="114" t="s">
        <v>93</v>
      </c>
      <c r="C262" s="115">
        <v>1022</v>
      </c>
      <c r="D262" s="116">
        <v>-0.19464144996059884</v>
      </c>
      <c r="E262" s="115">
        <v>12</v>
      </c>
      <c r="F262" s="116">
        <f t="shared" si="11"/>
        <v>-0.98825831702544031</v>
      </c>
      <c r="G262" s="115">
        <v>598</v>
      </c>
      <c r="H262" s="116">
        <f t="shared" si="11"/>
        <v>48.833333333333336</v>
      </c>
      <c r="I262" s="115">
        <v>1009</v>
      </c>
      <c r="J262" s="116">
        <f t="shared" si="11"/>
        <v>0.68729096989966565</v>
      </c>
      <c r="K262" s="115">
        <v>1012</v>
      </c>
      <c r="L262" s="116">
        <f t="shared" si="11"/>
        <v>2.9732408325073845E-3</v>
      </c>
      <c r="M262" s="115"/>
      <c r="N262" s="116" t="s">
        <v>236</v>
      </c>
      <c r="O262" s="116" t="s">
        <v>236</v>
      </c>
    </row>
    <row r="263" spans="2:16" ht="15.75" x14ac:dyDescent="0.25">
      <c r="B263" s="117" t="s">
        <v>30</v>
      </c>
      <c r="C263" s="118">
        <v>8520</v>
      </c>
      <c r="D263" s="119">
        <v>0.14747474747474754</v>
      </c>
      <c r="E263" s="118">
        <v>3046</v>
      </c>
      <c r="F263" s="119">
        <f t="shared" si="11"/>
        <v>-0.64248826291079819</v>
      </c>
      <c r="G263" s="118">
        <v>2575</v>
      </c>
      <c r="H263" s="119">
        <f t="shared" si="11"/>
        <v>-0.15462902166776105</v>
      </c>
      <c r="I263" s="118">
        <v>7581</v>
      </c>
      <c r="J263" s="119">
        <f t="shared" si="11"/>
        <v>1.9440776699029128</v>
      </c>
      <c r="K263" s="118">
        <v>8524</v>
      </c>
      <c r="L263" s="119">
        <f t="shared" si="11"/>
        <v>0.12438992217385558</v>
      </c>
      <c r="M263" s="118">
        <v>4693</v>
      </c>
      <c r="N263" s="119">
        <v>-0.14997283100887515</v>
      </c>
      <c r="O263" s="119">
        <v>-0.11469534050179209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247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">
        <v>273</v>
      </c>
      <c r="O272" s="112" t="s">
        <v>274</v>
      </c>
    </row>
    <row r="273" spans="2:15" x14ac:dyDescent="0.25">
      <c r="B273" s="114" t="s">
        <v>71</v>
      </c>
      <c r="C273" s="115">
        <v>2174</v>
      </c>
      <c r="D273" s="116">
        <v>-0.21629416005767843</v>
      </c>
      <c r="E273" s="115">
        <v>2201</v>
      </c>
      <c r="F273" s="116">
        <f t="shared" ref="F273:L285" si="12">IFERROR(E273/C273-1,"-")</f>
        <v>1.2419503219871286E-2</v>
      </c>
      <c r="G273" s="115">
        <v>74</v>
      </c>
      <c r="H273" s="116">
        <f t="shared" si="12"/>
        <v>-0.96637891867333026</v>
      </c>
      <c r="I273" s="115">
        <v>919</v>
      </c>
      <c r="J273" s="116">
        <f t="shared" si="12"/>
        <v>11.418918918918919</v>
      </c>
      <c r="K273" s="115">
        <v>1727</v>
      </c>
      <c r="L273" s="116">
        <f t="shared" si="12"/>
        <v>0.87921653971708369</v>
      </c>
      <c r="M273" s="115">
        <v>1751</v>
      </c>
      <c r="N273" s="116">
        <v>1.389693109438328E-2</v>
      </c>
      <c r="O273" s="116">
        <v>-0.19457221711131556</v>
      </c>
    </row>
    <row r="274" spans="2:15" x14ac:dyDescent="0.25">
      <c r="B274" s="114" t="s">
        <v>73</v>
      </c>
      <c r="C274" s="115">
        <v>1622</v>
      </c>
      <c r="D274" s="116">
        <v>-0.23309692671394799</v>
      </c>
      <c r="E274" s="115">
        <v>1727</v>
      </c>
      <c r="F274" s="116">
        <f t="shared" si="12"/>
        <v>6.4734895191121966E-2</v>
      </c>
      <c r="G274" s="115">
        <v>88</v>
      </c>
      <c r="H274" s="116">
        <f t="shared" si="12"/>
        <v>-0.94904458598726116</v>
      </c>
      <c r="I274" s="115">
        <v>702</v>
      </c>
      <c r="J274" s="116">
        <f t="shared" si="12"/>
        <v>6.9772727272727275</v>
      </c>
      <c r="K274" s="115">
        <v>1268</v>
      </c>
      <c r="L274" s="116">
        <f t="shared" si="12"/>
        <v>0.80626780626780636</v>
      </c>
      <c r="M274" s="115">
        <v>1627</v>
      </c>
      <c r="N274" s="116">
        <v>0.28312302839116721</v>
      </c>
      <c r="O274" s="116">
        <v>3.0826140567201676E-3</v>
      </c>
    </row>
    <row r="275" spans="2:15" x14ac:dyDescent="0.25">
      <c r="B275" s="114" t="s">
        <v>75</v>
      </c>
      <c r="C275" s="115">
        <v>2011</v>
      </c>
      <c r="D275" s="116">
        <v>6.5065065065064154E-3</v>
      </c>
      <c r="E275" s="115">
        <v>708</v>
      </c>
      <c r="F275" s="116">
        <f t="shared" si="12"/>
        <v>-0.64793635007458983</v>
      </c>
      <c r="G275" s="115">
        <v>74</v>
      </c>
      <c r="H275" s="116">
        <f t="shared" si="12"/>
        <v>-0.89548022598870058</v>
      </c>
      <c r="I275" s="115">
        <v>795</v>
      </c>
      <c r="J275" s="116">
        <f t="shared" si="12"/>
        <v>9.7432432432432439</v>
      </c>
      <c r="K275" s="115">
        <v>1579</v>
      </c>
      <c r="L275" s="116">
        <f t="shared" si="12"/>
        <v>0.98616352201257862</v>
      </c>
      <c r="M275" s="115">
        <v>1711</v>
      </c>
      <c r="N275" s="116">
        <v>8.3597213426219064E-2</v>
      </c>
      <c r="O275" s="116">
        <v>-0.14917951268025853</v>
      </c>
    </row>
    <row r="276" spans="2:15" x14ac:dyDescent="0.25">
      <c r="B276" s="114" t="s">
        <v>77</v>
      </c>
      <c r="C276" s="115">
        <v>677</v>
      </c>
      <c r="D276" s="116">
        <v>-0.15162907268170422</v>
      </c>
      <c r="E276" s="115">
        <v>0</v>
      </c>
      <c r="F276" s="116">
        <f t="shared" si="12"/>
        <v>-1</v>
      </c>
      <c r="G276" s="115">
        <v>19</v>
      </c>
      <c r="H276" s="116" t="str">
        <f t="shared" si="12"/>
        <v>-</v>
      </c>
      <c r="I276" s="115">
        <v>625</v>
      </c>
      <c r="J276" s="116">
        <f t="shared" si="12"/>
        <v>31.89473684210526</v>
      </c>
      <c r="K276" s="115">
        <v>823</v>
      </c>
      <c r="L276" s="116">
        <f t="shared" si="12"/>
        <v>0.31679999999999997</v>
      </c>
      <c r="M276" s="115">
        <v>657</v>
      </c>
      <c r="N276" s="116">
        <v>-0.20170109356014576</v>
      </c>
      <c r="O276" s="116">
        <v>-2.954209748892167E-2</v>
      </c>
    </row>
    <row r="277" spans="2:15" x14ac:dyDescent="0.25">
      <c r="B277" s="114" t="s">
        <v>79</v>
      </c>
      <c r="C277" s="115">
        <v>63</v>
      </c>
      <c r="D277" s="116">
        <v>-0.55633802816901401</v>
      </c>
      <c r="E277" s="115">
        <v>0</v>
      </c>
      <c r="F277" s="116">
        <f t="shared" si="12"/>
        <v>-1</v>
      </c>
      <c r="G277" s="115">
        <v>107</v>
      </c>
      <c r="H277" s="116" t="str">
        <f t="shared" si="12"/>
        <v>-</v>
      </c>
      <c r="I277" s="115">
        <v>39</v>
      </c>
      <c r="J277" s="116">
        <f t="shared" si="12"/>
        <v>-0.63551401869158886</v>
      </c>
      <c r="K277" s="115">
        <v>114</v>
      </c>
      <c r="L277" s="116">
        <f t="shared" si="12"/>
        <v>1.9230769230769229</v>
      </c>
      <c r="M277" s="115">
        <v>74</v>
      </c>
      <c r="N277" s="116">
        <v>-0.35087719298245612</v>
      </c>
      <c r="O277" s="116">
        <v>0.17460317460317465</v>
      </c>
    </row>
    <row r="278" spans="2:15" x14ac:dyDescent="0.25">
      <c r="B278" s="114" t="s">
        <v>81</v>
      </c>
      <c r="C278" s="115">
        <v>168</v>
      </c>
      <c r="D278" s="116">
        <v>0.3125</v>
      </c>
      <c r="E278" s="115">
        <v>0</v>
      </c>
      <c r="F278" s="116">
        <f t="shared" si="12"/>
        <v>-1</v>
      </c>
      <c r="G278" s="115">
        <v>43</v>
      </c>
      <c r="H278" s="116" t="str">
        <f t="shared" si="12"/>
        <v>-</v>
      </c>
      <c r="I278" s="115">
        <v>75</v>
      </c>
      <c r="J278" s="116">
        <f t="shared" si="12"/>
        <v>0.7441860465116279</v>
      </c>
      <c r="K278" s="115">
        <v>147</v>
      </c>
      <c r="L278" s="116">
        <f t="shared" si="12"/>
        <v>0.96</v>
      </c>
      <c r="M278" s="115">
        <v>119</v>
      </c>
      <c r="N278" s="116">
        <v>-0.19047619047619047</v>
      </c>
      <c r="O278" s="116">
        <v>-0.29166666666666663</v>
      </c>
    </row>
    <row r="279" spans="2:15" x14ac:dyDescent="0.25">
      <c r="B279" s="114" t="s">
        <v>83</v>
      </c>
      <c r="C279" s="115">
        <v>289</v>
      </c>
      <c r="D279" s="116">
        <v>0.63276836158192085</v>
      </c>
      <c r="E279" s="115">
        <v>0</v>
      </c>
      <c r="F279" s="116">
        <f t="shared" si="12"/>
        <v>-1</v>
      </c>
      <c r="G279" s="115">
        <v>40</v>
      </c>
      <c r="H279" s="116" t="str">
        <f t="shared" si="12"/>
        <v>-</v>
      </c>
      <c r="I279" s="115">
        <v>149</v>
      </c>
      <c r="J279" s="116">
        <f t="shared" si="12"/>
        <v>2.7250000000000001</v>
      </c>
      <c r="K279" s="115">
        <v>117</v>
      </c>
      <c r="L279" s="116">
        <f t="shared" si="12"/>
        <v>-0.21476510067114096</v>
      </c>
      <c r="M279" s="115">
        <v>69</v>
      </c>
      <c r="N279" s="116">
        <v>-0.41025641025641024</v>
      </c>
      <c r="O279" s="116">
        <v>-0.76124567474048443</v>
      </c>
    </row>
    <row r="280" spans="2:15" x14ac:dyDescent="0.25">
      <c r="B280" s="114" t="s">
        <v>85</v>
      </c>
      <c r="C280" s="115">
        <v>195</v>
      </c>
      <c r="D280" s="116">
        <v>0.41304347826086962</v>
      </c>
      <c r="E280" s="115">
        <v>23</v>
      </c>
      <c r="F280" s="116">
        <f t="shared" si="12"/>
        <v>-0.88205128205128203</v>
      </c>
      <c r="G280" s="115">
        <v>26</v>
      </c>
      <c r="H280" s="116">
        <f t="shared" si="12"/>
        <v>0.13043478260869557</v>
      </c>
      <c r="I280" s="115">
        <v>168</v>
      </c>
      <c r="J280" s="116">
        <f t="shared" si="12"/>
        <v>5.4615384615384617</v>
      </c>
      <c r="K280" s="115">
        <v>94</v>
      </c>
      <c r="L280" s="116">
        <f t="shared" si="12"/>
        <v>-0.44047619047619047</v>
      </c>
      <c r="M280" s="115">
        <v>62</v>
      </c>
      <c r="N280" s="116">
        <v>-0.34042553191489366</v>
      </c>
      <c r="O280" s="116">
        <v>-0.68205128205128207</v>
      </c>
    </row>
    <row r="281" spans="2:15" x14ac:dyDescent="0.25">
      <c r="B281" s="114" t="s">
        <v>87</v>
      </c>
      <c r="C281" s="115">
        <v>148</v>
      </c>
      <c r="D281" s="116">
        <v>-0.12426035502958577</v>
      </c>
      <c r="E281" s="115">
        <v>24</v>
      </c>
      <c r="F281" s="116">
        <f t="shared" si="12"/>
        <v>-0.83783783783783783</v>
      </c>
      <c r="G281" s="115">
        <v>82</v>
      </c>
      <c r="H281" s="116">
        <f t="shared" si="12"/>
        <v>2.4166666666666665</v>
      </c>
      <c r="I281" s="115">
        <v>170</v>
      </c>
      <c r="J281" s="116">
        <f t="shared" si="12"/>
        <v>1.0731707317073171</v>
      </c>
      <c r="K281" s="115">
        <v>101</v>
      </c>
      <c r="L281" s="116">
        <f t="shared" si="12"/>
        <v>-0.40588235294117647</v>
      </c>
      <c r="M281" s="115"/>
      <c r="N281" s="116" t="s">
        <v>236</v>
      </c>
      <c r="O281" s="116" t="s">
        <v>236</v>
      </c>
    </row>
    <row r="282" spans="2:15" x14ac:dyDescent="0.25">
      <c r="B282" s="114" t="s">
        <v>89</v>
      </c>
      <c r="C282" s="115">
        <v>1419</v>
      </c>
      <c r="D282" s="116">
        <v>0.2502202643171807</v>
      </c>
      <c r="E282" s="115">
        <v>46</v>
      </c>
      <c r="F282" s="116">
        <f t="shared" si="12"/>
        <v>-0.96758280479210712</v>
      </c>
      <c r="G282" s="115">
        <v>349</v>
      </c>
      <c r="H282" s="116">
        <f t="shared" si="12"/>
        <v>6.5869565217391308</v>
      </c>
      <c r="I282" s="115">
        <v>931</v>
      </c>
      <c r="J282" s="116">
        <f t="shared" si="12"/>
        <v>1.6676217765042982</v>
      </c>
      <c r="K282" s="115">
        <v>842</v>
      </c>
      <c r="L282" s="116">
        <f t="shared" si="12"/>
        <v>-9.5596133190118171E-2</v>
      </c>
      <c r="M282" s="115"/>
      <c r="N282" s="116" t="s">
        <v>236</v>
      </c>
      <c r="O282" s="116" t="s">
        <v>236</v>
      </c>
    </row>
    <row r="283" spans="2:15" x14ac:dyDescent="0.25">
      <c r="B283" s="114" t="s">
        <v>91</v>
      </c>
      <c r="C283" s="115">
        <v>2227</v>
      </c>
      <c r="D283" s="116">
        <v>0.24552572706935116</v>
      </c>
      <c r="E283" s="115">
        <v>47</v>
      </c>
      <c r="F283" s="116">
        <f t="shared" si="12"/>
        <v>-0.97889537494387069</v>
      </c>
      <c r="G283" s="115">
        <v>984</v>
      </c>
      <c r="H283" s="116">
        <f t="shared" si="12"/>
        <v>19.936170212765958</v>
      </c>
      <c r="I283" s="115">
        <v>1396</v>
      </c>
      <c r="J283" s="116">
        <f t="shared" si="12"/>
        <v>0.41869918699186992</v>
      </c>
      <c r="K283" s="115">
        <v>1400</v>
      </c>
      <c r="L283" s="116">
        <f t="shared" si="12"/>
        <v>2.8653295128939771E-3</v>
      </c>
      <c r="M283" s="115"/>
      <c r="N283" s="116" t="s">
        <v>236</v>
      </c>
      <c r="O283" s="116" t="s">
        <v>236</v>
      </c>
    </row>
    <row r="284" spans="2:15" x14ac:dyDescent="0.25">
      <c r="B284" s="114" t="s">
        <v>93</v>
      </c>
      <c r="C284" s="115">
        <v>2188</v>
      </c>
      <c r="D284" s="116">
        <v>8.9099054255848742E-2</v>
      </c>
      <c r="E284" s="115">
        <v>54</v>
      </c>
      <c r="F284" s="116">
        <f t="shared" si="12"/>
        <v>-0.97531992687385738</v>
      </c>
      <c r="G284" s="115">
        <v>933</v>
      </c>
      <c r="H284" s="116">
        <f t="shared" si="12"/>
        <v>16.277777777777779</v>
      </c>
      <c r="I284" s="115">
        <v>1630</v>
      </c>
      <c r="J284" s="116">
        <f t="shared" si="12"/>
        <v>0.74705251875669876</v>
      </c>
      <c r="K284" s="115">
        <v>1749</v>
      </c>
      <c r="L284" s="116">
        <f t="shared" si="12"/>
        <v>7.3006134969325176E-2</v>
      </c>
      <c r="M284" s="115"/>
      <c r="N284" s="116" t="s">
        <v>236</v>
      </c>
      <c r="O284" s="116" t="s">
        <v>236</v>
      </c>
    </row>
    <row r="285" spans="2:15" ht="15.75" x14ac:dyDescent="0.25">
      <c r="B285" s="117" t="s">
        <v>30</v>
      </c>
      <c r="C285" s="118">
        <v>13181</v>
      </c>
      <c r="D285" s="119">
        <v>-1.4209857153541283E-2</v>
      </c>
      <c r="E285" s="118">
        <v>4839</v>
      </c>
      <c r="F285" s="119">
        <f t="shared" si="12"/>
        <v>-0.63288066155830358</v>
      </c>
      <c r="G285" s="118">
        <v>2819</v>
      </c>
      <c r="H285" s="119">
        <f t="shared" si="12"/>
        <v>-0.41744162016945652</v>
      </c>
      <c r="I285" s="118">
        <v>7599</v>
      </c>
      <c r="J285" s="119">
        <f t="shared" si="12"/>
        <v>1.6956367506207877</v>
      </c>
      <c r="K285" s="118">
        <v>9961</v>
      </c>
      <c r="L285" s="119">
        <f t="shared" si="12"/>
        <v>0.31083037241742328</v>
      </c>
      <c r="M285" s="118">
        <v>6070</v>
      </c>
      <c r="N285" s="119">
        <v>3.4247742375191681E-2</v>
      </c>
      <c r="O285" s="119">
        <v>-0.15682733713015695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CF6AC-C64B-42EE-8E88-91689332473A}">
  <sheetPr>
    <tabColor theme="7" tint="0.79998168889431442"/>
  </sheetPr>
  <dimension ref="A4:T23"/>
  <sheetViews>
    <sheetView showGridLines="0" zoomScaleNormal="100" workbookViewId="0">
      <selection activeCell="F17" sqref="F17"/>
    </sheetView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248</v>
      </c>
      <c r="L8" s="113" t="s">
        <v>69</v>
      </c>
      <c r="M8" s="112" t="s">
        <v>136</v>
      </c>
      <c r="N8" s="113" t="s">
        <v>69</v>
      </c>
      <c r="O8" s="112" t="s">
        <v>249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60274</v>
      </c>
      <c r="D9" s="115">
        <v>57089</v>
      </c>
      <c r="E9" s="116">
        <f t="shared" ref="E9:E21" si="0">D9/C9-1</f>
        <v>-5.2842021435444808E-2</v>
      </c>
      <c r="F9" s="115">
        <v>57351</v>
      </c>
      <c r="G9" s="116">
        <f>F9/D9-1</f>
        <v>4.5893254392264105E-3</v>
      </c>
      <c r="H9" s="115">
        <v>61311</v>
      </c>
      <c r="I9" s="116">
        <f>H9/F9-1</f>
        <v>6.9048490871998824E-2</v>
      </c>
      <c r="J9" s="115">
        <v>4603</v>
      </c>
      <c r="K9" s="116">
        <v>-0.9249237494087521</v>
      </c>
      <c r="L9" s="115">
        <v>36105</v>
      </c>
      <c r="M9" s="116">
        <f t="shared" ref="M9:M21" si="1">IFERROR(L9/J9-1,"-")</f>
        <v>6.8437975233543344</v>
      </c>
      <c r="N9" s="115">
        <v>60088</v>
      </c>
      <c r="O9" s="116">
        <f>IFERROR(N9/L9-1,"-")</f>
        <v>0.6642570281124498</v>
      </c>
      <c r="P9" s="98">
        <f>N9/F9-1</f>
        <v>4.7723666544611243E-2</v>
      </c>
      <c r="Q9" s="115">
        <v>64481</v>
      </c>
      <c r="R9" s="116">
        <f>IFERROR(Q9/N9-1,"-")</f>
        <v>7.3109439488749928E-2</v>
      </c>
      <c r="S9" s="116">
        <f>IFERROR(Q9/F9-1,"-")</f>
        <v>0.12432215654478562</v>
      </c>
    </row>
    <row r="10" spans="1:20" x14ac:dyDescent="0.25">
      <c r="A10" s="1" t="s">
        <v>72</v>
      </c>
      <c r="B10" s="114" t="s">
        <v>73</v>
      </c>
      <c r="C10" s="115">
        <v>57918</v>
      </c>
      <c r="D10" s="115">
        <v>54939</v>
      </c>
      <c r="E10" s="116">
        <f t="shared" si="0"/>
        <v>-5.1434787112814684E-2</v>
      </c>
      <c r="F10" s="115">
        <v>52983</v>
      </c>
      <c r="G10" s="116">
        <f t="shared" ref="G10:I21" si="2">F10/D10-1</f>
        <v>-3.5603123464205799E-2</v>
      </c>
      <c r="H10" s="115">
        <v>57643</v>
      </c>
      <c r="I10" s="116">
        <f t="shared" si="2"/>
        <v>8.7952739557971338E-2</v>
      </c>
      <c r="J10" s="115">
        <v>6183</v>
      </c>
      <c r="K10" s="116">
        <v>-0.89273632531270053</v>
      </c>
      <c r="L10" s="115">
        <v>50459</v>
      </c>
      <c r="M10" s="116">
        <f t="shared" si="1"/>
        <v>7.1609251172569941</v>
      </c>
      <c r="N10" s="115">
        <v>57829</v>
      </c>
      <c r="O10" s="116">
        <f t="shared" ref="O10:O21" si="3">IFERROR(N10/L10-1,"-")</f>
        <v>0.14605917675736735</v>
      </c>
      <c r="P10" s="98">
        <f t="shared" ref="P10:P21" si="4">N10/F10-1</f>
        <v>9.1463299548911969E-2</v>
      </c>
      <c r="Q10" s="115">
        <v>66869</v>
      </c>
      <c r="R10" s="116">
        <f t="shared" ref="R10:R19" si="5">IFERROR(Q10/N10-1,"-")</f>
        <v>0.1563229521520344</v>
      </c>
      <c r="S10" s="116">
        <f t="shared" ref="S10:S20" si="6">IFERROR(Q10/F10-1,"-")</f>
        <v>0.26208406469999801</v>
      </c>
    </row>
    <row r="11" spans="1:20" x14ac:dyDescent="0.25">
      <c r="A11" s="1" t="s">
        <v>74</v>
      </c>
      <c r="B11" s="114" t="s">
        <v>75</v>
      </c>
      <c r="C11" s="115">
        <v>67951</v>
      </c>
      <c r="D11" s="115">
        <v>75306</v>
      </c>
      <c r="E11" s="116">
        <f t="shared" si="0"/>
        <v>0.10823976100425314</v>
      </c>
      <c r="F11" s="115">
        <v>68140</v>
      </c>
      <c r="G11" s="116">
        <f t="shared" si="2"/>
        <v>-9.5158420311794556E-2</v>
      </c>
      <c r="H11" s="115">
        <v>23288</v>
      </c>
      <c r="I11" s="116">
        <f t="shared" si="2"/>
        <v>-0.65823304960375695</v>
      </c>
      <c r="J11" s="115">
        <v>8151</v>
      </c>
      <c r="K11" s="116">
        <v>-0.64999141188594978</v>
      </c>
      <c r="L11" s="115">
        <v>57186</v>
      </c>
      <c r="M11" s="116">
        <f t="shared" si="1"/>
        <v>6.0158262789841741</v>
      </c>
      <c r="N11" s="115">
        <v>66430</v>
      </c>
      <c r="O11" s="116">
        <f t="shared" si="3"/>
        <v>0.1616479557933761</v>
      </c>
      <c r="P11" s="98">
        <f t="shared" si="4"/>
        <v>-2.5095391840328718E-2</v>
      </c>
      <c r="Q11" s="115">
        <v>76278</v>
      </c>
      <c r="R11" s="116">
        <f t="shared" si="5"/>
        <v>0.14824627427367143</v>
      </c>
      <c r="S11" s="116">
        <f t="shared" si="6"/>
        <v>0.11943058409157614</v>
      </c>
    </row>
    <row r="12" spans="1:20" x14ac:dyDescent="0.25">
      <c r="A12" s="1" t="s">
        <v>76</v>
      </c>
      <c r="B12" s="114" t="s">
        <v>77</v>
      </c>
      <c r="C12" s="115">
        <v>62873</v>
      </c>
      <c r="D12" s="115">
        <v>63392</v>
      </c>
      <c r="E12" s="116">
        <f t="shared" si="0"/>
        <v>8.2547357371207664E-3</v>
      </c>
      <c r="F12" s="115">
        <v>63613</v>
      </c>
      <c r="G12" s="116">
        <f t="shared" si="2"/>
        <v>3.4862443210499361E-3</v>
      </c>
      <c r="H12" s="115">
        <v>0</v>
      </c>
      <c r="I12" s="116">
        <f t="shared" si="2"/>
        <v>-1</v>
      </c>
      <c r="J12" s="115">
        <v>8112</v>
      </c>
      <c r="K12" s="116" t="s">
        <v>236</v>
      </c>
      <c r="L12" s="115">
        <v>60780</v>
      </c>
      <c r="M12" s="116">
        <f t="shared" si="1"/>
        <v>6.4926035502958577</v>
      </c>
      <c r="N12" s="115">
        <v>65148</v>
      </c>
      <c r="O12" s="116">
        <f t="shared" si="3"/>
        <v>7.1865745310957463E-2</v>
      </c>
      <c r="P12" s="116">
        <f>N12/F12-1</f>
        <v>2.4130287834247754E-2</v>
      </c>
      <c r="Q12" s="115">
        <v>66545</v>
      </c>
      <c r="R12" s="116">
        <f t="shared" si="5"/>
        <v>2.1443482532080838E-2</v>
      </c>
      <c r="S12" s="116">
        <f t="shared" si="6"/>
        <v>4.6091207771996379E-2</v>
      </c>
    </row>
    <row r="13" spans="1:20" x14ac:dyDescent="0.25">
      <c r="A13" s="1" t="s">
        <v>78</v>
      </c>
      <c r="B13" s="114" t="s">
        <v>79</v>
      </c>
      <c r="C13" s="115">
        <v>64178</v>
      </c>
      <c r="D13" s="115">
        <v>67422</v>
      </c>
      <c r="E13" s="116">
        <f t="shared" si="0"/>
        <v>5.0546916388793717E-2</v>
      </c>
      <c r="F13" s="115">
        <v>65314</v>
      </c>
      <c r="G13" s="116">
        <f t="shared" si="2"/>
        <v>-3.1265758951084188E-2</v>
      </c>
      <c r="H13" s="115">
        <v>0</v>
      </c>
      <c r="I13" s="116">
        <f t="shared" si="2"/>
        <v>-1</v>
      </c>
      <c r="J13" s="115">
        <v>18010</v>
      </c>
      <c r="K13" s="116" t="s">
        <v>236</v>
      </c>
      <c r="L13" s="115">
        <v>53595</v>
      </c>
      <c r="M13" s="116">
        <f t="shared" si="1"/>
        <v>1.975846751804553</v>
      </c>
      <c r="N13" s="115">
        <v>58098</v>
      </c>
      <c r="O13" s="116">
        <f t="shared" si="3"/>
        <v>8.4019031626084484E-2</v>
      </c>
      <c r="P13" s="116">
        <f t="shared" si="4"/>
        <v>-0.11048167314817647</v>
      </c>
      <c r="Q13" s="115">
        <v>77065</v>
      </c>
      <c r="R13" s="116">
        <f t="shared" si="5"/>
        <v>0.32646562704396032</v>
      </c>
      <c r="S13" s="116">
        <f t="shared" si="6"/>
        <v>0.17991548519459832</v>
      </c>
    </row>
    <row r="14" spans="1:20" x14ac:dyDescent="0.25">
      <c r="A14" s="1" t="s">
        <v>80</v>
      </c>
      <c r="B14" s="114" t="s">
        <v>81</v>
      </c>
      <c r="C14" s="115">
        <v>74637</v>
      </c>
      <c r="D14" s="115">
        <v>75651</v>
      </c>
      <c r="E14" s="116">
        <f t="shared" si="0"/>
        <v>1.3585755054463577E-2</v>
      </c>
      <c r="F14" s="115">
        <v>70924</v>
      </c>
      <c r="G14" s="116">
        <f t="shared" si="2"/>
        <v>-6.2484302917344081E-2</v>
      </c>
      <c r="H14" s="115">
        <v>0</v>
      </c>
      <c r="I14" s="116">
        <f t="shared" si="2"/>
        <v>-1</v>
      </c>
      <c r="J14" s="115">
        <v>25023</v>
      </c>
      <c r="K14" s="116" t="s">
        <v>236</v>
      </c>
      <c r="L14" s="115">
        <v>63207</v>
      </c>
      <c r="M14" s="116">
        <f t="shared" si="1"/>
        <v>1.5259561203692602</v>
      </c>
      <c r="N14" s="115">
        <v>71344</v>
      </c>
      <c r="O14" s="116">
        <f t="shared" si="3"/>
        <v>0.12873574129447696</v>
      </c>
      <c r="P14" s="116">
        <f t="shared" si="4"/>
        <v>5.9218318199762976E-3</v>
      </c>
      <c r="Q14" s="115">
        <v>83393</v>
      </c>
      <c r="R14" s="116">
        <f t="shared" si="5"/>
        <v>0.16888596097779773</v>
      </c>
      <c r="S14" s="116">
        <f t="shared" si="6"/>
        <v>0.17580790705543969</v>
      </c>
    </row>
    <row r="15" spans="1:20" x14ac:dyDescent="0.25">
      <c r="A15" s="1" t="s">
        <v>82</v>
      </c>
      <c r="B15" s="114" t="s">
        <v>83</v>
      </c>
      <c r="C15" s="115">
        <v>79711</v>
      </c>
      <c r="D15" s="115">
        <v>74600</v>
      </c>
      <c r="E15" s="116">
        <f t="shared" si="0"/>
        <v>-6.4119130358419762E-2</v>
      </c>
      <c r="F15" s="115">
        <v>72529</v>
      </c>
      <c r="G15" s="116">
        <f t="shared" si="2"/>
        <v>-2.7761394101876724E-2</v>
      </c>
      <c r="H15" s="115">
        <v>0</v>
      </c>
      <c r="I15" s="116">
        <f t="shared" si="2"/>
        <v>-1</v>
      </c>
      <c r="J15" s="115">
        <v>41575</v>
      </c>
      <c r="K15" s="116" t="s">
        <v>236</v>
      </c>
      <c r="L15" s="115">
        <v>73949</v>
      </c>
      <c r="M15" s="116">
        <f t="shared" si="1"/>
        <v>0.77868911605532176</v>
      </c>
      <c r="N15" s="115">
        <v>74357</v>
      </c>
      <c r="O15" s="116">
        <f t="shared" si="3"/>
        <v>5.5173159880457234E-3</v>
      </c>
      <c r="P15" s="116">
        <f t="shared" si="4"/>
        <v>2.5203711618800861E-2</v>
      </c>
      <c r="Q15" s="115">
        <v>90048</v>
      </c>
      <c r="R15" s="116">
        <f t="shared" si="5"/>
        <v>0.21102249956291952</v>
      </c>
      <c r="S15" s="116">
        <f t="shared" si="6"/>
        <v>0.2415447614057824</v>
      </c>
    </row>
    <row r="16" spans="1:20" x14ac:dyDescent="0.25">
      <c r="A16" s="1" t="s">
        <v>84</v>
      </c>
      <c r="B16" s="114" t="s">
        <v>85</v>
      </c>
      <c r="C16" s="115">
        <v>80308</v>
      </c>
      <c r="D16" s="115">
        <v>85012</v>
      </c>
      <c r="E16" s="116">
        <f t="shared" si="0"/>
        <v>5.8574488220351606E-2</v>
      </c>
      <c r="F16" s="115">
        <v>76074</v>
      </c>
      <c r="G16" s="116">
        <f t="shared" si="2"/>
        <v>-0.10513809815084929</v>
      </c>
      <c r="H16" s="115">
        <v>21705</v>
      </c>
      <c r="I16" s="116">
        <f t="shared" si="2"/>
        <v>-0.71468570076504456</v>
      </c>
      <c r="J16" s="115">
        <v>50036</v>
      </c>
      <c r="K16" s="116">
        <v>1.3052752821930431</v>
      </c>
      <c r="L16" s="115">
        <v>65748</v>
      </c>
      <c r="M16" s="116">
        <f t="shared" si="1"/>
        <v>0.31401390998481093</v>
      </c>
      <c r="N16" s="115">
        <v>73184</v>
      </c>
      <c r="O16" s="116">
        <f t="shared" si="3"/>
        <v>0.11309849729269339</v>
      </c>
      <c r="P16" s="98">
        <f t="shared" si="4"/>
        <v>-3.7989326182401362E-2</v>
      </c>
      <c r="Q16" s="115">
        <v>89034</v>
      </c>
      <c r="R16" s="116">
        <f t="shared" si="5"/>
        <v>0.21657739396589415</v>
      </c>
      <c r="S16" s="116">
        <f t="shared" si="6"/>
        <v>0.17036043852038807</v>
      </c>
    </row>
    <row r="17" spans="1:19" x14ac:dyDescent="0.25">
      <c r="A17" s="1" t="s">
        <v>86</v>
      </c>
      <c r="B17" s="114" t="s">
        <v>87</v>
      </c>
      <c r="C17" s="115">
        <v>75084</v>
      </c>
      <c r="D17" s="115">
        <v>71902</v>
      </c>
      <c r="E17" s="116">
        <f t="shared" si="0"/>
        <v>-4.2379201960470958E-2</v>
      </c>
      <c r="F17" s="115">
        <v>69073</v>
      </c>
      <c r="G17" s="116">
        <f t="shared" si="2"/>
        <v>-3.9345219882617966E-2</v>
      </c>
      <c r="H17" s="115">
        <v>17561</v>
      </c>
      <c r="I17" s="116">
        <f t="shared" si="2"/>
        <v>-0.74576173034325999</v>
      </c>
      <c r="J17" s="115">
        <v>48518</v>
      </c>
      <c r="K17" s="116">
        <v>1.7628267182962247</v>
      </c>
      <c r="L17" s="115">
        <v>62173</v>
      </c>
      <c r="M17" s="116">
        <f t="shared" si="1"/>
        <v>0.28144193907415804</v>
      </c>
      <c r="N17" s="115">
        <v>71851</v>
      </c>
      <c r="O17" s="116">
        <f t="shared" si="3"/>
        <v>0.15566242581184753</v>
      </c>
      <c r="P17" s="98">
        <f t="shared" si="4"/>
        <v>4.0218319748671627E-2</v>
      </c>
      <c r="Q17" s="115" t="s">
        <v>236</v>
      </c>
      <c r="R17" s="116" t="str">
        <f t="shared" si="5"/>
        <v>-</v>
      </c>
      <c r="S17" s="116" t="str">
        <f t="shared" si="6"/>
        <v>-</v>
      </c>
    </row>
    <row r="18" spans="1:19" x14ac:dyDescent="0.25">
      <c r="A18" s="1" t="s">
        <v>88</v>
      </c>
      <c r="B18" s="114" t="s">
        <v>89</v>
      </c>
      <c r="C18" s="115">
        <v>69945</v>
      </c>
      <c r="D18" s="115">
        <v>67652</v>
      </c>
      <c r="E18" s="116">
        <f t="shared" si="0"/>
        <v>-3.2782900850668373E-2</v>
      </c>
      <c r="F18" s="115">
        <v>66991</v>
      </c>
      <c r="G18" s="116">
        <f t="shared" si="2"/>
        <v>-9.7705906698989375E-3</v>
      </c>
      <c r="H18" s="115">
        <v>14861</v>
      </c>
      <c r="I18" s="116">
        <f t="shared" si="2"/>
        <v>-0.77816423101610666</v>
      </c>
      <c r="J18" s="115">
        <v>52374</v>
      </c>
      <c r="K18" s="116">
        <v>2.5242581252943945</v>
      </c>
      <c r="L18" s="115">
        <v>64171</v>
      </c>
      <c r="M18" s="116">
        <f t="shared" si="1"/>
        <v>0.22524535074655372</v>
      </c>
      <c r="N18" s="115">
        <v>70925</v>
      </c>
      <c r="O18" s="116">
        <f t="shared" si="3"/>
        <v>0.10525003506256714</v>
      </c>
      <c r="P18" s="98">
        <f t="shared" si="4"/>
        <v>5.8724306250093283E-2</v>
      </c>
      <c r="Q18" s="115" t="s">
        <v>236</v>
      </c>
      <c r="R18" s="116" t="str">
        <f t="shared" si="5"/>
        <v>-</v>
      </c>
      <c r="S18" s="116" t="str">
        <f t="shared" si="6"/>
        <v>-</v>
      </c>
    </row>
    <row r="19" spans="1:19" x14ac:dyDescent="0.25">
      <c r="A19" s="1" t="s">
        <v>90</v>
      </c>
      <c r="B19" s="114" t="s">
        <v>91</v>
      </c>
      <c r="C19" s="115">
        <v>60935</v>
      </c>
      <c r="D19" s="115">
        <v>63196</v>
      </c>
      <c r="E19" s="116">
        <f t="shared" si="0"/>
        <v>3.7105112004595098E-2</v>
      </c>
      <c r="F19" s="115">
        <v>66714</v>
      </c>
      <c r="G19" s="116">
        <f t="shared" si="2"/>
        <v>5.5668080258244101E-2</v>
      </c>
      <c r="H19" s="115">
        <v>6170</v>
      </c>
      <c r="I19" s="116">
        <f t="shared" si="2"/>
        <v>-0.90751566387864613</v>
      </c>
      <c r="J19" s="115">
        <v>47468</v>
      </c>
      <c r="K19" s="116">
        <v>6.6933549432739063</v>
      </c>
      <c r="L19" s="115">
        <v>61752</v>
      </c>
      <c r="M19" s="116">
        <f t="shared" si="1"/>
        <v>0.30091851352490107</v>
      </c>
      <c r="N19" s="115">
        <v>66055</v>
      </c>
      <c r="O19" s="116">
        <f t="shared" si="3"/>
        <v>6.9681953620935433E-2</v>
      </c>
      <c r="P19" s="98">
        <f t="shared" si="4"/>
        <v>-9.8779866294930185E-3</v>
      </c>
      <c r="Q19" s="115" t="s">
        <v>236</v>
      </c>
      <c r="R19" s="116" t="str">
        <f t="shared" si="5"/>
        <v>-</v>
      </c>
      <c r="S19" s="116" t="str">
        <f t="shared" si="6"/>
        <v>-</v>
      </c>
    </row>
    <row r="20" spans="1:19" x14ac:dyDescent="0.25">
      <c r="A20" s="1" t="s">
        <v>92</v>
      </c>
      <c r="B20" s="114" t="s">
        <v>93</v>
      </c>
      <c r="C20" s="115">
        <v>63013</v>
      </c>
      <c r="D20" s="115">
        <v>60674</v>
      </c>
      <c r="E20" s="116">
        <f t="shared" si="0"/>
        <v>-3.711932458381606E-2</v>
      </c>
      <c r="F20" s="115">
        <v>62015</v>
      </c>
      <c r="G20" s="116">
        <f t="shared" si="2"/>
        <v>2.2101723967432596E-2</v>
      </c>
      <c r="H20" s="115">
        <v>8912</v>
      </c>
      <c r="I20" s="116">
        <f t="shared" si="2"/>
        <v>-0.85629283237926312</v>
      </c>
      <c r="J20" s="115">
        <v>44151</v>
      </c>
      <c r="K20" s="116">
        <v>3.9541068222621183</v>
      </c>
      <c r="L20" s="115">
        <v>61100</v>
      </c>
      <c r="M20" s="116">
        <f t="shared" si="1"/>
        <v>0.38388711467463921</v>
      </c>
      <c r="N20" s="115">
        <v>62539</v>
      </c>
      <c r="O20" s="116">
        <f t="shared" si="3"/>
        <v>2.3551554828150634E-2</v>
      </c>
      <c r="P20" s="98">
        <f t="shared" si="4"/>
        <v>8.4495686527452651E-3</v>
      </c>
      <c r="Q20" s="115" t="s">
        <v>236</v>
      </c>
      <c r="R20" s="116" t="str">
        <f>IFERROR(Q20/N20-1,"-")</f>
        <v>-</v>
      </c>
      <c r="S20" s="116" t="str">
        <f t="shared" si="6"/>
        <v>-</v>
      </c>
    </row>
    <row r="21" spans="1:19" ht="15.75" x14ac:dyDescent="0.25">
      <c r="A21" s="1" t="s">
        <v>0</v>
      </c>
      <c r="B21" s="117" t="s">
        <v>30</v>
      </c>
      <c r="C21" s="118">
        <v>816827</v>
      </c>
      <c r="D21" s="118">
        <v>816835</v>
      </c>
      <c r="E21" s="119">
        <f t="shared" si="0"/>
        <v>9.7939955461257E-6</v>
      </c>
      <c r="F21" s="118">
        <v>791721</v>
      </c>
      <c r="G21" s="119">
        <f>F21/D21-1</f>
        <v>-3.0745499397063059E-2</v>
      </c>
      <c r="H21" s="118">
        <v>225835</v>
      </c>
      <c r="I21" s="119">
        <f t="shared" si="2"/>
        <v>-0.71475431370394371</v>
      </c>
      <c r="J21" s="118">
        <v>354204</v>
      </c>
      <c r="K21" s="119">
        <v>0.56841942125888378</v>
      </c>
      <c r="L21" s="118">
        <v>710225</v>
      </c>
      <c r="M21" s="119">
        <f t="shared" si="1"/>
        <v>1.0051298121986201</v>
      </c>
      <c r="N21" s="118">
        <v>797848</v>
      </c>
      <c r="O21" s="119">
        <f t="shared" si="3"/>
        <v>0.12337357879545219</v>
      </c>
      <c r="P21" s="119">
        <f t="shared" si="4"/>
        <v>7.7388372924300786E-3</v>
      </c>
      <c r="Q21" s="118">
        <v>613713</v>
      </c>
      <c r="R21" s="119">
        <v>0.16569543266765185</v>
      </c>
      <c r="S21" s="119">
        <v>0.16469992105183251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B74B80-DF53-408B-8295-38E2652E04A7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A60F6619-D5D7-4A4A-A8D1-82A6EB5A2F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94A3B4-514A-47B4-A0F2-BF9C35F5733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2024-09-27T13:15:14Z</dcterms:created>
  <dcterms:modified xsi:type="dcterms:W3CDTF">2024-10-02T13:11:17Z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